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57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drawings/drawing53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charts/chart27.xml" ContentType="application/vnd.openxmlformats-officedocument.drawingml.chart+xml"/>
  <Override PartName="/xl/drawings/drawing60.xml" ContentType="application/vnd.openxmlformats-officedocument.drawing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+xml"/>
  <Override PartName="/xl/drawings/drawing49.xml" ContentType="application/vnd.openxmlformats-officedocument.drawingml.chartshapes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6.xml" ContentType="application/vnd.openxmlformats-officedocument.drawing+xml"/>
  <Override PartName="/xl/drawings/drawing6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ml.chartshapes+xml"/>
  <Override PartName="/xl/drawings/drawing34.xml" ContentType="application/vnd.openxmlformats-officedocument.drawing+xml"/>
  <Override PartName="/xl/drawings/drawing43.xml" ContentType="application/vnd.openxmlformats-officedocument.drawingml.chartshapes+xml"/>
  <Override PartName="/xl/drawings/drawing54.xml" ContentType="application/vnd.openxmlformats-officedocument.drawing+xml"/>
  <Override PartName="/xl/drawings/drawing6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61.xml" ContentType="application/vnd.openxmlformats-officedocument.drawingml.chartshape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50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charts/chart29.xml" ContentType="application/vnd.openxmlformats-officedocument.drawingml.chart+xml"/>
  <Override PartName="/xl/drawings/drawing62.xml" ContentType="application/vnd.openxmlformats-officedocument.drawing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51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15" windowHeight="8820" tabRatio="604"/>
  </bookViews>
  <sheets>
    <sheet name="赤ラベル認証値" sheetId="163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43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7.6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赤ラベル認証値!$A$1:$H$41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25725"/>
</workbook>
</file>

<file path=xl/calcChain.xml><?xml version="1.0" encoding="utf-8"?>
<calcChain xmlns="http://schemas.openxmlformats.org/spreadsheetml/2006/main">
  <c r="N10" i="160"/>
  <c r="N9"/>
  <c r="N8"/>
  <c r="N7"/>
  <c r="N6"/>
  <c r="N5"/>
  <c r="Q10"/>
  <c r="Q9"/>
  <c r="Q8"/>
  <c r="Q7"/>
  <c r="Q6"/>
  <c r="Q5"/>
  <c r="Q4"/>
  <c r="N4" i="134"/>
  <c r="N5"/>
  <c r="N6"/>
  <c r="N7"/>
  <c r="N8"/>
  <c r="N9"/>
  <c r="N10"/>
  <c r="N10" i="132"/>
  <c r="N9"/>
  <c r="N8"/>
  <c r="N7"/>
  <c r="N6"/>
  <c r="N5"/>
  <c r="N4"/>
  <c r="N10" i="133"/>
  <c r="N9"/>
  <c r="N8"/>
  <c r="N7"/>
  <c r="N6"/>
  <c r="N5"/>
  <c r="Q10" i="143"/>
  <c r="Q9"/>
  <c r="Q8"/>
  <c r="Q7"/>
  <c r="Q6"/>
  <c r="Q5"/>
  <c r="Q4"/>
  <c r="Q10" i="140"/>
  <c r="Q9"/>
  <c r="Q8"/>
  <c r="Q7"/>
  <c r="Q6"/>
  <c r="Q5"/>
  <c r="N10"/>
  <c r="N9"/>
  <c r="N8"/>
  <c r="N7"/>
  <c r="N6"/>
  <c r="N5"/>
  <c r="N10" i="152"/>
  <c r="Q10"/>
  <c r="P10" i="160"/>
  <c r="M10"/>
  <c r="M10" i="159"/>
  <c r="M10" i="158"/>
  <c r="M10" i="157"/>
  <c r="M10" i="154"/>
  <c r="M10" i="161"/>
  <c r="M10" i="155"/>
  <c r="M10" i="137"/>
  <c r="M10" i="136"/>
  <c r="M10" i="134"/>
  <c r="M10" i="132"/>
  <c r="M10" i="133"/>
  <c r="M10" i="135"/>
  <c r="M10" i="131"/>
  <c r="M10" i="146"/>
  <c r="M10" i="147"/>
  <c r="M10" i="144"/>
  <c r="M10" i="148"/>
  <c r="M10" i="156"/>
  <c r="M10" i="141"/>
  <c r="P10" i="143"/>
  <c r="M10" i="142"/>
  <c r="P10" i="140"/>
  <c r="M10"/>
  <c r="M10" i="139"/>
  <c r="M10" i="138"/>
  <c r="M10" i="149"/>
  <c r="M10" i="153"/>
  <c r="P10" i="152"/>
  <c r="M10"/>
  <c r="M10" i="151"/>
  <c r="M10" i="150"/>
  <c r="D9" i="162"/>
  <c r="I9"/>
  <c r="AE9"/>
  <c r="P9" i="160" l="1"/>
  <c r="M9"/>
  <c r="M8" i="159"/>
  <c r="M7"/>
  <c r="M9"/>
  <c r="M9" i="158"/>
  <c r="M9" i="157"/>
  <c r="M9" i="154"/>
  <c r="M9" i="161"/>
  <c r="M9" i="155"/>
  <c r="M9" i="137"/>
  <c r="M9" i="136"/>
  <c r="M9" i="134"/>
  <c r="M9" i="132"/>
  <c r="M9" i="133"/>
  <c r="M9" i="135"/>
  <c r="M9" i="131"/>
  <c r="M9" i="146"/>
  <c r="M9" i="147"/>
  <c r="M9" i="144"/>
  <c r="M9" i="148"/>
  <c r="M9" i="156"/>
  <c r="M9" i="141"/>
  <c r="P9" i="143"/>
  <c r="M9" i="142"/>
  <c r="P9" i="140"/>
  <c r="M9"/>
  <c r="M9" i="139"/>
  <c r="M9" i="138"/>
  <c r="M9" i="149"/>
  <c r="M9" i="153"/>
  <c r="P3" i="152"/>
  <c r="P4"/>
  <c r="P5"/>
  <c r="P6"/>
  <c r="P7"/>
  <c r="P8"/>
  <c r="M8"/>
  <c r="M7"/>
  <c r="M6"/>
  <c r="M5"/>
  <c r="M4"/>
  <c r="P9"/>
  <c r="M9"/>
  <c r="M9" i="151"/>
  <c r="M4" i="150"/>
  <c r="M8"/>
  <c r="M7"/>
  <c r="M9"/>
  <c r="I8" i="162"/>
  <c r="AE8"/>
  <c r="D8"/>
  <c r="P8" i="143" l="1"/>
  <c r="Q3" i="155"/>
  <c r="P8" i="140"/>
  <c r="Q4"/>
  <c r="Q3"/>
  <c r="Q3" i="160"/>
  <c r="M8"/>
  <c r="P8"/>
  <c r="M8" i="131"/>
  <c r="M8" i="135"/>
  <c r="M8" i="133"/>
  <c r="M8" i="132"/>
  <c r="M8" i="134"/>
  <c r="M8" i="136"/>
  <c r="M8" i="137"/>
  <c r="M8" i="155"/>
  <c r="M8" i="161"/>
  <c r="M8" i="154"/>
  <c r="M8" i="157"/>
  <c r="M8" i="158"/>
  <c r="M8" i="146"/>
  <c r="M8" i="153"/>
  <c r="M8" i="149"/>
  <c r="M8" i="138"/>
  <c r="M8" i="139"/>
  <c r="M8" i="140"/>
  <c r="M8" i="142"/>
  <c r="M8" i="141"/>
  <c r="M8" i="156"/>
  <c r="M8" i="148"/>
  <c r="M8" i="144"/>
  <c r="M8" i="147"/>
  <c r="M8" i="151"/>
  <c r="T7" i="162"/>
  <c r="M7"/>
  <c r="G7"/>
  <c r="AC7"/>
  <c r="H7"/>
  <c r="J7"/>
  <c r="V7"/>
  <c r="AA7"/>
  <c r="S7"/>
  <c r="W7"/>
  <c r="AB7"/>
  <c r="Q7"/>
  <c r="X7"/>
  <c r="B7"/>
  <c r="L7"/>
  <c r="U7"/>
  <c r="F7"/>
  <c r="Y7"/>
  <c r="P7"/>
  <c r="R7"/>
  <c r="N7"/>
  <c r="AD7"/>
  <c r="E7"/>
  <c r="I7"/>
  <c r="AE7"/>
  <c r="O7"/>
  <c r="C7"/>
  <c r="Q9" i="161" l="1"/>
  <c r="Q10"/>
  <c r="Q11"/>
  <c r="Q12"/>
  <c r="Q13"/>
  <c r="Q14"/>
  <c r="Q15"/>
  <c r="Q16"/>
  <c r="Q17"/>
  <c r="Q18"/>
  <c r="Q19"/>
  <c r="Q20"/>
  <c r="Q8"/>
  <c r="Q7"/>
  <c r="N4" i="160"/>
  <c r="P7"/>
  <c r="M7"/>
  <c r="M7" i="158"/>
  <c r="M7" i="157"/>
  <c r="N5"/>
  <c r="M7" i="154"/>
  <c r="M7" i="161"/>
  <c r="M7" i="155"/>
  <c r="M7" i="137"/>
  <c r="M7" i="136"/>
  <c r="M7" i="134"/>
  <c r="M7" i="132"/>
  <c r="M7" i="133"/>
  <c r="M7" i="135"/>
  <c r="M7" i="131"/>
  <c r="M7" i="146"/>
  <c r="M7" i="147"/>
  <c r="M7" i="144"/>
  <c r="M7" i="148"/>
  <c r="M6" i="156"/>
  <c r="M7"/>
  <c r="M7" i="141"/>
  <c r="P7" i="143"/>
  <c r="M7" i="142"/>
  <c r="P7" i="140"/>
  <c r="M7"/>
  <c r="M7" i="139"/>
  <c r="M7" i="138"/>
  <c r="M7" i="149"/>
  <c r="M7" i="153"/>
  <c r="M7" i="151"/>
  <c r="M6" i="150"/>
  <c r="J6" i="162"/>
  <c r="P6"/>
  <c r="AD6"/>
  <c r="F6"/>
  <c r="Z9"/>
  <c r="Z6"/>
  <c r="O6"/>
  <c r="AA6"/>
  <c r="L6"/>
  <c r="AE6"/>
  <c r="K6"/>
  <c r="AC6"/>
  <c r="Z8"/>
  <c r="U6"/>
  <c r="AB6"/>
  <c r="T6"/>
  <c r="Z7"/>
  <c r="I6"/>
  <c r="E6"/>
  <c r="Y6"/>
  <c r="S6"/>
  <c r="R6"/>
  <c r="N6"/>
  <c r="M6"/>
  <c r="X6"/>
  <c r="G6"/>
  <c r="C6"/>
  <c r="H6"/>
  <c r="B5"/>
  <c r="W6"/>
  <c r="B6"/>
  <c r="Q6"/>
  <c r="V6"/>
  <c r="Q6" i="161" l="1"/>
  <c r="Q4"/>
  <c r="P5" i="140"/>
  <c r="P4"/>
  <c r="P6"/>
  <c r="P3" i="160"/>
  <c r="P4"/>
  <c r="P5"/>
  <c r="P6"/>
  <c r="M6" i="135"/>
  <c r="M6" i="133"/>
  <c r="M6" i="132"/>
  <c r="M6" i="134"/>
  <c r="M6" i="136"/>
  <c r="M6" i="137"/>
  <c r="M6" i="155"/>
  <c r="M6" i="161"/>
  <c r="M6" i="154"/>
  <c r="M6" i="157"/>
  <c r="M6" i="158"/>
  <c r="M6" i="159"/>
  <c r="M6" i="160"/>
  <c r="M6" i="131"/>
  <c r="P6" i="143"/>
  <c r="P5"/>
  <c r="M6" i="153"/>
  <c r="M6" i="149"/>
  <c r="M6" i="138"/>
  <c r="M6" i="139"/>
  <c r="M6" i="140"/>
  <c r="M6" i="142"/>
  <c r="M6" i="141"/>
  <c r="M6" i="148"/>
  <c r="M6" i="144"/>
  <c r="M6" i="147"/>
  <c r="M6" i="146"/>
  <c r="M6" i="151"/>
  <c r="T5" i="162"/>
  <c r="F5"/>
  <c r="AA5"/>
  <c r="J5"/>
  <c r="S5"/>
  <c r="E5"/>
  <c r="AB5"/>
  <c r="H5"/>
  <c r="L5"/>
  <c r="K5"/>
  <c r="AE5"/>
  <c r="U5"/>
  <c r="R5"/>
  <c r="V5"/>
  <c r="AD5"/>
  <c r="M5"/>
  <c r="C5"/>
  <c r="Q5"/>
  <c r="P5"/>
  <c r="Y5"/>
  <c r="Z5"/>
  <c r="G5"/>
  <c r="AC5"/>
  <c r="X5"/>
  <c r="O5"/>
  <c r="N5"/>
  <c r="N4" i="140" l="1"/>
  <c r="M5" i="160"/>
  <c r="M5" i="159"/>
  <c r="M5" i="158"/>
  <c r="M5" i="157"/>
  <c r="M5" i="154"/>
  <c r="Q5" i="161"/>
  <c r="M5"/>
  <c r="M5" i="155"/>
  <c r="M5" i="137"/>
  <c r="M3" i="136"/>
  <c r="M5"/>
  <c r="M4"/>
  <c r="M5" i="134"/>
  <c r="M5" i="132"/>
  <c r="M5" i="133"/>
  <c r="M5" i="135"/>
  <c r="M5" i="131"/>
  <c r="M5" i="146"/>
  <c r="M5" i="147"/>
  <c r="M5" i="144"/>
  <c r="M5" i="148"/>
  <c r="M5" i="156"/>
  <c r="M5" i="141"/>
  <c r="M5" i="142"/>
  <c r="M5" i="140"/>
  <c r="M5" i="139"/>
  <c r="M5" i="138"/>
  <c r="M5" i="149"/>
  <c r="M5" i="153"/>
  <c r="M5" i="151"/>
  <c r="M5" i="150"/>
  <c r="T4" i="162"/>
  <c r="H4"/>
  <c r="C4"/>
  <c r="AC4"/>
  <c r="G4"/>
  <c r="B4"/>
  <c r="AD4"/>
  <c r="AA4"/>
  <c r="U4"/>
  <c r="M4"/>
  <c r="X4"/>
  <c r="AB4"/>
  <c r="O4"/>
  <c r="R4"/>
  <c r="L4"/>
  <c r="V4"/>
  <c r="S4"/>
  <c r="I4"/>
  <c r="W4"/>
  <c r="E4"/>
  <c r="Q4"/>
  <c r="P4"/>
  <c r="N4"/>
  <c r="Z4"/>
  <c r="F4"/>
  <c r="J4"/>
  <c r="Y4"/>
  <c r="Q3" i="143" l="1"/>
  <c r="P4"/>
  <c r="P3"/>
  <c r="V4" s="1"/>
  <c r="M4" i="160"/>
  <c r="P3" i="140"/>
  <c r="N6" i="152"/>
  <c r="N7"/>
  <c r="N8"/>
  <c r="N9"/>
  <c r="N11"/>
  <c r="N12"/>
  <c r="N13"/>
  <c r="N14"/>
  <c r="N15"/>
  <c r="N16"/>
  <c r="N17"/>
  <c r="N18"/>
  <c r="N19"/>
  <c r="N20"/>
  <c r="N5"/>
  <c r="N4"/>
  <c r="Q4"/>
  <c r="V4"/>
  <c r="N4" i="151"/>
  <c r="N4" i="150"/>
  <c r="N4" i="144"/>
  <c r="N3"/>
  <c r="N4" i="142"/>
  <c r="N4" i="141"/>
  <c r="N3" i="140"/>
  <c r="N4" i="139"/>
  <c r="N3"/>
  <c r="Q5" i="138"/>
  <c r="N4" i="137"/>
  <c r="Q4" i="136"/>
  <c r="N4"/>
  <c r="N4" i="135"/>
  <c r="N4" i="133"/>
  <c r="N4" i="131"/>
  <c r="N3"/>
  <c r="N4" i="146"/>
  <c r="N4" i="149"/>
  <c r="N4" i="148"/>
  <c r="N4" i="147"/>
  <c r="N4" i="143"/>
  <c r="N11" i="140"/>
  <c r="N12"/>
  <c r="N13"/>
  <c r="N14"/>
  <c r="N15"/>
  <c r="N16"/>
  <c r="N17"/>
  <c r="N18"/>
  <c r="N19"/>
  <c r="N20"/>
  <c r="V5"/>
  <c r="M4" i="159"/>
  <c r="Q4" s="1"/>
  <c r="M4" i="158"/>
  <c r="Q4" s="1"/>
  <c r="M4" i="157"/>
  <c r="Q4" s="1"/>
  <c r="M4" i="156"/>
  <c r="Q4" s="1"/>
  <c r="M4" i="154"/>
  <c r="Q4" s="1"/>
  <c r="M4" i="155"/>
  <c r="Q4" s="1"/>
  <c r="M4" i="151"/>
  <c r="Q4" s="1"/>
  <c r="Q4" i="150"/>
  <c r="M4" i="149"/>
  <c r="M4" i="148"/>
  <c r="Q4" s="1"/>
  <c r="M4" i="147"/>
  <c r="Q4" s="1"/>
  <c r="M4" i="144"/>
  <c r="Q4" s="1"/>
  <c r="M4" i="140"/>
  <c r="V4"/>
  <c r="M4" i="139"/>
  <c r="Q4" s="1"/>
  <c r="M4" i="138"/>
  <c r="Q4" s="1"/>
  <c r="M4" i="137"/>
  <c r="Q4" s="1"/>
  <c r="M4" i="135"/>
  <c r="Q4" s="1"/>
  <c r="M4" i="134"/>
  <c r="Q4" s="1"/>
  <c r="M4" i="132"/>
  <c r="Q4" s="1"/>
  <c r="M4" i="133"/>
  <c r="Q4" s="1"/>
  <c r="M4" i="131"/>
  <c r="Q4" s="1"/>
  <c r="M4" i="146"/>
  <c r="M4" i="161"/>
  <c r="V4" i="160"/>
  <c r="M4" i="153"/>
  <c r="Q4" s="1"/>
  <c r="M4" i="142"/>
  <c r="Q4" s="1"/>
  <c r="M4" i="141"/>
  <c r="Q4" s="1"/>
  <c r="B3" i="162"/>
  <c r="M3" i="133" l="1"/>
  <c r="M3" i="132"/>
  <c r="M3" i="134"/>
  <c r="M3" i="135"/>
  <c r="M3" i="137"/>
  <c r="M3" i="138"/>
  <c r="M3" i="139"/>
  <c r="M3" i="131"/>
  <c r="M3" i="146"/>
  <c r="Q4" s="1"/>
  <c r="Q3" i="162"/>
  <c r="G37" i="163" l="1"/>
  <c r="D37"/>
  <c r="G36"/>
  <c r="D36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N12" i="143" l="1"/>
  <c r="N13"/>
  <c r="N14"/>
  <c r="N15"/>
  <c r="N16"/>
  <c r="N17"/>
  <c r="N18"/>
  <c r="N19"/>
  <c r="N20"/>
  <c r="Q12"/>
  <c r="Q13"/>
  <c r="Q14"/>
  <c r="Q15"/>
  <c r="Q16"/>
  <c r="Q17"/>
  <c r="Q18"/>
  <c r="Q19"/>
  <c r="Q20"/>
  <c r="Q11"/>
  <c r="N11"/>
  <c r="Q5" i="152" l="1"/>
  <c r="Q6"/>
  <c r="Q7"/>
  <c r="Q8"/>
  <c r="Q9"/>
  <c r="N20" i="161" l="1"/>
  <c r="N19"/>
  <c r="N18"/>
  <c r="N17"/>
  <c r="N16"/>
  <c r="N15"/>
  <c r="N14"/>
  <c r="N13"/>
  <c r="N12"/>
  <c r="N11"/>
  <c r="N10"/>
  <c r="N9"/>
  <c r="N8"/>
  <c r="N7"/>
  <c r="N6"/>
  <c r="N5"/>
  <c r="N4"/>
  <c r="N3"/>
  <c r="Q20" i="160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V18"/>
  <c r="N20" i="159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8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7"/>
  <c r="N19"/>
  <c r="N18"/>
  <c r="N17"/>
  <c r="N16"/>
  <c r="N15"/>
  <c r="N14"/>
  <c r="N13"/>
  <c r="N12"/>
  <c r="N11"/>
  <c r="N10"/>
  <c r="N9"/>
  <c r="N8"/>
  <c r="N7"/>
  <c r="N6"/>
  <c r="N4"/>
  <c r="N3"/>
  <c r="M3"/>
  <c r="Q20" s="1"/>
  <c r="N20" i="156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5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4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3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52"/>
  <c r="Q19"/>
  <c r="Q18"/>
  <c r="Q17"/>
  <c r="Q16"/>
  <c r="Q15"/>
  <c r="Q14"/>
  <c r="Q13"/>
  <c r="Q12"/>
  <c r="Q11"/>
  <c r="V19"/>
  <c r="N20" i="15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50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9"/>
  <c r="N19"/>
  <c r="N18"/>
  <c r="N17"/>
  <c r="N16"/>
  <c r="N15"/>
  <c r="N14"/>
  <c r="N13"/>
  <c r="N12"/>
  <c r="N11"/>
  <c r="N10"/>
  <c r="N9"/>
  <c r="N8"/>
  <c r="N7"/>
  <c r="N6"/>
  <c r="N5"/>
  <c r="N3"/>
  <c r="M3"/>
  <c r="N20" i="148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7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6"/>
  <c r="N19"/>
  <c r="N18"/>
  <c r="N17"/>
  <c r="N16"/>
  <c r="N15"/>
  <c r="N14"/>
  <c r="N13"/>
  <c r="N12"/>
  <c r="N11"/>
  <c r="N10"/>
  <c r="N9"/>
  <c r="N8"/>
  <c r="N7"/>
  <c r="N6"/>
  <c r="N5"/>
  <c r="N3"/>
  <c r="Q19"/>
  <c r="N20" i="144"/>
  <c r="N19"/>
  <c r="N18"/>
  <c r="N17"/>
  <c r="N16"/>
  <c r="N15"/>
  <c r="N14"/>
  <c r="N13"/>
  <c r="N12"/>
  <c r="N11"/>
  <c r="N10"/>
  <c r="N9"/>
  <c r="N8"/>
  <c r="N7"/>
  <c r="N6"/>
  <c r="N5"/>
  <c r="M3"/>
  <c r="Q18" s="1"/>
  <c r="N10" i="143"/>
  <c r="N9"/>
  <c r="N8"/>
  <c r="N7"/>
  <c r="N6"/>
  <c r="N5"/>
  <c r="V18"/>
  <c r="N3"/>
  <c r="N20" i="142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Q20" i="140"/>
  <c r="Q19"/>
  <c r="Q18"/>
  <c r="Q17"/>
  <c r="Q16"/>
  <c r="Q15"/>
  <c r="Q14"/>
  <c r="Q13"/>
  <c r="Q12"/>
  <c r="Q11"/>
  <c r="V20"/>
  <c r="N20" i="139"/>
  <c r="N19"/>
  <c r="N18"/>
  <c r="N17"/>
  <c r="N16"/>
  <c r="N15"/>
  <c r="N14"/>
  <c r="N13"/>
  <c r="N12"/>
  <c r="N11"/>
  <c r="N10"/>
  <c r="N9"/>
  <c r="N8"/>
  <c r="N7"/>
  <c r="N6"/>
  <c r="N5"/>
  <c r="Q20"/>
  <c r="N20" i="138"/>
  <c r="N19"/>
  <c r="N18"/>
  <c r="N17"/>
  <c r="N16"/>
  <c r="N15"/>
  <c r="N14"/>
  <c r="N13"/>
  <c r="N12"/>
  <c r="N11"/>
  <c r="N10"/>
  <c r="N9"/>
  <c r="N8"/>
  <c r="N7"/>
  <c r="N6"/>
  <c r="N5"/>
  <c r="N4"/>
  <c r="N3"/>
  <c r="Q11"/>
  <c r="N20" i="137"/>
  <c r="N19"/>
  <c r="N18"/>
  <c r="N17"/>
  <c r="N16"/>
  <c r="N15"/>
  <c r="N14"/>
  <c r="N13"/>
  <c r="N12"/>
  <c r="N11"/>
  <c r="N10"/>
  <c r="N9"/>
  <c r="N8"/>
  <c r="N7"/>
  <c r="N6"/>
  <c r="N5"/>
  <c r="N3"/>
  <c r="Q19"/>
  <c r="N20" i="136"/>
  <c r="N19"/>
  <c r="N18"/>
  <c r="N17"/>
  <c r="N16"/>
  <c r="N15"/>
  <c r="N14"/>
  <c r="N13"/>
  <c r="N12"/>
  <c r="N11"/>
  <c r="N10"/>
  <c r="N9"/>
  <c r="N8"/>
  <c r="N7"/>
  <c r="N6"/>
  <c r="N5"/>
  <c r="N3"/>
  <c r="Q20"/>
  <c r="N20" i="135"/>
  <c r="N19"/>
  <c r="N18"/>
  <c r="N17"/>
  <c r="N16"/>
  <c r="N15"/>
  <c r="N14"/>
  <c r="N13"/>
  <c r="N12"/>
  <c r="N11"/>
  <c r="N10"/>
  <c r="N9"/>
  <c r="N8"/>
  <c r="N7"/>
  <c r="N6"/>
  <c r="N5"/>
  <c r="N3"/>
  <c r="Q20"/>
  <c r="N20" i="134"/>
  <c r="N19"/>
  <c r="N18"/>
  <c r="N17"/>
  <c r="N16"/>
  <c r="N15"/>
  <c r="N14"/>
  <c r="N13"/>
  <c r="N12"/>
  <c r="N11"/>
  <c r="N3"/>
  <c r="Q19"/>
  <c r="N20" i="133"/>
  <c r="N19"/>
  <c r="N18"/>
  <c r="N17"/>
  <c r="N16"/>
  <c r="N15"/>
  <c r="N14"/>
  <c r="N13"/>
  <c r="N12"/>
  <c r="N11"/>
  <c r="N3"/>
  <c r="Q19"/>
  <c r="N20" i="132"/>
  <c r="N19"/>
  <c r="N18"/>
  <c r="N17"/>
  <c r="N16"/>
  <c r="N15"/>
  <c r="N14"/>
  <c r="N13"/>
  <c r="N12"/>
  <c r="N11"/>
  <c r="N3"/>
  <c r="Q18"/>
  <c r="N20" i="131"/>
  <c r="N19"/>
  <c r="N18"/>
  <c r="N17"/>
  <c r="N16"/>
  <c r="N15"/>
  <c r="N14"/>
  <c r="N13"/>
  <c r="N12"/>
  <c r="N11"/>
  <c r="N10"/>
  <c r="N9"/>
  <c r="N8"/>
  <c r="N7"/>
  <c r="N6"/>
  <c r="N5"/>
  <c r="Q20"/>
  <c r="R3" i="162"/>
  <c r="Q20" i="149" l="1"/>
  <c r="Q4"/>
  <c r="Q3" i="156"/>
  <c r="Q11" i="148"/>
  <c r="Q11" i="147"/>
  <c r="Q5"/>
  <c r="Q5" i="153"/>
  <c r="Q11"/>
  <c r="Q3" i="151"/>
  <c r="Q9"/>
  <c r="Q17" i="148"/>
  <c r="Q3" i="147"/>
  <c r="Q9"/>
  <c r="V20" i="160"/>
  <c r="V16"/>
  <c r="V12"/>
  <c r="V8"/>
  <c r="Q17" i="153"/>
  <c r="Q3"/>
  <c r="Q9"/>
  <c r="Q5" i="151"/>
  <c r="Q11"/>
  <c r="Q17"/>
  <c r="Q5" i="148"/>
  <c r="Q17" i="147"/>
  <c r="Q13" i="141"/>
  <c r="Q19" i="156"/>
  <c r="Q11"/>
  <c r="Q13" i="153"/>
  <c r="Q19"/>
  <c r="Q13" i="151"/>
  <c r="Q19"/>
  <c r="Q13" i="148"/>
  <c r="Q19"/>
  <c r="Q3"/>
  <c r="Q9"/>
  <c r="Q13" i="147"/>
  <c r="Q19"/>
  <c r="V7" i="143"/>
  <c r="V3"/>
  <c r="V11"/>
  <c r="V19"/>
  <c r="V15"/>
  <c r="V8"/>
  <c r="V16"/>
  <c r="V12"/>
  <c r="V20"/>
  <c r="Q5" i="141"/>
  <c r="Q11" i="139"/>
  <c r="Q3"/>
  <c r="Q19"/>
  <c r="Q17"/>
  <c r="Q9"/>
  <c r="Q3" i="132"/>
  <c r="Q19"/>
  <c r="Q9"/>
  <c r="Q11"/>
  <c r="Q17"/>
  <c r="Q13" i="146"/>
  <c r="Q5"/>
  <c r="Q15" i="157"/>
  <c r="Q9"/>
  <c r="Q17"/>
  <c r="Q3"/>
  <c r="Q11"/>
  <c r="Q19"/>
  <c r="Q7"/>
  <c r="Q5"/>
  <c r="Q13"/>
  <c r="Q7" i="156"/>
  <c r="Q15"/>
  <c r="Q9"/>
  <c r="Q17"/>
  <c r="Q5"/>
  <c r="Q13"/>
  <c r="Q7" i="153"/>
  <c r="Q15"/>
  <c r="Q7" i="151"/>
  <c r="Q15"/>
  <c r="Q7" i="148"/>
  <c r="Q15"/>
  <c r="Q7" i="147"/>
  <c r="Q15"/>
  <c r="Q15" i="141"/>
  <c r="Q9"/>
  <c r="Q17"/>
  <c r="Q7"/>
  <c r="Q3"/>
  <c r="Q11"/>
  <c r="Q19"/>
  <c r="Q5" i="139"/>
  <c r="Q13"/>
  <c r="Q7"/>
  <c r="Q15"/>
  <c r="Q7" i="136"/>
  <c r="Q17"/>
  <c r="Q5"/>
  <c r="Q13"/>
  <c r="Q15"/>
  <c r="Q9"/>
  <c r="Q3"/>
  <c r="Q11"/>
  <c r="Q19"/>
  <c r="Q7" i="135"/>
  <c r="Q15"/>
  <c r="Q5"/>
  <c r="Q13"/>
  <c r="Q9"/>
  <c r="Q17"/>
  <c r="Q3"/>
  <c r="Q11"/>
  <c r="Q19"/>
  <c r="Q5" i="132"/>
  <c r="Q13"/>
  <c r="Q7"/>
  <c r="Q15"/>
  <c r="Q15" i="131"/>
  <c r="Q9"/>
  <c r="Q17"/>
  <c r="Q3"/>
  <c r="Q11"/>
  <c r="Q19"/>
  <c r="Q7"/>
  <c r="Q5"/>
  <c r="Q13"/>
  <c r="Q7" i="146"/>
  <c r="Q15"/>
  <c r="Q9"/>
  <c r="Q17"/>
  <c r="Q3"/>
  <c r="Q11"/>
  <c r="Q6" i="150"/>
  <c r="Q10"/>
  <c r="Q14"/>
  <c r="Q16"/>
  <c r="Q20"/>
  <c r="V9" i="152"/>
  <c r="V13"/>
  <c r="Q6" i="155"/>
  <c r="Q10"/>
  <c r="Q14"/>
  <c r="Q16"/>
  <c r="Q20"/>
  <c r="Q6" i="159"/>
  <c r="Q8"/>
  <c r="Q10"/>
  <c r="Q12"/>
  <c r="Q14"/>
  <c r="Q16"/>
  <c r="Q18"/>
  <c r="Q20"/>
  <c r="Q6" i="149"/>
  <c r="Q10"/>
  <c r="Q14"/>
  <c r="Q18"/>
  <c r="V6" i="152"/>
  <c r="V14"/>
  <c r="Q6" i="154"/>
  <c r="Q10"/>
  <c r="Q14"/>
  <c r="Q18"/>
  <c r="Q6" i="158"/>
  <c r="Q10"/>
  <c r="Q14"/>
  <c r="Q18"/>
  <c r="V5" i="160"/>
  <c r="V13"/>
  <c r="V17"/>
  <c r="Q6" i="147"/>
  <c r="Q8"/>
  <c r="Q10"/>
  <c r="Q12"/>
  <c r="Q14"/>
  <c r="Q16"/>
  <c r="Q18"/>
  <c r="Q3" i="149"/>
  <c r="Q5"/>
  <c r="Q7"/>
  <c r="Q9"/>
  <c r="Q11"/>
  <c r="Q13"/>
  <c r="Q15"/>
  <c r="Q17"/>
  <c r="Q19"/>
  <c r="Q6" i="151"/>
  <c r="Q8"/>
  <c r="Q10"/>
  <c r="Q12"/>
  <c r="Q14"/>
  <c r="Q16"/>
  <c r="Q18"/>
  <c r="V8" i="152"/>
  <c r="V12"/>
  <c r="V16"/>
  <c r="V20"/>
  <c r="Q3" i="154"/>
  <c r="Q5"/>
  <c r="Q7"/>
  <c r="Q9"/>
  <c r="Q11"/>
  <c r="Q13"/>
  <c r="Q15"/>
  <c r="Q17"/>
  <c r="Q19"/>
  <c r="Q6" i="156"/>
  <c r="Q8"/>
  <c r="Q10"/>
  <c r="Q12"/>
  <c r="Q14"/>
  <c r="Q16"/>
  <c r="Q18"/>
  <c r="Q3" i="158"/>
  <c r="Q5"/>
  <c r="Q7"/>
  <c r="Q9"/>
  <c r="Q11"/>
  <c r="Q13"/>
  <c r="Q15"/>
  <c r="Q17"/>
  <c r="Q19"/>
  <c r="V3" i="160"/>
  <c r="V7"/>
  <c r="V11"/>
  <c r="V15"/>
  <c r="V19"/>
  <c r="Q8" i="150"/>
  <c r="Q12"/>
  <c r="Q18"/>
  <c r="V5" i="152"/>
  <c r="V17"/>
  <c r="Q8" i="155"/>
  <c r="Q12"/>
  <c r="Q18"/>
  <c r="Q8" i="149"/>
  <c r="Q12"/>
  <c r="Q16"/>
  <c r="V10" i="152"/>
  <c r="V18"/>
  <c r="Q8" i="154"/>
  <c r="Q12"/>
  <c r="Q16"/>
  <c r="Q8" i="158"/>
  <c r="Q12"/>
  <c r="Q16"/>
  <c r="V9" i="160"/>
  <c r="Q6" i="148"/>
  <c r="Q8"/>
  <c r="Q10"/>
  <c r="Q12"/>
  <c r="Q14"/>
  <c r="Q16"/>
  <c r="Q18"/>
  <c r="Q3" i="150"/>
  <c r="Q5"/>
  <c r="Q7"/>
  <c r="Q9"/>
  <c r="Q11"/>
  <c r="Q13"/>
  <c r="Q15"/>
  <c r="Q17"/>
  <c r="V3" i="152"/>
  <c r="V7"/>
  <c r="V11"/>
  <c r="V15"/>
  <c r="Q6" i="153"/>
  <c r="Q8"/>
  <c r="Q10"/>
  <c r="Q12"/>
  <c r="Q14"/>
  <c r="Q16"/>
  <c r="Q18"/>
  <c r="Q5" i="155"/>
  <c r="Q7"/>
  <c r="Q9"/>
  <c r="Q11"/>
  <c r="Q13"/>
  <c r="Q15"/>
  <c r="Q17"/>
  <c r="Q6" i="157"/>
  <c r="Q8"/>
  <c r="Q10"/>
  <c r="Q12"/>
  <c r="Q14"/>
  <c r="Q16"/>
  <c r="Q18"/>
  <c r="Q3" i="159"/>
  <c r="Q5"/>
  <c r="Q7"/>
  <c r="Q9"/>
  <c r="Q11"/>
  <c r="Q13"/>
  <c r="Q15"/>
  <c r="Q17"/>
  <c r="V6" i="160"/>
  <c r="V10"/>
  <c r="V14"/>
  <c r="Q6" i="146"/>
  <c r="Q8"/>
  <c r="Q10"/>
  <c r="Q12"/>
  <c r="Q14"/>
  <c r="Q16"/>
  <c r="Q18"/>
  <c r="Q20"/>
  <c r="Q8" i="134"/>
  <c r="Q14"/>
  <c r="Q18"/>
  <c r="Q8" i="138"/>
  <c r="Q12"/>
  <c r="Q14"/>
  <c r="Q18"/>
  <c r="Q20"/>
  <c r="V13" i="140"/>
  <c r="Q8" i="144"/>
  <c r="Q14"/>
  <c r="Q20"/>
  <c r="Q8" i="133"/>
  <c r="Q12"/>
  <c r="Q16"/>
  <c r="Q20"/>
  <c r="Q6" i="137"/>
  <c r="Q8"/>
  <c r="Q12"/>
  <c r="Q16"/>
  <c r="Q20"/>
  <c r="V6" i="140"/>
  <c r="V14"/>
  <c r="Q6" i="142"/>
  <c r="Q10"/>
  <c r="Q12"/>
  <c r="Q14"/>
  <c r="Q16"/>
  <c r="Q18"/>
  <c r="Q20"/>
  <c r="Q6" i="132"/>
  <c r="Q14"/>
  <c r="Q20"/>
  <c r="Q7" i="134"/>
  <c r="Q10" i="136"/>
  <c r="Q18"/>
  <c r="Q3" i="138"/>
  <c r="Q7"/>
  <c r="Q9"/>
  <c r="Q13"/>
  <c r="Q15"/>
  <c r="Q17"/>
  <c r="Q19"/>
  <c r="V3" i="140"/>
  <c r="V7"/>
  <c r="V11"/>
  <c r="V15"/>
  <c r="V19"/>
  <c r="Q6" i="141"/>
  <c r="Q8"/>
  <c r="Q10"/>
  <c r="Q12"/>
  <c r="Q14"/>
  <c r="Q16"/>
  <c r="Q18"/>
  <c r="V5" i="143"/>
  <c r="V9"/>
  <c r="V13"/>
  <c r="V17"/>
  <c r="Q3" i="144"/>
  <c r="Q5"/>
  <c r="Q7"/>
  <c r="Q9"/>
  <c r="Q11"/>
  <c r="Q13"/>
  <c r="Q15"/>
  <c r="Q17"/>
  <c r="Q19"/>
  <c r="Q6" i="134"/>
  <c r="Q10"/>
  <c r="Q12"/>
  <c r="Q16"/>
  <c r="Q20"/>
  <c r="Q6" i="138"/>
  <c r="Q10"/>
  <c r="Q16"/>
  <c r="V9" i="140"/>
  <c r="V17"/>
  <c r="Q6" i="144"/>
  <c r="Q10"/>
  <c r="Q12"/>
  <c r="Q16"/>
  <c r="Q6" i="133"/>
  <c r="Q10"/>
  <c r="Q14"/>
  <c r="Q18"/>
  <c r="Q10" i="137"/>
  <c r="Q14"/>
  <c r="Q18"/>
  <c r="V10" i="140"/>
  <c r="V18"/>
  <c r="Q8" i="142"/>
  <c r="Q8" i="132"/>
  <c r="Q10"/>
  <c r="Q12"/>
  <c r="Q16"/>
  <c r="Q3" i="134"/>
  <c r="Q5"/>
  <c r="Q9"/>
  <c r="Q11"/>
  <c r="Q13"/>
  <c r="Q15"/>
  <c r="Q17"/>
  <c r="Q6" i="136"/>
  <c r="Q8"/>
  <c r="Q12"/>
  <c r="Q14"/>
  <c r="Q16"/>
  <c r="Q6" i="131"/>
  <c r="Q8"/>
  <c r="Q10"/>
  <c r="Q12"/>
  <c r="Q14"/>
  <c r="Q16"/>
  <c r="Q18"/>
  <c r="Q3" i="133"/>
  <c r="Q5"/>
  <c r="Q7"/>
  <c r="Q9"/>
  <c r="Q11"/>
  <c r="Q13"/>
  <c r="Q15"/>
  <c r="Q17"/>
  <c r="Q6" i="135"/>
  <c r="Q8"/>
  <c r="Q10"/>
  <c r="Q12"/>
  <c r="Q14"/>
  <c r="Q16"/>
  <c r="Q18"/>
  <c r="Q3" i="137"/>
  <c r="Q5"/>
  <c r="Q7"/>
  <c r="Q9"/>
  <c r="Q11"/>
  <c r="Q13"/>
  <c r="Q15"/>
  <c r="Q17"/>
  <c r="Q6" i="139"/>
  <c r="Q8"/>
  <c r="Q10"/>
  <c r="Q12"/>
  <c r="Q14"/>
  <c r="Q16"/>
  <c r="Q18"/>
  <c r="V8" i="140"/>
  <c r="V12"/>
  <c r="V16"/>
  <c r="Q3" i="142"/>
  <c r="Q5"/>
  <c r="Q7"/>
  <c r="Q9"/>
  <c r="Q11"/>
  <c r="Q13"/>
  <c r="Q15"/>
  <c r="Q17"/>
  <c r="V6" i="143"/>
  <c r="V10"/>
  <c r="V14"/>
  <c r="AD9" i="162"/>
  <c r="M9"/>
  <c r="H8"/>
  <c r="AB3"/>
  <c r="N8"/>
  <c r="I5"/>
  <c r="G8"/>
  <c r="AB9"/>
  <c r="K9"/>
  <c r="N3"/>
  <c r="X8"/>
  <c r="L8"/>
  <c r="L3"/>
  <c r="U8"/>
  <c r="D6"/>
  <c r="S9"/>
  <c r="B9"/>
  <c r="AC3"/>
  <c r="C3"/>
  <c r="J8"/>
  <c r="U9"/>
  <c r="Q8"/>
  <c r="H9"/>
  <c r="G3"/>
  <c r="AD3"/>
  <c r="W9"/>
  <c r="F9"/>
  <c r="T8"/>
  <c r="D3"/>
  <c r="Y3"/>
  <c r="K8"/>
  <c r="K3"/>
  <c r="R9"/>
  <c r="Q9"/>
  <c r="AB8"/>
  <c r="O8"/>
  <c r="D4"/>
  <c r="S3"/>
  <c r="M8"/>
  <c r="D5"/>
  <c r="O9"/>
  <c r="H3"/>
  <c r="O3"/>
  <c r="K7"/>
  <c r="T3"/>
  <c r="N9"/>
  <c r="U3"/>
  <c r="X9"/>
  <c r="G9"/>
  <c r="V3"/>
  <c r="E3"/>
  <c r="AD8"/>
  <c r="C8"/>
  <c r="S8"/>
  <c r="AE4"/>
  <c r="T9"/>
  <c r="C9"/>
  <c r="Z3"/>
  <c r="E8"/>
  <c r="K4"/>
  <c r="J9"/>
  <c r="F8"/>
  <c r="V9"/>
  <c r="Y8"/>
  <c r="AA8"/>
  <c r="W3"/>
  <c r="W8"/>
  <c r="AA9"/>
  <c r="F3"/>
  <c r="AC9"/>
  <c r="L9"/>
  <c r="J3"/>
  <c r="AE3"/>
  <c r="AC8"/>
  <c r="P8"/>
  <c r="E9"/>
  <c r="R8"/>
  <c r="Y9"/>
  <c r="B8"/>
  <c r="D7"/>
  <c r="X3"/>
  <c r="P3"/>
  <c r="AA3"/>
  <c r="W5"/>
  <c r="P9"/>
  <c r="I3"/>
  <c r="M3"/>
  <c r="V8"/>
</calcChain>
</file>

<file path=xl/sharedStrings.xml><?xml version="1.0" encoding="utf-8"?>
<sst xmlns="http://schemas.openxmlformats.org/spreadsheetml/2006/main" count="774" uniqueCount="161">
  <si>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</si>
  <si>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</si>
  <si>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</si>
  <si>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</si>
  <si>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</si>
  <si>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</si>
  <si>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</si>
  <si>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</si>
  <si>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</si>
  <si>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</si>
  <si>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g/dl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</si>
  <si>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</si>
  <si>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</si>
  <si>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</si>
  <si>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</si>
  <si>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</si>
  <si>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</si>
  <si>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</si>
  <si>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</si>
  <si>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</si>
  <si>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</si>
  <si>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</si>
  <si>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</si>
  <si>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</si>
  <si>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</si>
  <si>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</si>
  <si>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</si>
  <si>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</si>
  <si>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</si>
  <si>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</si>
  <si>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</si>
  <si>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</si>
  <si>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</si>
  <si>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</si>
  <si>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</si>
  <si>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</si>
  <si>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</si>
  <si>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</si>
  <si>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</si>
  <si>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協和平均</t>
  </si>
  <si>
    <t>協和下限</t>
  </si>
  <si>
    <t>協和上限</t>
  </si>
  <si>
    <t>ALB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</si>
  <si>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</si>
  <si>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</si>
  <si>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</si>
  <si>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</si>
  <si>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</si>
  <si>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</si>
  <si>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</si>
  <si>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</si>
  <si>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</si>
  <si>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</si>
  <si>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</si>
  <si>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</si>
  <si>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</si>
  <si>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</si>
  <si>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</si>
  <si>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</si>
  <si>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</si>
  <si>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</si>
  <si>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</si>
  <si>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</si>
  <si>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</si>
  <si>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</si>
  <si>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TG</t>
    <phoneticPr fontId="2"/>
  </si>
  <si>
    <t>CL</t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</si>
  <si>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</si>
  <si>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</si>
  <si>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</si>
  <si>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</si>
  <si>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</si>
  <si>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</si>
  <si>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t>CL（日立電極）</t>
    <rPh sb="3" eb="4">
      <t>ヒ</t>
    </rPh>
    <rPh sb="4" eb="5">
      <t>タ</t>
    </rPh>
    <rPh sb="5" eb="7">
      <t>デンキョク</t>
    </rPh>
    <phoneticPr fontId="2"/>
  </si>
  <si>
    <t>HDL積水コレステスト</t>
    <rPh sb="3" eb="5">
      <t>セキスイ</t>
    </rPh>
    <phoneticPr fontId="2"/>
  </si>
  <si>
    <t>ALB（BCG）</t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</si>
  <si>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</si>
  <si>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</si>
  <si>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</si>
  <si>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ALT</t>
    <phoneticPr fontId="2"/>
  </si>
  <si>
    <t>～</t>
    <phoneticPr fontId="2"/>
  </si>
  <si>
    <t>TBIL</t>
    <phoneticPr fontId="2"/>
  </si>
  <si>
    <r>
      <t>Chiritorol 2000L 赤ﾗﾍﾞﾙ（</t>
    </r>
    <r>
      <rPr>
        <b/>
        <sz val="10"/>
        <color rgb="FFFF0000"/>
        <rFont val="Meiryo UI"/>
        <family val="3"/>
        <charset val="128"/>
      </rPr>
      <t>製造番号：009702 有効期限：2019.01.31）</t>
    </r>
    <r>
      <rPr>
        <b/>
        <sz val="14"/>
        <color rgb="FFFF0000"/>
        <rFont val="Meiryo UI"/>
        <family val="3"/>
        <charset val="128"/>
      </rPr>
      <t>認証値設定 2017年4月</t>
    </r>
    <rPh sb="17" eb="18">
      <t>アカ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3" eb="64">
      <t>ツキ</t>
    </rPh>
    <phoneticPr fontId="2"/>
  </si>
  <si>
    <t>単位</t>
  </si>
  <si>
    <t>許容範囲</t>
  </si>
  <si>
    <t>許容幅</t>
  </si>
  <si>
    <t>mmol/L</t>
    <phoneticPr fontId="2"/>
  </si>
  <si>
    <t>±2mmol/L</t>
    <phoneticPr fontId="2"/>
  </si>
  <si>
    <t>mmol/L</t>
  </si>
  <si>
    <t>±0.2mmol/L</t>
    <phoneticPr fontId="2"/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</si>
  <si>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2"/>
  </si>
  <si>
    <t>±3mmol/L</t>
    <phoneticPr fontId="2"/>
  </si>
  <si>
    <t>±3mmol/L</t>
  </si>
  <si>
    <t>mg/dL</t>
    <phoneticPr fontId="2"/>
  </si>
  <si>
    <t>±0.5mg/dL</t>
    <phoneticPr fontId="2"/>
  </si>
  <si>
    <t>mg/dL</t>
  </si>
  <si>
    <t>±5mg/dL</t>
    <phoneticPr fontId="2"/>
  </si>
  <si>
    <t>±8mg/dL（±5％）</t>
    <phoneticPr fontId="2"/>
  </si>
  <si>
    <t>TG</t>
    <phoneticPr fontId="2"/>
  </si>
  <si>
    <t>～</t>
    <phoneticPr fontId="2"/>
  </si>
  <si>
    <t>±4mg/dL（±5％）</t>
    <phoneticPr fontId="2"/>
  </si>
  <si>
    <t>HDL協和メタボリード</t>
    <phoneticPr fontId="2"/>
  </si>
  <si>
    <t>±3mg/dL</t>
    <phoneticPr fontId="2"/>
  </si>
  <si>
    <t>±3mg/dL</t>
  </si>
  <si>
    <t>±0.2g/dL</t>
    <phoneticPr fontId="2"/>
  </si>
  <si>
    <t>±0.2g/dL</t>
  </si>
  <si>
    <t>ALB（New BCP）</t>
    <phoneticPr fontId="2"/>
  </si>
  <si>
    <t>T-BIL</t>
    <phoneticPr fontId="2"/>
  </si>
  <si>
    <t>±0.3mg/dL（±10％）</t>
    <phoneticPr fontId="2"/>
  </si>
  <si>
    <t>±0.20mg/dL</t>
    <phoneticPr fontId="2"/>
  </si>
  <si>
    <t>±0.3mg/dL</t>
    <phoneticPr fontId="2"/>
  </si>
  <si>
    <t>±2mg/dL</t>
    <phoneticPr fontId="2"/>
  </si>
  <si>
    <t>mg/dL</t>
    <phoneticPr fontId="2"/>
  </si>
  <si>
    <t>±0.20mg/dL</t>
  </si>
  <si>
    <t>U/L</t>
    <phoneticPr fontId="2"/>
  </si>
  <si>
    <t>±5U/L（±5％）</t>
    <phoneticPr fontId="2"/>
  </si>
  <si>
    <t>γ-GT</t>
    <phoneticPr fontId="2"/>
  </si>
  <si>
    <t>±4U/L（±5％）</t>
    <phoneticPr fontId="2"/>
  </si>
  <si>
    <t>±14U/L（±5％）</t>
    <phoneticPr fontId="2"/>
  </si>
  <si>
    <t>±15U/L（±5％）</t>
    <phoneticPr fontId="2"/>
  </si>
  <si>
    <t>CK</t>
    <phoneticPr fontId="2"/>
  </si>
  <si>
    <t>±16U/L（±5％）</t>
    <phoneticPr fontId="2"/>
  </si>
  <si>
    <t>AMY</t>
    <phoneticPr fontId="2"/>
  </si>
  <si>
    <t>±12U/L（±5％）</t>
    <phoneticPr fontId="2"/>
  </si>
  <si>
    <t>ChE</t>
    <phoneticPr fontId="2"/>
  </si>
  <si>
    <t>±15U/L（±5％）</t>
  </si>
  <si>
    <t>μg/dL</t>
    <phoneticPr fontId="2"/>
  </si>
  <si>
    <t>±8μg/dL（±5％）</t>
    <phoneticPr fontId="2"/>
  </si>
  <si>
    <t>Mg</t>
    <phoneticPr fontId="2"/>
  </si>
  <si>
    <t>±0.2mg/dL</t>
    <phoneticPr fontId="2"/>
  </si>
  <si>
    <t>±49mg/dL（±5％）</t>
    <phoneticPr fontId="2"/>
  </si>
  <si>
    <t>±20mg/dL（±10％）</t>
    <phoneticPr fontId="2"/>
  </si>
  <si>
    <t>±10mg/dL（±10％）</t>
    <phoneticPr fontId="2"/>
  </si>
  <si>
    <t>±5mg/dL</t>
    <phoneticPr fontId="2"/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</si>
  <si>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</si>
  <si>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2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</si>
  <si>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</si>
  <si>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t>協和認証値</t>
    <rPh sb="0" eb="2">
      <t>キョウワ</t>
    </rPh>
    <phoneticPr fontId="2"/>
  </si>
  <si>
    <t>協和認証値</t>
    <rPh sb="0" eb="2">
      <t>キョウワ</t>
    </rPh>
    <phoneticPr fontId="2"/>
  </si>
  <si>
    <t>千葉MC</t>
    <phoneticPr fontId="2"/>
  </si>
  <si>
    <t>BCG認証値</t>
    <phoneticPr fontId="2"/>
  </si>
  <si>
    <t>9病院平均</t>
    <phoneticPr fontId="2"/>
  </si>
  <si>
    <t>17.06</t>
    <phoneticPr fontId="2"/>
  </si>
  <si>
    <t>9</t>
    <phoneticPr fontId="2"/>
  </si>
  <si>
    <t>3</t>
    <phoneticPr fontId="2"/>
  </si>
  <si>
    <t>2017.06月値を100％に対する変化率</t>
    <phoneticPr fontId="2"/>
  </si>
  <si>
    <t>CK</t>
    <phoneticPr fontId="2"/>
  </si>
  <si>
    <t>10病院平均</t>
    <phoneticPr fontId="2"/>
  </si>
  <si>
    <t>日立以外認証値</t>
    <rPh sb="0" eb="2">
      <t>ヒタチ</t>
    </rPh>
    <rPh sb="2" eb="4">
      <t>イガイ</t>
    </rPh>
    <phoneticPr fontId="2"/>
  </si>
  <si>
    <t>日立認証値</t>
    <rPh sb="0" eb="2">
      <t>ヒタチ</t>
    </rPh>
    <phoneticPr fontId="2"/>
  </si>
  <si>
    <t>日立以外平均</t>
    <rPh sb="0" eb="1">
      <t>ヒ</t>
    </rPh>
    <rPh sb="1" eb="2">
      <t>タ</t>
    </rPh>
    <rPh sb="2" eb="4">
      <t>イガイ</t>
    </rPh>
    <phoneticPr fontId="2"/>
  </si>
  <si>
    <t>日立平均</t>
    <rPh sb="0" eb="2">
      <t>ヒタチ</t>
    </rPh>
    <phoneticPr fontId="2"/>
  </si>
  <si>
    <t>船橋医療C</t>
    <rPh sb="0" eb="2">
      <t>フナバシ</t>
    </rPh>
    <rPh sb="2" eb="4">
      <t>イリョウ</t>
    </rPh>
    <phoneticPr fontId="2"/>
  </si>
  <si>
    <t>東千葉MC</t>
    <rPh sb="0" eb="1">
      <t>ヒガシ</t>
    </rPh>
    <rPh sb="1" eb="3">
      <t>チバ</t>
    </rPh>
    <phoneticPr fontId="2"/>
  </si>
  <si>
    <t>新東京</t>
    <rPh sb="0" eb="1">
      <t>シン</t>
    </rPh>
    <rPh sb="1" eb="3">
      <t>トウキョウ</t>
    </rPh>
    <phoneticPr fontId="2"/>
  </si>
  <si>
    <t>日立以外下限</t>
    <rPh sb="0" eb="2">
      <t>ヒタチ</t>
    </rPh>
    <rPh sb="2" eb="4">
      <t>イガイ</t>
    </rPh>
    <phoneticPr fontId="2"/>
  </si>
  <si>
    <t>日立以外上限</t>
    <rPh sb="0" eb="2">
      <t>ヒタチ</t>
    </rPh>
    <rPh sb="2" eb="4">
      <t>イガイ</t>
    </rPh>
    <phoneticPr fontId="2"/>
  </si>
  <si>
    <t>日立下限</t>
    <rPh sb="0" eb="2">
      <t>ヒタチ</t>
    </rPh>
    <phoneticPr fontId="2"/>
  </si>
  <si>
    <t>日立上限</t>
    <rPh sb="0" eb="2">
      <t>ヒタチ</t>
    </rPh>
    <phoneticPr fontId="2"/>
  </si>
  <si>
    <t>7病院平均</t>
    <phoneticPr fontId="2"/>
  </si>
  <si>
    <t>2017.07月値を100％に対する変化率</t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</si>
</sst>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0.0_);[Red]\(0.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6"/>
      <color rgb="FFFF0000"/>
      <name val="メイリオ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176" fontId="4" fillId="2" borderId="7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7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5" fillId="0" borderId="2" xfId="0" applyNumberFormat="1" applyFont="1" applyBorder="1"/>
    <xf numFmtId="177" fontId="16" fillId="2" borderId="7" xfId="0" applyNumberFormat="1" applyFont="1" applyFill="1" applyBorder="1" applyAlignment="1">
      <alignment horizontal="center"/>
    </xf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177" fontId="20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2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3" fillId="0" borderId="9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8" fillId="4" borderId="13" xfId="0" applyNumberFormat="1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right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8" fillId="4" borderId="20" xfId="0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right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right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176" fontId="28" fillId="4" borderId="18" xfId="0" applyNumberFormat="1" applyFont="1" applyFill="1" applyBorder="1" applyAlignment="1">
      <alignment horizontal="center" vertical="center"/>
    </xf>
    <xf numFmtId="176" fontId="28" fillId="4" borderId="33" xfId="0" applyNumberFormat="1" applyFont="1" applyFill="1" applyBorder="1" applyAlignment="1">
      <alignment horizontal="right" vertical="center"/>
    </xf>
    <xf numFmtId="176" fontId="28" fillId="4" borderId="6" xfId="0" applyNumberFormat="1" applyFont="1" applyFill="1" applyBorder="1" applyAlignment="1">
      <alignment horizontal="left" vertical="center"/>
    </xf>
    <xf numFmtId="0" fontId="28" fillId="4" borderId="34" xfId="0" applyFont="1" applyFill="1" applyBorder="1" applyAlignment="1">
      <alignment horizontal="right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22" xfId="0" applyNumberFormat="1" applyFont="1" applyFill="1" applyBorder="1" applyAlignment="1">
      <alignment horizontal="center" vertical="center"/>
    </xf>
    <xf numFmtId="1" fontId="28" fillId="4" borderId="34" xfId="0" applyNumberFormat="1" applyFont="1" applyFill="1" applyBorder="1" applyAlignment="1">
      <alignment horizontal="right" vertical="center"/>
    </xf>
    <xf numFmtId="1" fontId="28" fillId="4" borderId="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8" fillId="4" borderId="39" xfId="0" applyNumberFormat="1" applyFont="1" applyFill="1" applyBorder="1" applyAlignment="1">
      <alignment horizontal="center" vertical="center"/>
    </xf>
    <xf numFmtId="1" fontId="28" fillId="4" borderId="40" xfId="0" applyNumberFormat="1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center" vertical="center"/>
    </xf>
    <xf numFmtId="1" fontId="28" fillId="4" borderId="4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8" fillId="4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right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8" fillId="4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center" vertical="center"/>
    </xf>
    <xf numFmtId="176" fontId="28" fillId="4" borderId="20" xfId="0" applyNumberFormat="1" applyFont="1" applyFill="1" applyBorder="1" applyAlignment="1">
      <alignment horizontal="center" vertical="center"/>
    </xf>
    <xf numFmtId="176" fontId="28" fillId="4" borderId="31" xfId="0" applyNumberFormat="1" applyFont="1" applyFill="1" applyBorder="1" applyAlignment="1">
      <alignment horizontal="right" vertical="center"/>
    </xf>
    <xf numFmtId="176" fontId="28" fillId="4" borderId="16" xfId="0" applyNumberFormat="1" applyFont="1" applyFill="1" applyBorder="1" applyAlignment="1">
      <alignment horizontal="left" vertical="center"/>
    </xf>
    <xf numFmtId="176" fontId="28" fillId="4" borderId="13" xfId="0" applyNumberFormat="1" applyFont="1" applyFill="1" applyBorder="1" applyAlignment="1">
      <alignment horizontal="center" vertical="center"/>
    </xf>
    <xf numFmtId="176" fontId="28" fillId="4" borderId="34" xfId="0" applyNumberFormat="1" applyFont="1" applyFill="1" applyBorder="1" applyAlignment="1">
      <alignment horizontal="right" vertical="center"/>
    </xf>
    <xf numFmtId="176" fontId="28" fillId="4" borderId="3" xfId="0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176" fontId="30" fillId="4" borderId="0" xfId="0" applyNumberFormat="1" applyFont="1" applyFill="1" applyBorder="1" applyAlignment="1">
      <alignment horizontal="left" vertical="center"/>
    </xf>
    <xf numFmtId="2" fontId="28" fillId="4" borderId="18" xfId="0" applyNumberFormat="1" applyFont="1" applyFill="1" applyBorder="1" applyAlignment="1">
      <alignment horizontal="center" vertical="center"/>
    </xf>
    <xf numFmtId="2" fontId="28" fillId="4" borderId="33" xfId="0" applyNumberFormat="1" applyFont="1" applyFill="1" applyBorder="1" applyAlignment="1">
      <alignment horizontal="right" vertical="center"/>
    </xf>
    <xf numFmtId="2" fontId="28" fillId="4" borderId="6" xfId="0" applyNumberFormat="1" applyFont="1" applyFill="1" applyBorder="1" applyAlignment="1">
      <alignment horizontal="left" vertical="center"/>
    </xf>
    <xf numFmtId="2" fontId="28" fillId="4" borderId="13" xfId="0" applyNumberFormat="1" applyFont="1" applyFill="1" applyBorder="1" applyAlignment="1">
      <alignment horizontal="center" vertical="center"/>
    </xf>
    <xf numFmtId="2" fontId="28" fillId="4" borderId="34" xfId="0" applyNumberFormat="1" applyFont="1" applyFill="1" applyBorder="1" applyAlignment="1">
      <alignment horizontal="right" vertical="center"/>
    </xf>
    <xf numFmtId="2" fontId="28" fillId="4" borderId="3" xfId="0" applyNumberFormat="1" applyFont="1" applyFill="1" applyBorder="1" applyAlignment="1">
      <alignment horizontal="left" vertical="center"/>
    </xf>
    <xf numFmtId="1" fontId="28" fillId="4" borderId="13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9" fillId="0" borderId="8" xfId="0" applyFont="1" applyFill="1" applyBorder="1" applyAlignment="1">
      <alignment horizontal="center" vertical="center"/>
    </xf>
    <xf numFmtId="0" fontId="31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shrinkToFit="1"/>
    </xf>
    <xf numFmtId="176" fontId="20" fillId="0" borderId="6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176" fontId="32" fillId="0" borderId="3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177" fontId="32" fillId="0" borderId="3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6" fontId="33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00FF00"/>
      <color rgb="FF000099"/>
      <color rgb="FF000066"/>
      <color rgb="FFFF0000"/>
      <color rgb="FF800080"/>
      <color rgb="FFFF5050"/>
      <color rgb="FFFF6600"/>
      <color rgb="FF6633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142.76874999999998</c:v>
                </c:pt>
                <c:pt idx="2">
                  <c:v>142.74687499999999</c:v>
                </c:pt>
                <c:pt idx="3">
                  <c:v>142.92500000000004</c:v>
                </c:pt>
                <c:pt idx="4">
                  <c:v>142.98749999999998</c:v>
                </c:pt>
                <c:pt idx="5">
                  <c:v>143.22187499999998</c:v>
                </c:pt>
                <c:pt idx="6">
                  <c:v>143.13124999999999</c:v>
                </c:pt>
                <c:pt idx="7">
                  <c:v>142.75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143.99622727272728</c:v>
                </c:pt>
                <c:pt idx="3">
                  <c:v>144.21335000000002</c:v>
                </c:pt>
                <c:pt idx="4">
                  <c:v>144.10963157894739</c:v>
                </c:pt>
                <c:pt idx="5">
                  <c:v>144.03684210526316</c:v>
                </c:pt>
                <c:pt idx="6">
                  <c:v>144.23790000000002</c:v>
                </c:pt>
                <c:pt idx="7">
                  <c:v>144.3851052631579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2">
                  <c:v>142.95833333333334</c:v>
                </c:pt>
                <c:pt idx="3">
                  <c:v>142.88888888888889</c:v>
                </c:pt>
                <c:pt idx="4">
                  <c:v>143</c:v>
                </c:pt>
                <c:pt idx="5" formatCode="General">
                  <c:v>142.69999999999999</c:v>
                </c:pt>
                <c:pt idx="6">
                  <c:v>142.68181818181819</c:v>
                </c:pt>
                <c:pt idx="7">
                  <c:v>142.68421052631578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143.13999999999999</c:v>
                </c:pt>
                <c:pt idx="2">
                  <c:v>142.85</c:v>
                </c:pt>
                <c:pt idx="3">
                  <c:v>142.78</c:v>
                </c:pt>
                <c:pt idx="4">
                  <c:v>142.87</c:v>
                </c:pt>
                <c:pt idx="5">
                  <c:v>142.88999999999999</c:v>
                </c:pt>
                <c:pt idx="6">
                  <c:v>142.97</c:v>
                </c:pt>
                <c:pt idx="7">
                  <c:v>142.94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val>
            <c:numRef>
              <c:f>Na!$F$5:$F$20</c:f>
              <c:numCache>
                <c:formatCode>0.0</c:formatCode>
                <c:ptCount val="16"/>
                <c:pt idx="0">
                  <c:v>143.9</c:v>
                </c:pt>
                <c:pt idx="1">
                  <c:v>144.1</c:v>
                </c:pt>
                <c:pt idx="2">
                  <c:v>144</c:v>
                </c:pt>
                <c:pt idx="3">
                  <c:v>143.75</c:v>
                </c:pt>
                <c:pt idx="4">
                  <c:v>144.15</c:v>
                </c:pt>
                <c:pt idx="5">
                  <c:v>143.95238095238096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143.38000000000002</c:v>
                </c:pt>
                <c:pt idx="1">
                  <c:v>143.41538461538462</c:v>
                </c:pt>
                <c:pt idx="2">
                  <c:v>143.17826086956526</c:v>
                </c:pt>
                <c:pt idx="3">
                  <c:v>143.31874999999999</c:v>
                </c:pt>
                <c:pt idx="4">
                  <c:v>143.45624999999998</c:v>
                </c:pt>
                <c:pt idx="5">
                  <c:v>143.62222222222223</c:v>
                </c:pt>
                <c:pt idx="6">
                  <c:v>143.43333333333334</c:v>
                </c:pt>
                <c:pt idx="7">
                  <c:v>143.7157894736842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2">
                  <c:v>144.5</c:v>
                </c:pt>
                <c:pt idx="3">
                  <c:v>144.69999999999999</c:v>
                </c:pt>
                <c:pt idx="4">
                  <c:v>144.19999999999999</c:v>
                </c:pt>
                <c:pt idx="5">
                  <c:v>144.30000000000001</c:v>
                </c:pt>
                <c:pt idx="6">
                  <c:v>144.6</c:v>
                </c:pt>
                <c:pt idx="7">
                  <c:v>144.30000000000001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143.89400000000001</c:v>
                </c:pt>
                <c:pt idx="4">
                  <c:v>143.982</c:v>
                </c:pt>
                <c:pt idx="5">
                  <c:v>144.04599999999999</c:v>
                </c:pt>
                <c:pt idx="6">
                  <c:v>144.07599999999999</c:v>
                </c:pt>
                <c:pt idx="7">
                  <c:v>144.35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143.77000000000001</c:v>
                </c:pt>
                <c:pt idx="2">
                  <c:v>143.56</c:v>
                </c:pt>
                <c:pt idx="3">
                  <c:v>144.07</c:v>
                </c:pt>
                <c:pt idx="4">
                  <c:v>143.84</c:v>
                </c:pt>
                <c:pt idx="5">
                  <c:v>143.57</c:v>
                </c:pt>
                <c:pt idx="6">
                  <c:v>143.52000000000001</c:v>
                </c:pt>
                <c:pt idx="7">
                  <c:v>143.43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0">
                  <c:v>142.5</c:v>
                </c:pt>
                <c:pt idx="1">
                  <c:v>142.30000000000001</c:v>
                </c:pt>
                <c:pt idx="2">
                  <c:v>142.30000000000001</c:v>
                </c:pt>
                <c:pt idx="3">
                  <c:v>142.5</c:v>
                </c:pt>
                <c:pt idx="4">
                  <c:v>142.6</c:v>
                </c:pt>
                <c:pt idx="5">
                  <c:v>142.6</c:v>
                </c:pt>
                <c:pt idx="6">
                  <c:v>142.6</c:v>
                </c:pt>
                <c:pt idx="7">
                  <c:v>142.1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142.94</c:v>
                </c:pt>
                <c:pt idx="1">
                  <c:v>143.07882692307689</c:v>
                </c:pt>
                <c:pt idx="2">
                  <c:v>143.37896964756257</c:v>
                </c:pt>
                <c:pt idx="3">
                  <c:v>143.5389988888889</c:v>
                </c:pt>
                <c:pt idx="4">
                  <c:v>143.50453815789473</c:v>
                </c:pt>
                <c:pt idx="5">
                  <c:v>143.47369393274852</c:v>
                </c:pt>
                <c:pt idx="6">
                  <c:v>143.54003015151514</c:v>
                </c:pt>
                <c:pt idx="7">
                  <c:v>143.46074862155388</c:v>
                </c:pt>
              </c:numCache>
            </c:numRef>
          </c:val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0.88000000000002387</c:v>
                </c:pt>
                <c:pt idx="1">
                  <c:v>1.4699999999999989</c:v>
                </c:pt>
                <c:pt idx="2">
                  <c:v>2.1999999999999886</c:v>
                </c:pt>
                <c:pt idx="3">
                  <c:v>2.1999999999999886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2</c:v>
                </c:pt>
                <c:pt idx="7">
                  <c:v>2.2851052631579023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marker val="1"/>
        <c:axId val="75868800"/>
        <c:axId val="75879168"/>
      </c:lineChart>
      <c:catAx>
        <c:axId val="758688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879168"/>
        <c:crosses val="autoZero"/>
        <c:lblAlgn val="ctr"/>
        <c:lblOffset val="100"/>
        <c:tickLblSkip val="1"/>
        <c:tickMarkSkip val="1"/>
      </c:catAx>
      <c:valAx>
        <c:axId val="75879168"/>
        <c:scaling>
          <c:orientation val="minMax"/>
          <c:max val="148"/>
          <c:min val="1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586880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203426771468573"/>
          <c:h val="0.87942846405036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70191"/>
        </c:manualLayout>
      </c:layout>
      <c:lineChart>
        <c:grouping val="standard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53.802999999999997</c:v>
                </c:pt>
                <c:pt idx="3">
                  <c:v>54.302500000000002</c:v>
                </c:pt>
                <c:pt idx="4">
                  <c:v>54.493842105263163</c:v>
                </c:pt>
                <c:pt idx="5">
                  <c:v>54.318421052631578</c:v>
                </c:pt>
                <c:pt idx="6">
                  <c:v>54.162500000000001</c:v>
                </c:pt>
                <c:pt idx="7">
                  <c:v>54.757894736842097</c:v>
                </c:pt>
              </c:numCache>
            </c:numRef>
          </c:val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53.91</c:v>
                </c:pt>
                <c:pt idx="2">
                  <c:v>53.7</c:v>
                </c:pt>
                <c:pt idx="3">
                  <c:v>53.18</c:v>
                </c:pt>
                <c:pt idx="4">
                  <c:v>52.9</c:v>
                </c:pt>
                <c:pt idx="5">
                  <c:v>52.27</c:v>
                </c:pt>
                <c:pt idx="6">
                  <c:v>52.01</c:v>
                </c:pt>
                <c:pt idx="7">
                  <c:v>52.43</c:v>
                </c:pt>
              </c:numCache>
            </c:numRef>
          </c:val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54.074999999999996</c:v>
                </c:pt>
                <c:pt idx="1">
                  <c:v>54.02654320987655</c:v>
                </c:pt>
                <c:pt idx="2">
                  <c:v>54.141999999999982</c:v>
                </c:pt>
                <c:pt idx="3">
                  <c:v>53.042857142857137</c:v>
                </c:pt>
                <c:pt idx="4">
                  <c:v>53.057017543859651</c:v>
                </c:pt>
                <c:pt idx="5">
                  <c:v>54.47</c:v>
                </c:pt>
                <c:pt idx="6">
                  <c:v>54.804999999999993</c:v>
                </c:pt>
                <c:pt idx="7">
                  <c:v>54.873333333333321</c:v>
                </c:pt>
              </c:numCache>
            </c:numRef>
          </c:val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2">
                  <c:v>53.6</c:v>
                </c:pt>
                <c:pt idx="3">
                  <c:v>53.6</c:v>
                </c:pt>
                <c:pt idx="4">
                  <c:v>54.4</c:v>
                </c:pt>
                <c:pt idx="5">
                  <c:v>55.1</c:v>
                </c:pt>
                <c:pt idx="6">
                  <c:v>54.7</c:v>
                </c:pt>
                <c:pt idx="7">
                  <c:v>54.3</c:v>
                </c:pt>
              </c:numCache>
            </c:numRef>
          </c:val>
        </c:ser>
        <c:ser>
          <c:idx val="4"/>
          <c:order val="4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2">
                  <c:v>55.054000000000002</c:v>
                </c:pt>
                <c:pt idx="3">
                  <c:v>54.884</c:v>
                </c:pt>
                <c:pt idx="4">
                  <c:v>54.155000000000001</c:v>
                </c:pt>
                <c:pt idx="5">
                  <c:v>53.176000000000002</c:v>
                </c:pt>
                <c:pt idx="6">
                  <c:v>53.32</c:v>
                </c:pt>
                <c:pt idx="7">
                  <c:v>53.912999999999997</c:v>
                </c:pt>
              </c:numCache>
            </c:numRef>
          </c:val>
        </c:ser>
        <c:ser>
          <c:idx val="9"/>
          <c:order val="5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54.45</c:v>
                </c:pt>
                <c:pt idx="2">
                  <c:v>54.12</c:v>
                </c:pt>
                <c:pt idx="3">
                  <c:v>53.98</c:v>
                </c:pt>
                <c:pt idx="4">
                  <c:v>53.56</c:v>
                </c:pt>
                <c:pt idx="5">
                  <c:v>53.42</c:v>
                </c:pt>
                <c:pt idx="6">
                  <c:v>54.01</c:v>
                </c:pt>
                <c:pt idx="7">
                  <c:v>53.84</c:v>
                </c:pt>
              </c:numCache>
            </c:numRef>
          </c:val>
        </c:ser>
        <c:ser>
          <c:idx val="11"/>
          <c:order val="6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0">
                  <c:v>53.9</c:v>
                </c:pt>
                <c:pt idx="1">
                  <c:v>54.2</c:v>
                </c:pt>
                <c:pt idx="2">
                  <c:v>54.2</c:v>
                </c:pt>
                <c:pt idx="3">
                  <c:v>53.8</c:v>
                </c:pt>
                <c:pt idx="4">
                  <c:v>53.8</c:v>
                </c:pt>
                <c:pt idx="5">
                  <c:v>54.2</c:v>
                </c:pt>
                <c:pt idx="6">
                  <c:v>53.9</c:v>
                </c:pt>
                <c:pt idx="7">
                  <c:v>53.9</c:v>
                </c:pt>
              </c:numCache>
            </c:numRef>
          </c:val>
        </c:ser>
        <c:ser>
          <c:idx val="5"/>
          <c:order val="7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</c:ser>
        <c:ser>
          <c:idx val="6"/>
          <c:order val="8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53.987499999999997</c:v>
                </c:pt>
                <c:pt idx="1">
                  <c:v>54.146635802469135</c:v>
                </c:pt>
                <c:pt idx="2">
                  <c:v>54.088428571428565</c:v>
                </c:pt>
                <c:pt idx="3">
                  <c:v>53.82705102040817</c:v>
                </c:pt>
                <c:pt idx="4">
                  <c:v>53.766551378446124</c:v>
                </c:pt>
                <c:pt idx="5">
                  <c:v>53.850631578947365</c:v>
                </c:pt>
                <c:pt idx="6">
                  <c:v>53.84392857142857</c:v>
                </c:pt>
                <c:pt idx="7">
                  <c:v>54.002032581453626</c:v>
                </c:pt>
              </c:numCache>
            </c:numRef>
          </c:val>
        </c:ser>
        <c:ser>
          <c:idx val="7"/>
          <c:order val="9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</c:ser>
        <c:ser>
          <c:idx val="8"/>
          <c:order val="10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</c:ser>
        <c:marker val="1"/>
        <c:axId val="88146304"/>
        <c:axId val="88147840"/>
      </c:lineChart>
      <c:catAx>
        <c:axId val="881463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8147840"/>
        <c:crosses val="autoZero"/>
        <c:lblAlgn val="ctr"/>
        <c:lblOffset val="100"/>
        <c:tickLblSkip val="1"/>
        <c:tickMarkSkip val="1"/>
      </c:catAx>
      <c:valAx>
        <c:axId val="88147840"/>
        <c:scaling>
          <c:orientation val="minMax"/>
          <c:max val="60"/>
          <c:min val="4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81463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568"/>
          <c:w val="0.22513125649869692"/>
          <c:h val="0.76852084978739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2214"/>
          <c:h val="0.80576306535602349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6.5015625000000012</c:v>
                </c:pt>
                <c:pt idx="2">
                  <c:v>6.5153125000000012</c:v>
                </c:pt>
                <c:pt idx="3">
                  <c:v>6.51</c:v>
                </c:pt>
                <c:pt idx="4">
                  <c:v>6.4693749999999977</c:v>
                </c:pt>
                <c:pt idx="5">
                  <c:v>6.4634374999999986</c:v>
                </c:pt>
                <c:pt idx="6">
                  <c:v>6.4628125000000001</c:v>
                </c:pt>
                <c:pt idx="7">
                  <c:v>6.5678124999999996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6.5061363636363643</c:v>
                </c:pt>
                <c:pt idx="3">
                  <c:v>6.4548499999999986</c:v>
                </c:pt>
                <c:pt idx="4">
                  <c:v>6.4436842105263166</c:v>
                </c:pt>
                <c:pt idx="5">
                  <c:v>6.4647368421052631</c:v>
                </c:pt>
                <c:pt idx="6">
                  <c:v>6.4481500000000009</c:v>
                </c:pt>
                <c:pt idx="7">
                  <c:v>6.4498421052631576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2">
                  <c:v>6.5</c:v>
                </c:pt>
                <c:pt idx="3">
                  <c:v>6.4722222222222241</c:v>
                </c:pt>
                <c:pt idx="4">
                  <c:v>6.4</c:v>
                </c:pt>
                <c:pt idx="5">
                  <c:v>6.3950000000000014</c:v>
                </c:pt>
                <c:pt idx="6">
                  <c:v>6.4</c:v>
                </c:pt>
                <c:pt idx="7">
                  <c:v>6.4473684210526327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6.45</c:v>
                </c:pt>
                <c:pt idx="2">
                  <c:v>6.44</c:v>
                </c:pt>
                <c:pt idx="3">
                  <c:v>6.43</c:v>
                </c:pt>
                <c:pt idx="4">
                  <c:v>6.43</c:v>
                </c:pt>
                <c:pt idx="5">
                  <c:v>6.42</c:v>
                </c:pt>
                <c:pt idx="6">
                  <c:v>6.41</c:v>
                </c:pt>
                <c:pt idx="7">
                  <c:v>6.44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2">
                  <c:v>6.4</c:v>
                </c:pt>
                <c:pt idx="3">
                  <c:v>6.410000000000001</c:v>
                </c:pt>
                <c:pt idx="4">
                  <c:v>6.4363636363636383</c:v>
                </c:pt>
                <c:pt idx="5">
                  <c:v>6.455000000000001</c:v>
                </c:pt>
                <c:pt idx="6">
                  <c:v>6.4799999999999995</c:v>
                </c:pt>
                <c:pt idx="7">
                  <c:v>6.4333333333333353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6.3745454545454541</c:v>
                </c:pt>
                <c:pt idx="1">
                  <c:v>6.3849702380952378</c:v>
                </c:pt>
                <c:pt idx="2">
                  <c:v>6.3784294871794867</c:v>
                </c:pt>
                <c:pt idx="3">
                  <c:v>6.3786458333333327</c:v>
                </c:pt>
                <c:pt idx="4">
                  <c:v>6.3780000000000001</c:v>
                </c:pt>
                <c:pt idx="5">
                  <c:v>6.3819999999999979</c:v>
                </c:pt>
                <c:pt idx="6">
                  <c:v>6.383</c:v>
                </c:pt>
                <c:pt idx="7">
                  <c:v>6.3942460317460315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2">
                  <c:v>6.51</c:v>
                </c:pt>
                <c:pt idx="3">
                  <c:v>6.54</c:v>
                </c:pt>
                <c:pt idx="4">
                  <c:v>6.57</c:v>
                </c:pt>
                <c:pt idx="5">
                  <c:v>6.39</c:v>
                </c:pt>
                <c:pt idx="6">
                  <c:v>6.45</c:v>
                </c:pt>
                <c:pt idx="7">
                  <c:v>6.42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6.4139999999999997</c:v>
                </c:pt>
                <c:pt idx="3">
                  <c:v>6.4370000000000003</c:v>
                </c:pt>
                <c:pt idx="4">
                  <c:v>6.4249999999999998</c:v>
                </c:pt>
                <c:pt idx="5">
                  <c:v>6.4</c:v>
                </c:pt>
                <c:pt idx="6">
                  <c:v>6.4710000000000001</c:v>
                </c:pt>
                <c:pt idx="7">
                  <c:v>6.468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6.52</c:v>
                </c:pt>
                <c:pt idx="2">
                  <c:v>6.53</c:v>
                </c:pt>
                <c:pt idx="3">
                  <c:v>6.5</c:v>
                </c:pt>
                <c:pt idx="4">
                  <c:v>6.54</c:v>
                </c:pt>
                <c:pt idx="5">
                  <c:v>6.6</c:v>
                </c:pt>
                <c:pt idx="6">
                  <c:v>6.59</c:v>
                </c:pt>
                <c:pt idx="7">
                  <c:v>6.59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6.3872727272727268</c:v>
                </c:pt>
                <c:pt idx="1">
                  <c:v>6.4513065476190476</c:v>
                </c:pt>
                <c:pt idx="2">
                  <c:v>6.4693878350815854</c:v>
                </c:pt>
                <c:pt idx="3">
                  <c:v>6.4632718055555554</c:v>
                </c:pt>
                <c:pt idx="4">
                  <c:v>6.4592422846889948</c:v>
                </c:pt>
                <c:pt idx="5">
                  <c:v>6.4470174342105251</c:v>
                </c:pt>
                <c:pt idx="6">
                  <c:v>6.4594962500000008</c:v>
                </c:pt>
                <c:pt idx="7">
                  <c:v>6.4710602391395158</c:v>
                </c:pt>
              </c:numCache>
            </c:numRef>
          </c:val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2.5454545454546285E-2</c:v>
                </c:pt>
                <c:pt idx="1">
                  <c:v>0.13502976190476179</c:v>
                </c:pt>
                <c:pt idx="2">
                  <c:v>0.15157051282051359</c:v>
                </c:pt>
                <c:pt idx="3">
                  <c:v>0.16135416666666735</c:v>
                </c:pt>
                <c:pt idx="4">
                  <c:v>0.19200000000000017</c:v>
                </c:pt>
                <c:pt idx="5">
                  <c:v>0.21800000000000175</c:v>
                </c:pt>
                <c:pt idx="6">
                  <c:v>0.20699999999999985</c:v>
                </c:pt>
                <c:pt idx="7">
                  <c:v>0.1957539682539684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</c:ser>
        <c:marker val="1"/>
        <c:axId val="93688192"/>
        <c:axId val="93690112"/>
      </c:lineChart>
      <c:catAx>
        <c:axId val="93688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690112"/>
        <c:crosses val="autoZero"/>
        <c:lblAlgn val="ctr"/>
        <c:lblOffset val="100"/>
        <c:tickLblSkip val="1"/>
        <c:tickMarkSkip val="1"/>
      </c:catAx>
      <c:valAx>
        <c:axId val="93690112"/>
        <c:scaling>
          <c:orientation val="minMax"/>
          <c:max val="6.9"/>
          <c:min val="6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68819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282578234469895E-2"/>
          <c:y val="8.3612040133781068E-2"/>
          <c:w val="0.65203176085941161"/>
          <c:h val="0.78929765886287662"/>
        </c:manualLayout>
      </c:layout>
      <c:lineChart>
        <c:grouping val="standard"/>
        <c:ser>
          <c:idx val="5"/>
          <c:order val="0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ALB!$H$3:$H$7</c:f>
              <c:numCache>
                <c:formatCode>0.00</c:formatCode>
                <c:ptCount val="5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</c:numCache>
            </c:numRef>
          </c:val>
        </c:ser>
        <c:ser>
          <c:idx val="7"/>
          <c:order val="1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8"/>
          <c:order val="2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</c:v>
                </c:pt>
              </c:numCache>
            </c:numRef>
          </c:val>
        </c:ser>
        <c:ser>
          <c:idx val="9"/>
          <c:order val="3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ALB!$R$3:$R$20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10"/>
          <c:order val="4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ALB!$S$3:$S$20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93780224"/>
        <c:axId val="94847360"/>
      </c:lineChart>
      <c:catAx>
        <c:axId val="937802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847360"/>
        <c:crosses val="autoZero"/>
        <c:lblAlgn val="ctr"/>
        <c:lblOffset val="100"/>
        <c:tickLblSkip val="1"/>
        <c:tickMarkSkip val="1"/>
      </c:catAx>
      <c:valAx>
        <c:axId val="94847360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7802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2834252461833"/>
          <c:y val="0.12337647068564379"/>
          <c:w val="0.23033747186096676"/>
          <c:h val="0.82467522789935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2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3.9643750000000004</c:v>
                </c:pt>
                <c:pt idx="2">
                  <c:v>3.9743749999999993</c:v>
                </c:pt>
                <c:pt idx="3">
                  <c:v>3.9778125000000002</c:v>
                </c:pt>
                <c:pt idx="4">
                  <c:v>4.0112499999999986</c:v>
                </c:pt>
                <c:pt idx="5">
                  <c:v>4.0321875000000018</c:v>
                </c:pt>
                <c:pt idx="6">
                  <c:v>4.0290625000000002</c:v>
                </c:pt>
                <c:pt idx="7">
                  <c:v>3.9793749999999992</c:v>
                </c:pt>
              </c:numCache>
            </c:numRef>
          </c:val>
        </c:ser>
        <c:ser>
          <c:idx val="0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4.0706818181818187</c:v>
                </c:pt>
                <c:pt idx="3">
                  <c:v>4.0392499999999982</c:v>
                </c:pt>
                <c:pt idx="4">
                  <c:v>4.0178947368421047</c:v>
                </c:pt>
                <c:pt idx="5">
                  <c:v>4.0231578947368423</c:v>
                </c:pt>
                <c:pt idx="6">
                  <c:v>4.0030999999999999</c:v>
                </c:pt>
                <c:pt idx="7">
                  <c:v>4.0358421052631579</c:v>
                </c:pt>
              </c:numCache>
            </c:numRef>
          </c:val>
        </c:ser>
        <c:ser>
          <c:idx val="1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2">
                  <c:v>4.0374999999999996</c:v>
                </c:pt>
                <c:pt idx="3">
                  <c:v>4</c:v>
                </c:pt>
                <c:pt idx="4">
                  <c:v>4</c:v>
                </c:pt>
                <c:pt idx="5">
                  <c:v>3.9650000000000007</c:v>
                </c:pt>
                <c:pt idx="6">
                  <c:v>3.954545454545455</c:v>
                </c:pt>
                <c:pt idx="7">
                  <c:v>4</c:v>
                </c:pt>
              </c:numCache>
            </c:numRef>
          </c:val>
        </c:ser>
        <c:ser>
          <c:idx val="2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4.0199999999999996</c:v>
                </c:pt>
                <c:pt idx="2">
                  <c:v>4.0199999999999996</c:v>
                </c:pt>
                <c:pt idx="3">
                  <c:v>4.03</c:v>
                </c:pt>
                <c:pt idx="4">
                  <c:v>4.0199999999999996</c:v>
                </c:pt>
                <c:pt idx="5">
                  <c:v>4</c:v>
                </c:pt>
                <c:pt idx="6">
                  <c:v>4.01</c:v>
                </c:pt>
                <c:pt idx="7">
                  <c:v>4.0199999999999996</c:v>
                </c:pt>
              </c:numCache>
            </c:numRef>
          </c:val>
        </c:ser>
        <c:ser>
          <c:idx val="3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2">
                  <c:v>4.05</c:v>
                </c:pt>
                <c:pt idx="3">
                  <c:v>4.01</c:v>
                </c:pt>
                <c:pt idx="4">
                  <c:v>4.0227272727272725</c:v>
                </c:pt>
                <c:pt idx="5">
                  <c:v>4.0149999999999997</c:v>
                </c:pt>
                <c:pt idx="6">
                  <c:v>4.0150000000000006</c:v>
                </c:pt>
                <c:pt idx="7">
                  <c:v>4.0047619047619047</c:v>
                </c:pt>
              </c:numCache>
            </c:numRef>
          </c:val>
        </c:ser>
        <c:ser>
          <c:idx val="4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4.0141666666666671</c:v>
                </c:pt>
                <c:pt idx="1">
                  <c:v>4.0503985507246378</c:v>
                </c:pt>
                <c:pt idx="2">
                  <c:v>4.0437666666666665</c:v>
                </c:pt>
                <c:pt idx="3">
                  <c:v>4.0276562500000006</c:v>
                </c:pt>
                <c:pt idx="4">
                  <c:v>4.056111111111111</c:v>
                </c:pt>
                <c:pt idx="5">
                  <c:v>4.0644927536231874</c:v>
                </c:pt>
                <c:pt idx="6">
                  <c:v>4.054823529411764</c:v>
                </c:pt>
                <c:pt idx="7">
                  <c:v>4.0661363636363639</c:v>
                </c:pt>
              </c:numCache>
            </c:numRef>
          </c:val>
        </c:ser>
        <c:ser>
          <c:idx val="13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  <c:pt idx="5">
                  <c:v>4.03</c:v>
                </c:pt>
                <c:pt idx="6">
                  <c:v>4.12</c:v>
                </c:pt>
                <c:pt idx="7">
                  <c:v>4.12</c:v>
                </c:pt>
              </c:numCache>
            </c:numRef>
          </c:val>
        </c:ser>
        <c:ser>
          <c:idx val="5"/>
          <c:order val="7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3.9369999999999998</c:v>
                </c:pt>
                <c:pt idx="3">
                  <c:v>3.9319999999999999</c:v>
                </c:pt>
                <c:pt idx="4">
                  <c:v>3.9420000000000002</c:v>
                </c:pt>
                <c:pt idx="5">
                  <c:v>3.9489999999999998</c:v>
                </c:pt>
                <c:pt idx="6">
                  <c:v>3.9590000000000001</c:v>
                </c:pt>
                <c:pt idx="7">
                  <c:v>4.0030000000000001</c:v>
                </c:pt>
              </c:numCache>
            </c:numRef>
          </c:val>
        </c:ser>
        <c:ser>
          <c:idx val="6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3.94</c:v>
                </c:pt>
                <c:pt idx="2">
                  <c:v>3.93</c:v>
                </c:pt>
                <c:pt idx="3">
                  <c:v>3.94</c:v>
                </c:pt>
                <c:pt idx="4">
                  <c:v>3.96</c:v>
                </c:pt>
                <c:pt idx="5">
                  <c:v>3.98</c:v>
                </c:pt>
                <c:pt idx="6">
                  <c:v>4.01</c:v>
                </c:pt>
                <c:pt idx="7">
                  <c:v>4</c:v>
                </c:pt>
              </c:numCache>
            </c:numRef>
          </c:val>
        </c:ser>
        <c:ser>
          <c:idx val="7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8"/>
          <c:order val="10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9"/>
          <c:order val="11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4.007083333333334</c:v>
                </c:pt>
                <c:pt idx="1">
                  <c:v>3.9949547101449268</c:v>
                </c:pt>
                <c:pt idx="2">
                  <c:v>4.0070359427609432</c:v>
                </c:pt>
                <c:pt idx="3">
                  <c:v>3.9951909722222223</c:v>
                </c:pt>
                <c:pt idx="4">
                  <c:v>4.0033314578533874</c:v>
                </c:pt>
                <c:pt idx="5">
                  <c:v>4.005883814836003</c:v>
                </c:pt>
                <c:pt idx="6">
                  <c:v>4.0155531483957221</c:v>
                </c:pt>
                <c:pt idx="7">
                  <c:v>4.0229115373661433</c:v>
                </c:pt>
              </c:numCache>
            </c:numRef>
          </c:val>
        </c:ser>
        <c:ser>
          <c:idx val="10"/>
          <c:order val="12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</c:ser>
        <c:ser>
          <c:idx val="11"/>
          <c:order val="13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</c:ser>
        <c:marker val="1"/>
        <c:axId val="94914048"/>
        <c:axId val="94915968"/>
      </c:lineChart>
      <c:catAx>
        <c:axId val="94914048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915968"/>
        <c:crosses val="autoZero"/>
        <c:auto val="1"/>
        <c:lblAlgn val="ctr"/>
        <c:lblOffset val="100"/>
      </c:catAx>
      <c:valAx>
        <c:axId val="94915968"/>
        <c:scaling>
          <c:orientation val="minMax"/>
          <c:max val="4.4000000000000004"/>
          <c:min val="3.6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914048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013412049125209"/>
          <c:y val="8.3499514967004307E-2"/>
          <c:w val="0.20986587950874655"/>
          <c:h val="0.8637124199046808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5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184"/>
        </c:manualLayout>
      </c:layout>
      <c:lineChart>
        <c:grouping val="standard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2.2150000000000007</c:v>
                </c:pt>
                <c:pt idx="2">
                  <c:v>2.2043750000000011</c:v>
                </c:pt>
                <c:pt idx="3">
                  <c:v>2.2187499999999996</c:v>
                </c:pt>
                <c:pt idx="4">
                  <c:v>2.1812500000000004</c:v>
                </c:pt>
                <c:pt idx="5">
                  <c:v>2.1878125000000002</c:v>
                </c:pt>
                <c:pt idx="6">
                  <c:v>2.2037499999999999</c:v>
                </c:pt>
                <c:pt idx="7">
                  <c:v>2.2421874999999996</c:v>
                </c:pt>
              </c:numCache>
            </c:numRef>
          </c:val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2.394545454545455</c:v>
                </c:pt>
                <c:pt idx="3">
                  <c:v>2.3886000000000003</c:v>
                </c:pt>
                <c:pt idx="4">
                  <c:v>2.3786842105263153</c:v>
                </c:pt>
                <c:pt idx="5">
                  <c:v>2.3776315789473683</c:v>
                </c:pt>
                <c:pt idx="6">
                  <c:v>2.3792999999999997</c:v>
                </c:pt>
                <c:pt idx="7">
                  <c:v>2.3716842105263165</c:v>
                </c:pt>
              </c:numCache>
            </c:numRef>
          </c:val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2">
                  <c:v>2.1333333333333337</c:v>
                </c:pt>
                <c:pt idx="3">
                  <c:v>2.1216666666666666</c:v>
                </c:pt>
                <c:pt idx="4">
                  <c:v>2.1</c:v>
                </c:pt>
                <c:pt idx="5">
                  <c:v>2.1200000000000006</c:v>
                </c:pt>
                <c:pt idx="6">
                  <c:v>2.1318181818181823</c:v>
                </c:pt>
                <c:pt idx="7">
                  <c:v>2.1473684210526316</c:v>
                </c:pt>
              </c:numCache>
            </c:numRef>
          </c:val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2.41</c:v>
                </c:pt>
                <c:pt idx="2">
                  <c:v>2.4</c:v>
                </c:pt>
                <c:pt idx="3">
                  <c:v>2.4</c:v>
                </c:pt>
                <c:pt idx="4">
                  <c:v>2.42</c:v>
                </c:pt>
                <c:pt idx="5">
                  <c:v>2.4</c:v>
                </c:pt>
                <c:pt idx="6">
                  <c:v>2.41</c:v>
                </c:pt>
                <c:pt idx="7">
                  <c:v>2.41</c:v>
                </c:pt>
              </c:numCache>
            </c:numRef>
          </c:val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2">
                  <c:v>2.125</c:v>
                </c:pt>
                <c:pt idx="3">
                  <c:v>2.1124999999999998</c:v>
                </c:pt>
                <c:pt idx="4">
                  <c:v>2.1372727272727272</c:v>
                </c:pt>
                <c:pt idx="5">
                  <c:v>2.1274999999999999</c:v>
                </c:pt>
                <c:pt idx="6">
                  <c:v>2.125</c:v>
                </c:pt>
                <c:pt idx="7">
                  <c:v>2.156190476190476</c:v>
                </c:pt>
              </c:numCache>
            </c:numRef>
          </c:val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2.3875333333333333</c:v>
                </c:pt>
                <c:pt idx="1">
                  <c:v>2.3842857142857139</c:v>
                </c:pt>
                <c:pt idx="2">
                  <c:v>2.3906410256410262</c:v>
                </c:pt>
                <c:pt idx="3">
                  <c:v>2.4408854166666671</c:v>
                </c:pt>
                <c:pt idx="4">
                  <c:v>2.4229166666666666</c:v>
                </c:pt>
                <c:pt idx="5">
                  <c:v>2.4243666666666659</c:v>
                </c:pt>
                <c:pt idx="6">
                  <c:v>2.4283333333333337</c:v>
                </c:pt>
                <c:pt idx="7">
                  <c:v>2.4193939393939394</c:v>
                </c:pt>
              </c:numCache>
            </c:numRef>
          </c:val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2">
                  <c:v>2.2200000000000002</c:v>
                </c:pt>
                <c:pt idx="3">
                  <c:v>2.23</c:v>
                </c:pt>
                <c:pt idx="4">
                  <c:v>2.36</c:v>
                </c:pt>
                <c:pt idx="5">
                  <c:v>2.37</c:v>
                </c:pt>
                <c:pt idx="6">
                  <c:v>2.3780000000000001</c:v>
                </c:pt>
                <c:pt idx="7">
                  <c:v>2.363</c:v>
                </c:pt>
              </c:numCache>
            </c:numRef>
          </c:val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2.089</c:v>
                </c:pt>
                <c:pt idx="3">
                  <c:v>2.0960000000000001</c:v>
                </c:pt>
                <c:pt idx="4">
                  <c:v>2.097</c:v>
                </c:pt>
                <c:pt idx="5">
                  <c:v>2.0939999999999999</c:v>
                </c:pt>
                <c:pt idx="6">
                  <c:v>2.1019999999999999</c:v>
                </c:pt>
                <c:pt idx="7">
                  <c:v>2.0790000000000002</c:v>
                </c:pt>
              </c:numCache>
            </c:numRef>
          </c:val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</c:numCache>
            </c:numRef>
          </c:val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2.1</c:v>
                </c:pt>
                <c:pt idx="7">
                  <c:v>2.2000000000000002</c:v>
                </c:pt>
              </c:numCache>
            </c:numRef>
          </c:val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</c:numCache>
            </c:numRef>
          </c:val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2.2937666666666665</c:v>
                </c:pt>
                <c:pt idx="1">
                  <c:v>2.281857142857143</c:v>
                </c:pt>
                <c:pt idx="2">
                  <c:v>2.2356894813519816</c:v>
                </c:pt>
                <c:pt idx="3">
                  <c:v>2.2408402083333332</c:v>
                </c:pt>
                <c:pt idx="4">
                  <c:v>2.249712360446571</c:v>
                </c:pt>
                <c:pt idx="5">
                  <c:v>2.2501310745614034</c:v>
                </c:pt>
                <c:pt idx="6">
                  <c:v>2.2458201515151517</c:v>
                </c:pt>
                <c:pt idx="7">
                  <c:v>2.2588824547163364</c:v>
                </c:pt>
              </c:numCache>
            </c:numRef>
          </c:val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0.18753333333333311</c:v>
                </c:pt>
                <c:pt idx="1">
                  <c:v>0.20999999999999996</c:v>
                </c:pt>
                <c:pt idx="2">
                  <c:v>0.31099999999999994</c:v>
                </c:pt>
                <c:pt idx="3">
                  <c:v>0.34488541666666706</c:v>
                </c:pt>
                <c:pt idx="4">
                  <c:v>0.32591666666666663</c:v>
                </c:pt>
                <c:pt idx="5">
                  <c:v>0.33036666666666603</c:v>
                </c:pt>
                <c:pt idx="6">
                  <c:v>0.32833333333333359</c:v>
                </c:pt>
                <c:pt idx="7">
                  <c:v>0.34039393939393925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marker val="1"/>
        <c:axId val="94969856"/>
        <c:axId val="94970240"/>
      </c:lineChart>
      <c:catAx>
        <c:axId val="94969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970240"/>
        <c:crosses val="autoZero"/>
        <c:lblAlgn val="ctr"/>
        <c:lblOffset val="100"/>
        <c:tickLblSkip val="1"/>
        <c:tickMarkSkip val="1"/>
      </c:catAx>
      <c:valAx>
        <c:axId val="94970240"/>
        <c:scaling>
          <c:orientation val="minMax"/>
          <c:max val="2.9"/>
          <c:min val="1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969856"/>
        <c:crosses val="autoZero"/>
        <c:crossBetween val="between"/>
        <c:majorUnit val="0.3000000000000003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6355"/>
          <c:y val="0.11784182453352825"/>
          <c:w val="0.1593266128358154"/>
          <c:h val="0.87106801157797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2.0031249999999998</c:v>
                </c:pt>
                <c:pt idx="2">
                  <c:v>2.0028124999999992</c:v>
                </c:pt>
                <c:pt idx="3">
                  <c:v>1.9809375</c:v>
                </c:pt>
                <c:pt idx="4">
                  <c:v>2.0384374999999997</c:v>
                </c:pt>
                <c:pt idx="5">
                  <c:v>2.0856250000000003</c:v>
                </c:pt>
                <c:pt idx="6">
                  <c:v>1.9959374999999997</c:v>
                </c:pt>
                <c:pt idx="7">
                  <c:v>2.0137499999999999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2.0363636363636357</c:v>
                </c:pt>
                <c:pt idx="3">
                  <c:v>2.0194999999999999</c:v>
                </c:pt>
                <c:pt idx="4">
                  <c:v>2.0242105263157892</c:v>
                </c:pt>
                <c:pt idx="5">
                  <c:v>1.9806842105263158</c:v>
                </c:pt>
                <c:pt idx="6">
                  <c:v>1.9977500000000004</c:v>
                </c:pt>
                <c:pt idx="7">
                  <c:v>1.9950000000000001</c:v>
                </c:pt>
              </c:numCache>
            </c:numRef>
          </c:val>
        </c:ser>
        <c:ser>
          <c:idx val="4"/>
          <c:order val="2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2.0699999999999998</c:v>
                </c:pt>
                <c:pt idx="2">
                  <c:v>2.0499999999999998</c:v>
                </c:pt>
                <c:pt idx="3">
                  <c:v>2.08</c:v>
                </c:pt>
                <c:pt idx="4">
                  <c:v>2.0699999999999998</c:v>
                </c:pt>
                <c:pt idx="5">
                  <c:v>2.08</c:v>
                </c:pt>
                <c:pt idx="6">
                  <c:v>1.96</c:v>
                </c:pt>
                <c:pt idx="7">
                  <c:v>1.99</c:v>
                </c:pt>
              </c:numCache>
            </c:numRef>
          </c:val>
        </c:ser>
        <c:ser>
          <c:idx val="2"/>
          <c:order val="3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CRP!$F$3:$F$20</c:f>
              <c:numCache>
                <c:formatCode>0.000</c:formatCode>
                <c:ptCount val="18"/>
                <c:pt idx="2">
                  <c:v>2.044</c:v>
                </c:pt>
                <c:pt idx="3">
                  <c:v>2.0470000000000002</c:v>
                </c:pt>
                <c:pt idx="4">
                  <c:v>2.0554545454545452</c:v>
                </c:pt>
                <c:pt idx="5">
                  <c:v>2.0085000000000002</c:v>
                </c:pt>
                <c:pt idx="6">
                  <c:v>2.012</c:v>
                </c:pt>
                <c:pt idx="7">
                  <c:v>2.0414285714285709</c:v>
                </c:pt>
              </c:numCache>
            </c:numRef>
          </c:val>
        </c:ser>
        <c:ser>
          <c:idx val="6"/>
          <c:order val="4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2.1388695652173917</c:v>
                </c:pt>
                <c:pt idx="1">
                  <c:v>2.1112202380952376</c:v>
                </c:pt>
                <c:pt idx="2">
                  <c:v>2.102782051282051</c:v>
                </c:pt>
                <c:pt idx="3">
                  <c:v>2.0588124999999997</c:v>
                </c:pt>
                <c:pt idx="4">
                  <c:v>2.0582105263157895</c:v>
                </c:pt>
                <c:pt idx="5">
                  <c:v>2.0161458333333333</c:v>
                </c:pt>
                <c:pt idx="6">
                  <c:v>2.0049999999999999</c:v>
                </c:pt>
                <c:pt idx="7">
                  <c:v>2.0561666666666665</c:v>
                </c:pt>
              </c:numCache>
            </c:numRef>
          </c:val>
        </c:ser>
        <c:ser>
          <c:idx val="7"/>
          <c:order val="5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2.0699999999999998</c:v>
                </c:pt>
                <c:pt idx="3">
                  <c:v>2.06</c:v>
                </c:pt>
                <c:pt idx="4">
                  <c:v>2.0030000000000001</c:v>
                </c:pt>
                <c:pt idx="5">
                  <c:v>1.9610000000000001</c:v>
                </c:pt>
                <c:pt idx="6">
                  <c:v>2.0049999999999999</c:v>
                </c:pt>
                <c:pt idx="7">
                  <c:v>1.9770000000000001</c:v>
                </c:pt>
              </c:numCache>
            </c:numRef>
          </c:val>
        </c:ser>
        <c:ser>
          <c:idx val="8"/>
          <c:order val="6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2.0390000000000001</c:v>
                </c:pt>
                <c:pt idx="3">
                  <c:v>2.0150000000000001</c:v>
                </c:pt>
                <c:pt idx="4">
                  <c:v>2.004</c:v>
                </c:pt>
                <c:pt idx="5">
                  <c:v>1.984</c:v>
                </c:pt>
                <c:pt idx="6">
                  <c:v>2.0139999999999998</c:v>
                </c:pt>
                <c:pt idx="7">
                  <c:v>1.986</c:v>
                </c:pt>
              </c:numCache>
            </c:numRef>
          </c:val>
        </c:ser>
        <c:ser>
          <c:idx val="3"/>
          <c:order val="7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2.09</c:v>
                </c:pt>
                <c:pt idx="2">
                  <c:v>2.08</c:v>
                </c:pt>
                <c:pt idx="3">
                  <c:v>2.08</c:v>
                </c:pt>
                <c:pt idx="4">
                  <c:v>2.1</c:v>
                </c:pt>
                <c:pt idx="5">
                  <c:v>2.12</c:v>
                </c:pt>
                <c:pt idx="6">
                  <c:v>2.11</c:v>
                </c:pt>
                <c:pt idx="7">
                  <c:v>2.11</c:v>
                </c:pt>
              </c:numCache>
            </c:numRef>
          </c:val>
        </c:ser>
        <c:ser>
          <c:idx val="14"/>
          <c:order val="8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1.9</c:v>
                </c:pt>
                <c:pt idx="1">
                  <c:v>2.1</c:v>
                </c:pt>
                <c:pt idx="2">
                  <c:v>2.09</c:v>
                </c:pt>
                <c:pt idx="3">
                  <c:v>2</c:v>
                </c:pt>
                <c:pt idx="4">
                  <c:v>1.99</c:v>
                </c:pt>
                <c:pt idx="5">
                  <c:v>1.96</c:v>
                </c:pt>
                <c:pt idx="6">
                  <c:v>1.97</c:v>
                </c:pt>
                <c:pt idx="7">
                  <c:v>2.0299999999999998</c:v>
                </c:pt>
              </c:numCache>
            </c:numRef>
          </c:val>
        </c:ser>
        <c:ser>
          <c:idx val="9"/>
          <c:order val="9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2.04</c:v>
                </c:pt>
                <c:pt idx="1">
                  <c:v>2.04</c:v>
                </c:pt>
                <c:pt idx="2">
                  <c:v>2.04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</c:v>
                </c:pt>
                <c:pt idx="7">
                  <c:v>2.04</c:v>
                </c:pt>
                <c:pt idx="8">
                  <c:v>2.04</c:v>
                </c:pt>
                <c:pt idx="9">
                  <c:v>2.04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2.04</c:v>
                </c:pt>
                <c:pt idx="15">
                  <c:v>2.04</c:v>
                </c:pt>
                <c:pt idx="16">
                  <c:v>2.04</c:v>
                </c:pt>
                <c:pt idx="17">
                  <c:v>2.04</c:v>
                </c:pt>
              </c:numCache>
            </c:numRef>
          </c:val>
        </c:ser>
        <c:ser>
          <c:idx val="10"/>
          <c:order val="10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2.0194347826086956</c:v>
                </c:pt>
                <c:pt idx="1">
                  <c:v>2.074869047619047</c:v>
                </c:pt>
                <c:pt idx="2">
                  <c:v>2.0618708187645689</c:v>
                </c:pt>
                <c:pt idx="3">
                  <c:v>2.0455138888888889</c:v>
                </c:pt>
                <c:pt idx="4">
                  <c:v>2.0463313098086124</c:v>
                </c:pt>
                <c:pt idx="5">
                  <c:v>2.0298455043859649</c:v>
                </c:pt>
                <c:pt idx="6">
                  <c:v>2.018741477272727</c:v>
                </c:pt>
                <c:pt idx="7">
                  <c:v>2.0305134711779447</c:v>
                </c:pt>
              </c:numCache>
            </c:numRef>
          </c:val>
        </c:ser>
        <c:ser>
          <c:idx val="12"/>
          <c:order val="11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1.84</c:v>
                </c:pt>
                <c:pt idx="1">
                  <c:v>1.84</c:v>
                </c:pt>
                <c:pt idx="2">
                  <c:v>1.84</c:v>
                </c:pt>
                <c:pt idx="3">
                  <c:v>1.84</c:v>
                </c:pt>
                <c:pt idx="4">
                  <c:v>1.84</c:v>
                </c:pt>
                <c:pt idx="5">
                  <c:v>1.84</c:v>
                </c:pt>
                <c:pt idx="6">
                  <c:v>1.84</c:v>
                </c:pt>
                <c:pt idx="7">
                  <c:v>1.84</c:v>
                </c:pt>
                <c:pt idx="8">
                  <c:v>1.84</c:v>
                </c:pt>
                <c:pt idx="9">
                  <c:v>1.84</c:v>
                </c:pt>
                <c:pt idx="10">
                  <c:v>1.84</c:v>
                </c:pt>
                <c:pt idx="11">
                  <c:v>1.84</c:v>
                </c:pt>
                <c:pt idx="12">
                  <c:v>1.84</c:v>
                </c:pt>
                <c:pt idx="13">
                  <c:v>1.84</c:v>
                </c:pt>
                <c:pt idx="14">
                  <c:v>1.84</c:v>
                </c:pt>
                <c:pt idx="15">
                  <c:v>1.84</c:v>
                </c:pt>
                <c:pt idx="16">
                  <c:v>1.84</c:v>
                </c:pt>
                <c:pt idx="17">
                  <c:v>1.84</c:v>
                </c:pt>
              </c:numCache>
            </c:numRef>
          </c:val>
        </c:ser>
        <c:ser>
          <c:idx val="13"/>
          <c:order val="12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2.2400000000000002</c:v>
                </c:pt>
                <c:pt idx="1">
                  <c:v>2.2400000000000002</c:v>
                </c:pt>
                <c:pt idx="2">
                  <c:v>2.2400000000000002</c:v>
                </c:pt>
                <c:pt idx="3">
                  <c:v>2.2400000000000002</c:v>
                </c:pt>
                <c:pt idx="4">
                  <c:v>2.2400000000000002</c:v>
                </c:pt>
                <c:pt idx="5">
                  <c:v>2.2400000000000002</c:v>
                </c:pt>
                <c:pt idx="6">
                  <c:v>2.2400000000000002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2.2400000000000002</c:v>
                </c:pt>
                <c:pt idx="12">
                  <c:v>2.2400000000000002</c:v>
                </c:pt>
                <c:pt idx="13">
                  <c:v>2.2400000000000002</c:v>
                </c:pt>
                <c:pt idx="14">
                  <c:v>2.2400000000000002</c:v>
                </c:pt>
                <c:pt idx="15">
                  <c:v>2.2400000000000002</c:v>
                </c:pt>
                <c:pt idx="16">
                  <c:v>2.2400000000000002</c:v>
                </c:pt>
                <c:pt idx="17">
                  <c:v>2.2400000000000002</c:v>
                </c:pt>
              </c:numCache>
            </c:numRef>
          </c:val>
        </c:ser>
        <c:marker val="1"/>
        <c:axId val="96507776"/>
        <c:axId val="96526336"/>
      </c:lineChart>
      <c:catAx>
        <c:axId val="96507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26336"/>
        <c:crosses val="autoZero"/>
        <c:lblAlgn val="ctr"/>
        <c:lblOffset val="100"/>
        <c:tickLblSkip val="1"/>
        <c:tickMarkSkip val="1"/>
      </c:catAx>
      <c:valAx>
        <c:axId val="96526336"/>
        <c:scaling>
          <c:orientation val="minMax"/>
          <c:max val="2.44"/>
          <c:min val="1.64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077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98017056213869"/>
          <c:y val="0.11406881042163362"/>
          <c:w val="0.14946001674483544"/>
          <c:h val="0.847971518888974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6.5249999999999986</c:v>
                </c:pt>
                <c:pt idx="2">
                  <c:v>6.6749999999999972</c:v>
                </c:pt>
                <c:pt idx="3">
                  <c:v>6.6531249999999966</c:v>
                </c:pt>
                <c:pt idx="4">
                  <c:v>6.615624999999997</c:v>
                </c:pt>
                <c:pt idx="5">
                  <c:v>6.6406249999999956</c:v>
                </c:pt>
                <c:pt idx="6">
                  <c:v>6.6374999999999957</c:v>
                </c:pt>
                <c:pt idx="7">
                  <c:v>6.5937499999999964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6.671954545454545</c:v>
                </c:pt>
                <c:pt idx="3">
                  <c:v>6.6614999999999993</c:v>
                </c:pt>
                <c:pt idx="4">
                  <c:v>6.6489473684210525</c:v>
                </c:pt>
                <c:pt idx="5">
                  <c:v>6.6715789473684204</c:v>
                </c:pt>
                <c:pt idx="6">
                  <c:v>6.6358999999999995</c:v>
                </c:pt>
                <c:pt idx="7">
                  <c:v>6.6128947368421054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2">
                  <c:v>6.6124999999999972</c:v>
                </c:pt>
                <c:pt idx="3">
                  <c:v>6.6388888888888884</c:v>
                </c:pt>
                <c:pt idx="4">
                  <c:v>6.6</c:v>
                </c:pt>
                <c:pt idx="5">
                  <c:v>6.5799999999999983</c:v>
                </c:pt>
                <c:pt idx="6">
                  <c:v>6.5545454545454538</c:v>
                </c:pt>
                <c:pt idx="7">
                  <c:v>6.5789473684210513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6.59</c:v>
                </c:pt>
                <c:pt idx="2">
                  <c:v>6.54</c:v>
                </c:pt>
                <c:pt idx="3">
                  <c:v>6.54</c:v>
                </c:pt>
                <c:pt idx="4">
                  <c:v>6.5</c:v>
                </c:pt>
                <c:pt idx="5">
                  <c:v>6.49</c:v>
                </c:pt>
                <c:pt idx="6">
                  <c:v>6.5</c:v>
                </c:pt>
                <c:pt idx="7">
                  <c:v>6.57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2">
                  <c:v>6.63</c:v>
                </c:pt>
                <c:pt idx="3">
                  <c:v>6.6400000000000006</c:v>
                </c:pt>
                <c:pt idx="4">
                  <c:v>6.6409090909090898</c:v>
                </c:pt>
                <c:pt idx="5">
                  <c:v>6.6549999999999994</c:v>
                </c:pt>
                <c:pt idx="6">
                  <c:v>6.6399999999999988</c:v>
                </c:pt>
                <c:pt idx="7">
                  <c:v>6.6380952380952367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6.625333333333332</c:v>
                </c:pt>
                <c:pt idx="1">
                  <c:v>6.569047619047617</c:v>
                </c:pt>
                <c:pt idx="2">
                  <c:v>6.5717948717948689</c:v>
                </c:pt>
                <c:pt idx="3">
                  <c:v>6.6197916666666652</c:v>
                </c:pt>
                <c:pt idx="4">
                  <c:v>6.607499999999999</c:v>
                </c:pt>
                <c:pt idx="5">
                  <c:v>6.6146666666666638</c:v>
                </c:pt>
                <c:pt idx="6">
                  <c:v>6.6333333333333346</c:v>
                </c:pt>
                <c:pt idx="7">
                  <c:v>6.5984848484848468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2">
                  <c:v>6.56</c:v>
                </c:pt>
                <c:pt idx="3">
                  <c:v>6.53</c:v>
                </c:pt>
                <c:pt idx="4">
                  <c:v>6.48</c:v>
                </c:pt>
                <c:pt idx="5">
                  <c:v>6.59</c:v>
                </c:pt>
                <c:pt idx="6">
                  <c:v>6.59</c:v>
                </c:pt>
                <c:pt idx="7">
                  <c:v>6.54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6.4690000000000003</c:v>
                </c:pt>
                <c:pt idx="3">
                  <c:v>6.52</c:v>
                </c:pt>
                <c:pt idx="4">
                  <c:v>6.6059999999999999</c:v>
                </c:pt>
                <c:pt idx="5">
                  <c:v>6.5670000000000002</c:v>
                </c:pt>
                <c:pt idx="6">
                  <c:v>6.6280000000000001</c:v>
                </c:pt>
                <c:pt idx="7">
                  <c:v>6.6449999999999996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6.6</c:v>
                </c:pt>
                <c:pt idx="2">
                  <c:v>6.53</c:v>
                </c:pt>
                <c:pt idx="3">
                  <c:v>6.58</c:v>
                </c:pt>
                <c:pt idx="4">
                  <c:v>6.57</c:v>
                </c:pt>
                <c:pt idx="5">
                  <c:v>6.59</c:v>
                </c:pt>
                <c:pt idx="6">
                  <c:v>6.6</c:v>
                </c:pt>
                <c:pt idx="7">
                  <c:v>6.62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6.7</c:v>
                </c:pt>
                <c:pt idx="7">
                  <c:v>6.6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6.6126666666666658</c:v>
                </c:pt>
                <c:pt idx="1">
                  <c:v>6.5768095238095228</c:v>
                </c:pt>
                <c:pt idx="2">
                  <c:v>6.5860249417249417</c:v>
                </c:pt>
                <c:pt idx="3">
                  <c:v>6.5983305555555543</c:v>
                </c:pt>
                <c:pt idx="4">
                  <c:v>6.5868981459330147</c:v>
                </c:pt>
                <c:pt idx="5">
                  <c:v>6.599887061403507</c:v>
                </c:pt>
                <c:pt idx="6">
                  <c:v>6.6119278787878786</c:v>
                </c:pt>
                <c:pt idx="7">
                  <c:v>6.5997172191843232</c:v>
                </c:pt>
              </c:numCache>
            </c:numRef>
          </c:val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2.533333333333232E-2</c:v>
                </c:pt>
                <c:pt idx="1">
                  <c:v>7.5000000000001066E-2</c:v>
                </c:pt>
                <c:pt idx="2">
                  <c:v>0.20599999999999685</c:v>
                </c:pt>
                <c:pt idx="3">
                  <c:v>0.14149999999999974</c:v>
                </c:pt>
                <c:pt idx="4">
                  <c:v>0.16894736842105207</c:v>
                </c:pt>
                <c:pt idx="5">
                  <c:v>0.18157894736842017</c:v>
                </c:pt>
                <c:pt idx="6">
                  <c:v>0.20000000000000018</c:v>
                </c:pt>
                <c:pt idx="7">
                  <c:v>0.10499999999999954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</c:ser>
        <c:marker val="1"/>
        <c:axId val="96610560"/>
        <c:axId val="96625024"/>
      </c:lineChart>
      <c:catAx>
        <c:axId val="966105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25024"/>
        <c:crosses val="autoZero"/>
        <c:lblAlgn val="ctr"/>
        <c:lblOffset val="100"/>
        <c:tickLblSkip val="1"/>
        <c:tickMarkSkip val="1"/>
      </c:catAx>
      <c:valAx>
        <c:axId val="96625024"/>
        <c:scaling>
          <c:orientation val="minMax"/>
          <c:max val="7.2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10560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53"/>
          <c:h val="0.860927033274132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228"/>
          <c:h val="0.73441809225093169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33.12812499999999</c:v>
                </c:pt>
                <c:pt idx="2">
                  <c:v>33.168749999999989</c:v>
                </c:pt>
                <c:pt idx="3">
                  <c:v>33.265625</c:v>
                </c:pt>
                <c:pt idx="4">
                  <c:v>33.193750000000001</c:v>
                </c:pt>
                <c:pt idx="5">
                  <c:v>33.493749999999999</c:v>
                </c:pt>
                <c:pt idx="6">
                  <c:v>33.128124999999997</c:v>
                </c:pt>
                <c:pt idx="7">
                  <c:v>33.006250000000001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33.079545454545453</c:v>
                </c:pt>
                <c:pt idx="3">
                  <c:v>33.121250000000003</c:v>
                </c:pt>
                <c:pt idx="4">
                  <c:v>33.033684210526324</c:v>
                </c:pt>
                <c:pt idx="5">
                  <c:v>33.267263157894739</c:v>
                </c:pt>
                <c:pt idx="6">
                  <c:v>32.771999999999998</c:v>
                </c:pt>
                <c:pt idx="7">
                  <c:v>33.023000000000003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2">
                  <c:v>33.833333333333336</c:v>
                </c:pt>
                <c:pt idx="3">
                  <c:v>33.833333333333336</c:v>
                </c:pt>
                <c:pt idx="4">
                  <c:v>33.6</c:v>
                </c:pt>
                <c:pt idx="5">
                  <c:v>33.25</c:v>
                </c:pt>
                <c:pt idx="6">
                  <c:v>33.363636363636367</c:v>
                </c:pt>
                <c:pt idx="7">
                  <c:v>33.421052631578945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</c:v>
                </c:pt>
                <c:pt idx="2">
                  <c:v>32.94</c:v>
                </c:pt>
                <c:pt idx="3">
                  <c:v>33.090000000000003</c:v>
                </c:pt>
                <c:pt idx="4">
                  <c:v>33.020000000000003</c:v>
                </c:pt>
                <c:pt idx="5">
                  <c:v>32.86</c:v>
                </c:pt>
                <c:pt idx="6">
                  <c:v>32.81</c:v>
                </c:pt>
                <c:pt idx="7">
                  <c:v>32.630000000000003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2">
                  <c:v>33.5</c:v>
                </c:pt>
                <c:pt idx="3">
                  <c:v>33.5</c:v>
                </c:pt>
                <c:pt idx="4">
                  <c:v>33.31818181818182</c:v>
                </c:pt>
                <c:pt idx="5">
                  <c:v>33.5</c:v>
                </c:pt>
                <c:pt idx="6">
                  <c:v>33.4</c:v>
                </c:pt>
                <c:pt idx="7">
                  <c:v>33.333333333333336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33.474074074074082</c:v>
                </c:pt>
                <c:pt idx="1">
                  <c:v>33.140432098765437</c:v>
                </c:pt>
                <c:pt idx="2">
                  <c:v>33.088000000000008</c:v>
                </c:pt>
                <c:pt idx="3">
                  <c:v>33.235416666666666</c:v>
                </c:pt>
                <c:pt idx="4">
                  <c:v>33.071568627450972</c:v>
                </c:pt>
                <c:pt idx="5">
                  <c:v>33.398333333333333</c:v>
                </c:pt>
                <c:pt idx="6">
                  <c:v>33.236249999999998</c:v>
                </c:pt>
                <c:pt idx="7">
                  <c:v>33.36212121212121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2">
                  <c:v>33.700000000000003</c:v>
                </c:pt>
                <c:pt idx="3">
                  <c:v>33.6</c:v>
                </c:pt>
                <c:pt idx="4">
                  <c:v>33.6</c:v>
                </c:pt>
                <c:pt idx="5">
                  <c:v>33.799999999999997</c:v>
                </c:pt>
                <c:pt idx="6">
                  <c:v>33.700000000000003</c:v>
                </c:pt>
                <c:pt idx="7">
                  <c:v>33.700000000000003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2">
                  <c:v>33.314</c:v>
                </c:pt>
                <c:pt idx="3">
                  <c:v>33.219000000000001</c:v>
                </c:pt>
                <c:pt idx="4">
                  <c:v>33.402999999999999</c:v>
                </c:pt>
                <c:pt idx="5">
                  <c:v>33.298999999999999</c:v>
                </c:pt>
                <c:pt idx="6">
                  <c:v>33.463000000000001</c:v>
                </c:pt>
                <c:pt idx="7">
                  <c:v>33.536999999999999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33.159999999999997</c:v>
                </c:pt>
                <c:pt idx="2">
                  <c:v>33.26</c:v>
                </c:pt>
                <c:pt idx="3">
                  <c:v>33.1</c:v>
                </c:pt>
                <c:pt idx="4">
                  <c:v>33.369999999999997</c:v>
                </c:pt>
                <c:pt idx="5">
                  <c:v>33.51</c:v>
                </c:pt>
                <c:pt idx="6">
                  <c:v>33.74</c:v>
                </c:pt>
                <c:pt idx="7">
                  <c:v>33.36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0">
                  <c:v>33.21</c:v>
                </c:pt>
                <c:pt idx="1">
                  <c:v>33.24</c:v>
                </c:pt>
                <c:pt idx="2">
                  <c:v>33.28</c:v>
                </c:pt>
                <c:pt idx="3">
                  <c:v>33.200000000000003</c:v>
                </c:pt>
                <c:pt idx="4">
                  <c:v>33.29</c:v>
                </c:pt>
                <c:pt idx="5">
                  <c:v>33.53</c:v>
                </c:pt>
                <c:pt idx="6">
                  <c:v>33.39</c:v>
                </c:pt>
                <c:pt idx="7">
                  <c:v>33.24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33.342037037037045</c:v>
                </c:pt>
                <c:pt idx="1">
                  <c:v>33.131711419753088</c:v>
                </c:pt>
                <c:pt idx="2">
                  <c:v>33.316362878787878</c:v>
                </c:pt>
                <c:pt idx="3">
                  <c:v>33.316462500000007</c:v>
                </c:pt>
                <c:pt idx="4">
                  <c:v>33.290018465615915</c:v>
                </c:pt>
                <c:pt idx="5">
                  <c:v>33.390834649122802</c:v>
                </c:pt>
                <c:pt idx="6">
                  <c:v>33.300301136363643</c:v>
                </c:pt>
                <c:pt idx="7">
                  <c:v>33.261275717703349</c:v>
                </c:pt>
              </c:numCache>
            </c:numRef>
          </c:val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0.26407407407408101</c:v>
                </c:pt>
                <c:pt idx="1">
                  <c:v>0.25</c:v>
                </c:pt>
                <c:pt idx="2">
                  <c:v>0.89333333333333798</c:v>
                </c:pt>
                <c:pt idx="3">
                  <c:v>0.74333333333333229</c:v>
                </c:pt>
                <c:pt idx="4">
                  <c:v>0.57999999999999829</c:v>
                </c:pt>
                <c:pt idx="5">
                  <c:v>0.93999999999999773</c:v>
                </c:pt>
                <c:pt idx="6">
                  <c:v>0.96800000000000352</c:v>
                </c:pt>
                <c:pt idx="7">
                  <c:v>1.0700000000000003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</c:ser>
        <c:marker val="1"/>
        <c:axId val="96738688"/>
        <c:axId val="96757248"/>
      </c:lineChart>
      <c:catAx>
        <c:axId val="967386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757248"/>
        <c:crosses val="autoZero"/>
        <c:lblAlgn val="ctr"/>
        <c:lblOffset val="100"/>
        <c:tickLblSkip val="1"/>
        <c:tickMarkSkip val="1"/>
      </c:catAx>
      <c:valAx>
        <c:axId val="96757248"/>
        <c:scaling>
          <c:orientation val="minMax"/>
          <c:max val="37"/>
          <c:min val="2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73868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4006"/>
          <c:w val="0.17885143907333345"/>
          <c:h val="0.84053280839895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4166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3.0484374999999999</c:v>
                </c:pt>
                <c:pt idx="2">
                  <c:v>3.0315625000000006</c:v>
                </c:pt>
                <c:pt idx="3">
                  <c:v>3.0368749999999998</c:v>
                </c:pt>
                <c:pt idx="4">
                  <c:v>3.0440625000000003</c:v>
                </c:pt>
                <c:pt idx="5">
                  <c:v>3.0543749999999998</c:v>
                </c:pt>
                <c:pt idx="6">
                  <c:v>3.0634374999999987</c:v>
                </c:pt>
                <c:pt idx="7">
                  <c:v>3.0571874999999991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3.0122727272727272</c:v>
                </c:pt>
                <c:pt idx="3">
                  <c:v>3.0280999999999998</c:v>
                </c:pt>
                <c:pt idx="4">
                  <c:v>3.0194736842105261</c:v>
                </c:pt>
                <c:pt idx="5">
                  <c:v>3.0410526315789479</c:v>
                </c:pt>
                <c:pt idx="6">
                  <c:v>3.0255000000000005</c:v>
                </c:pt>
                <c:pt idx="7">
                  <c:v>3.0223684210526316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3.0208333333333339</c:v>
                </c:pt>
                <c:pt idx="3">
                  <c:v>3.0355555555555558</c:v>
                </c:pt>
                <c:pt idx="4">
                  <c:v>3.01</c:v>
                </c:pt>
                <c:pt idx="5">
                  <c:v>3.0195000000000003</c:v>
                </c:pt>
                <c:pt idx="6">
                  <c:v>2.9963636363636357</c:v>
                </c:pt>
                <c:pt idx="7">
                  <c:v>3.0247368421052632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3.02</c:v>
                </c:pt>
                <c:pt idx="4">
                  <c:v>3.01</c:v>
                </c:pt>
                <c:pt idx="5">
                  <c:v>3.01</c:v>
                </c:pt>
                <c:pt idx="6">
                  <c:v>3.02</c:v>
                </c:pt>
                <c:pt idx="7">
                  <c:v>3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3.0579999999999998</c:v>
                </c:pt>
                <c:pt idx="3">
                  <c:v>3.0380000000000003</c:v>
                </c:pt>
                <c:pt idx="4">
                  <c:v>3.0272727272727278</c:v>
                </c:pt>
                <c:pt idx="5">
                  <c:v>3.0295000000000001</c:v>
                </c:pt>
                <c:pt idx="6">
                  <c:v>3.0215000000000005</c:v>
                </c:pt>
                <c:pt idx="7">
                  <c:v>3.0185714285714291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2.9690333333333343</c:v>
                </c:pt>
                <c:pt idx="1">
                  <c:v>2.9630625000000008</c:v>
                </c:pt>
                <c:pt idx="2">
                  <c:v>2.9688257575757575</c:v>
                </c:pt>
                <c:pt idx="3">
                  <c:v>2.9936979166666666</c:v>
                </c:pt>
                <c:pt idx="4">
                  <c:v>3.0119583333333333</c:v>
                </c:pt>
                <c:pt idx="5">
                  <c:v>2.9969666666666659</c:v>
                </c:pt>
                <c:pt idx="6">
                  <c:v>3.0021969696969695</c:v>
                </c:pt>
                <c:pt idx="7">
                  <c:v>3.0236507936507935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3.03</c:v>
                </c:pt>
                <c:pt idx="3">
                  <c:v>3.02</c:v>
                </c:pt>
                <c:pt idx="4">
                  <c:v>3.044</c:v>
                </c:pt>
                <c:pt idx="5">
                  <c:v>3.06</c:v>
                </c:pt>
                <c:pt idx="6">
                  <c:v>3.069</c:v>
                </c:pt>
                <c:pt idx="7">
                  <c:v>3.0550000000000002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2.948</c:v>
                </c:pt>
                <c:pt idx="3">
                  <c:v>2.9489999999999998</c:v>
                </c:pt>
                <c:pt idx="4">
                  <c:v>3.008</c:v>
                </c:pt>
                <c:pt idx="5">
                  <c:v>3.0019999999999998</c:v>
                </c:pt>
                <c:pt idx="6">
                  <c:v>3.0089999999999999</c:v>
                </c:pt>
                <c:pt idx="7">
                  <c:v>3.0070000000000001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3.05</c:v>
                </c:pt>
                <c:pt idx="4">
                  <c:v>3.04</c:v>
                </c:pt>
                <c:pt idx="5">
                  <c:v>3.03</c:v>
                </c:pt>
                <c:pt idx="6">
                  <c:v>3.05</c:v>
                </c:pt>
                <c:pt idx="7">
                  <c:v>3.0550000000000002</c:v>
                </c:pt>
              </c:numCache>
            </c:numRef>
          </c:val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3.06</c:v>
                </c:pt>
                <c:pt idx="1">
                  <c:v>3.07</c:v>
                </c:pt>
                <c:pt idx="2">
                  <c:v>3.06</c:v>
                </c:pt>
                <c:pt idx="3">
                  <c:v>3.07</c:v>
                </c:pt>
                <c:pt idx="4">
                  <c:v>3.05</c:v>
                </c:pt>
                <c:pt idx="5">
                  <c:v>3.06</c:v>
                </c:pt>
                <c:pt idx="6">
                  <c:v>3.09</c:v>
                </c:pt>
                <c:pt idx="7">
                  <c:v>3.09</c:v>
                </c:pt>
              </c:numCache>
            </c:numRef>
          </c:val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3.01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5">
                  <c:v>3.01</c:v>
                </c:pt>
                <c:pt idx="6">
                  <c:v>3.01</c:v>
                </c:pt>
                <c:pt idx="7">
                  <c:v>3.01</c:v>
                </c:pt>
                <c:pt idx="8">
                  <c:v>3.01</c:v>
                </c:pt>
                <c:pt idx="9">
                  <c:v>3.01</c:v>
                </c:pt>
                <c:pt idx="10">
                  <c:v>3.01</c:v>
                </c:pt>
                <c:pt idx="11">
                  <c:v>3.01</c:v>
                </c:pt>
                <c:pt idx="12">
                  <c:v>3.01</c:v>
                </c:pt>
                <c:pt idx="13">
                  <c:v>3.01</c:v>
                </c:pt>
                <c:pt idx="14">
                  <c:v>3.01</c:v>
                </c:pt>
                <c:pt idx="15">
                  <c:v>3.01</c:v>
                </c:pt>
                <c:pt idx="16">
                  <c:v>3.01</c:v>
                </c:pt>
                <c:pt idx="17">
                  <c:v>3.01</c:v>
                </c:pt>
              </c:numCache>
            </c:numRef>
          </c:val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3.0145166666666672</c:v>
                </c:pt>
                <c:pt idx="1">
                  <c:v>3.0362999999999998</c:v>
                </c:pt>
                <c:pt idx="2">
                  <c:v>3.020949431818182</c:v>
                </c:pt>
                <c:pt idx="3">
                  <c:v>3.0241228472222224</c:v>
                </c:pt>
                <c:pt idx="4">
                  <c:v>3.0264767244816584</c:v>
                </c:pt>
                <c:pt idx="5">
                  <c:v>3.0303394298245614</c:v>
                </c:pt>
                <c:pt idx="6">
                  <c:v>3.0346998106060608</c:v>
                </c:pt>
                <c:pt idx="7">
                  <c:v>3.0353514985380117</c:v>
                </c:pt>
              </c:numCache>
            </c:numRef>
          </c:val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9.0966666666665752E-2</c:v>
                </c:pt>
                <c:pt idx="1">
                  <c:v>0.10693749999999902</c:v>
                </c:pt>
                <c:pt idx="2">
                  <c:v>0.1120000000000001</c:v>
                </c:pt>
                <c:pt idx="3">
                  <c:v>0.121</c:v>
                </c:pt>
                <c:pt idx="4">
                  <c:v>4.1999999999999815E-2</c:v>
                </c:pt>
                <c:pt idx="5">
                  <c:v>6.3033333333334163E-2</c:v>
                </c:pt>
                <c:pt idx="6">
                  <c:v>9.3636363636364184E-2</c:v>
                </c:pt>
                <c:pt idx="7">
                  <c:v>8.9999999999999858E-2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2.81</c:v>
                </c:pt>
                <c:pt idx="1">
                  <c:v>2.81</c:v>
                </c:pt>
                <c:pt idx="2">
                  <c:v>2.81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2.81</c:v>
                </c:pt>
                <c:pt idx="7">
                  <c:v>2.81</c:v>
                </c:pt>
                <c:pt idx="8">
                  <c:v>2.81</c:v>
                </c:pt>
                <c:pt idx="9">
                  <c:v>2.81</c:v>
                </c:pt>
                <c:pt idx="10">
                  <c:v>2.81</c:v>
                </c:pt>
                <c:pt idx="11">
                  <c:v>2.81</c:v>
                </c:pt>
                <c:pt idx="12">
                  <c:v>2.81</c:v>
                </c:pt>
                <c:pt idx="13">
                  <c:v>2.81</c:v>
                </c:pt>
                <c:pt idx="14">
                  <c:v>2.81</c:v>
                </c:pt>
                <c:pt idx="15">
                  <c:v>2.81</c:v>
                </c:pt>
                <c:pt idx="16">
                  <c:v>2.81</c:v>
                </c:pt>
                <c:pt idx="17">
                  <c:v>2.81</c:v>
                </c:pt>
              </c:numCache>
            </c:numRef>
          </c:val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3.21</c:v>
                </c:pt>
                <c:pt idx="1">
                  <c:v>3.21</c:v>
                </c:pt>
                <c:pt idx="2">
                  <c:v>3.21</c:v>
                </c:pt>
                <c:pt idx="3">
                  <c:v>3.21</c:v>
                </c:pt>
                <c:pt idx="4">
                  <c:v>3.21</c:v>
                </c:pt>
                <c:pt idx="5">
                  <c:v>3.21</c:v>
                </c:pt>
                <c:pt idx="6">
                  <c:v>3.21</c:v>
                </c:pt>
                <c:pt idx="7">
                  <c:v>3.21</c:v>
                </c:pt>
                <c:pt idx="8">
                  <c:v>3.21</c:v>
                </c:pt>
                <c:pt idx="9">
                  <c:v>3.21</c:v>
                </c:pt>
                <c:pt idx="10">
                  <c:v>3.21</c:v>
                </c:pt>
                <c:pt idx="11">
                  <c:v>3.21</c:v>
                </c:pt>
                <c:pt idx="12">
                  <c:v>3.21</c:v>
                </c:pt>
                <c:pt idx="13">
                  <c:v>3.21</c:v>
                </c:pt>
                <c:pt idx="14">
                  <c:v>3.21</c:v>
                </c:pt>
                <c:pt idx="15">
                  <c:v>3.21</c:v>
                </c:pt>
                <c:pt idx="16">
                  <c:v>3.21</c:v>
                </c:pt>
                <c:pt idx="17">
                  <c:v>3.21</c:v>
                </c:pt>
              </c:numCache>
            </c:numRef>
          </c:val>
        </c:ser>
        <c:marker val="1"/>
        <c:axId val="96920320"/>
        <c:axId val="96922240"/>
      </c:lineChart>
      <c:catAx>
        <c:axId val="969203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22240"/>
        <c:crosses val="autoZero"/>
        <c:lblAlgn val="ctr"/>
        <c:lblOffset val="100"/>
        <c:tickLblSkip val="1"/>
        <c:tickMarkSkip val="1"/>
      </c:catAx>
      <c:valAx>
        <c:axId val="96922240"/>
        <c:scaling>
          <c:orientation val="minMax"/>
          <c:max val="3.4099999999999997"/>
          <c:min val="2.6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92032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33728118693339"/>
          <c:y val="0.14617954224253438"/>
          <c:w val="0.16966595084705421"/>
          <c:h val="0.83721050602940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96.5</c:v>
                </c:pt>
                <c:pt idx="2">
                  <c:v>95.5625</c:v>
                </c:pt>
                <c:pt idx="3">
                  <c:v>95.96875</c:v>
                </c:pt>
                <c:pt idx="4">
                  <c:v>95.53125</c:v>
                </c:pt>
                <c:pt idx="5">
                  <c:v>96.0625</c:v>
                </c:pt>
                <c:pt idx="6">
                  <c:v>96.875</c:v>
                </c:pt>
                <c:pt idx="7">
                  <c:v>96.9375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95.015136363636344</c:v>
                </c:pt>
                <c:pt idx="3">
                  <c:v>95.073350000000005</c:v>
                </c:pt>
                <c:pt idx="4">
                  <c:v>94.673684210526304</c:v>
                </c:pt>
                <c:pt idx="5">
                  <c:v>95.028947368421044</c:v>
                </c:pt>
                <c:pt idx="6">
                  <c:v>95.025800000000004</c:v>
                </c:pt>
                <c:pt idx="7">
                  <c:v>95.087736842105272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2">
                  <c:v>94.625</c:v>
                </c:pt>
                <c:pt idx="3">
                  <c:v>94.1111111111111</c:v>
                </c:pt>
                <c:pt idx="4">
                  <c:v>94.5</c:v>
                </c:pt>
                <c:pt idx="5" formatCode="General">
                  <c:v>94.4</c:v>
                </c:pt>
                <c:pt idx="6">
                  <c:v>94.545454545454547</c:v>
                </c:pt>
                <c:pt idx="7">
                  <c:v>94.94736842105263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95.47</c:v>
                </c:pt>
                <c:pt idx="2">
                  <c:v>95.96</c:v>
                </c:pt>
                <c:pt idx="3">
                  <c:v>95.7</c:v>
                </c:pt>
                <c:pt idx="4">
                  <c:v>95.28</c:v>
                </c:pt>
                <c:pt idx="5">
                  <c:v>95.4</c:v>
                </c:pt>
                <c:pt idx="6">
                  <c:v>95.85</c:v>
                </c:pt>
                <c:pt idx="7">
                  <c:v>95.31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2">
                  <c:v>95.8</c:v>
                </c:pt>
                <c:pt idx="3">
                  <c:v>95</c:v>
                </c:pt>
                <c:pt idx="4">
                  <c:v>94.590909090909093</c:v>
                </c:pt>
                <c:pt idx="5">
                  <c:v>94.4</c:v>
                </c:pt>
                <c:pt idx="6">
                  <c:v>94.3</c:v>
                </c:pt>
                <c:pt idx="7">
                  <c:v>93.857142857142861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94.619047619047606</c:v>
                </c:pt>
                <c:pt idx="1">
                  <c:v>94.500000000000014</c:v>
                </c:pt>
                <c:pt idx="2">
                  <c:v>94.062500000000014</c:v>
                </c:pt>
                <c:pt idx="3">
                  <c:v>93.739583333333343</c:v>
                </c:pt>
                <c:pt idx="4">
                  <c:v>94.127192982456151</c:v>
                </c:pt>
                <c:pt idx="5">
                  <c:v>94.284722222222229</c:v>
                </c:pt>
                <c:pt idx="6">
                  <c:v>93.88333333333334</c:v>
                </c:pt>
                <c:pt idx="7">
                  <c:v>93.872807017543849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2">
                  <c:v>94.3</c:v>
                </c:pt>
                <c:pt idx="3">
                  <c:v>93.9</c:v>
                </c:pt>
                <c:pt idx="4">
                  <c:v>94.2</c:v>
                </c:pt>
                <c:pt idx="5">
                  <c:v>95</c:v>
                </c:pt>
                <c:pt idx="6">
                  <c:v>94.9</c:v>
                </c:pt>
                <c:pt idx="7">
                  <c:v>94.6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92.832999999999998</c:v>
                </c:pt>
                <c:pt idx="3">
                  <c:v>92.977000000000004</c:v>
                </c:pt>
                <c:pt idx="4">
                  <c:v>93.287999999999997</c:v>
                </c:pt>
                <c:pt idx="5">
                  <c:v>93.162000000000006</c:v>
                </c:pt>
                <c:pt idx="6">
                  <c:v>93.878</c:v>
                </c:pt>
                <c:pt idx="7">
                  <c:v>94.397000000000006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95.65</c:v>
                </c:pt>
                <c:pt idx="2">
                  <c:v>95.54</c:v>
                </c:pt>
                <c:pt idx="3">
                  <c:v>96.38</c:v>
                </c:pt>
                <c:pt idx="4">
                  <c:v>96.15</c:v>
                </c:pt>
                <c:pt idx="5">
                  <c:v>94.76</c:v>
                </c:pt>
                <c:pt idx="6">
                  <c:v>95.3</c:v>
                </c:pt>
                <c:pt idx="7">
                  <c:v>94.98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0">
                  <c:v>93.8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93.7</c:v>
                </c:pt>
                <c:pt idx="5">
                  <c:v>93.7</c:v>
                </c:pt>
                <c:pt idx="6">
                  <c:v>93.6</c:v>
                </c:pt>
                <c:pt idx="7">
                  <c:v>94.6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94.209523809523802</c:v>
                </c:pt>
                <c:pt idx="1">
                  <c:v>95.304000000000002</c:v>
                </c:pt>
                <c:pt idx="2">
                  <c:v>94.799813636363609</c:v>
                </c:pt>
                <c:pt idx="3">
                  <c:v>94.734979444444434</c:v>
                </c:pt>
                <c:pt idx="4">
                  <c:v>94.604103628389154</c:v>
                </c:pt>
                <c:pt idx="5">
                  <c:v>94.619816959064337</c:v>
                </c:pt>
                <c:pt idx="6">
                  <c:v>94.815758787878792</c:v>
                </c:pt>
                <c:pt idx="7">
                  <c:v>94.85895551378448</c:v>
                </c:pt>
              </c:numCache>
            </c:numRef>
          </c:val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0.81904761904760903</c:v>
                </c:pt>
                <c:pt idx="1">
                  <c:v>2.0999999999999943</c:v>
                </c:pt>
                <c:pt idx="2">
                  <c:v>3.1269999999999953</c:v>
                </c:pt>
                <c:pt idx="3">
                  <c:v>3.4029999999999916</c:v>
                </c:pt>
                <c:pt idx="4">
                  <c:v>3.1269999999999953</c:v>
                </c:pt>
                <c:pt idx="5">
                  <c:v>2.9004999999999939</c:v>
                </c:pt>
                <c:pt idx="6">
                  <c:v>3.2750000000000057</c:v>
                </c:pt>
                <c:pt idx="7">
                  <c:v>3.0803571428571388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</c:ser>
        <c:marker val="1"/>
        <c:axId val="97114368"/>
        <c:axId val="97120640"/>
      </c:lineChart>
      <c:catAx>
        <c:axId val="97114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120640"/>
        <c:crosses val="autoZero"/>
        <c:lblAlgn val="ctr"/>
        <c:lblOffset val="100"/>
        <c:tickLblSkip val="1"/>
        <c:tickMarkSkip val="1"/>
      </c:catAx>
      <c:valAx>
        <c:axId val="97120640"/>
        <c:scaling>
          <c:orientation val="minMax"/>
          <c:max val="10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71143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8662796475858082E-2"/>
          <c:y val="8.5034190138612714E-2"/>
          <c:w val="0.69354365559550302"/>
          <c:h val="0.73469540279760825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6.3603124999999983</c:v>
                </c:pt>
                <c:pt idx="2">
                  <c:v>6.3653125000000008</c:v>
                </c:pt>
                <c:pt idx="3">
                  <c:v>6.3737499999999985</c:v>
                </c:pt>
                <c:pt idx="4">
                  <c:v>6.381562500000002</c:v>
                </c:pt>
                <c:pt idx="5">
                  <c:v>6.3850000000000007</c:v>
                </c:pt>
                <c:pt idx="6">
                  <c:v>6.3784374999999995</c:v>
                </c:pt>
                <c:pt idx="7">
                  <c:v>6.3640624999999984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6.3846818181818179</c:v>
                </c:pt>
                <c:pt idx="3">
                  <c:v>6.3754000000000008</c:v>
                </c:pt>
                <c:pt idx="4">
                  <c:v>6.3903684210526315</c:v>
                </c:pt>
                <c:pt idx="5">
                  <c:v>6.3655263157894737</c:v>
                </c:pt>
                <c:pt idx="6">
                  <c:v>6.3887500000000017</c:v>
                </c:pt>
                <c:pt idx="7">
                  <c:v>6.3924736842105281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2">
                  <c:v>6.3625000000000016</c:v>
                </c:pt>
                <c:pt idx="3">
                  <c:v>6.344444444444445</c:v>
                </c:pt>
                <c:pt idx="4">
                  <c:v>6.4</c:v>
                </c:pt>
                <c:pt idx="5" formatCode="General">
                  <c:v>6.34</c:v>
                </c:pt>
                <c:pt idx="6">
                  <c:v>6.3454545454545448</c:v>
                </c:pt>
                <c:pt idx="7">
                  <c:v>6.3578947368421064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6.36</c:v>
                </c:pt>
                <c:pt idx="2">
                  <c:v>6.35</c:v>
                </c:pt>
                <c:pt idx="3">
                  <c:v>6.34</c:v>
                </c:pt>
                <c:pt idx="4">
                  <c:v>6.36</c:v>
                </c:pt>
                <c:pt idx="5">
                  <c:v>6.35</c:v>
                </c:pt>
                <c:pt idx="6">
                  <c:v>6.36</c:v>
                </c:pt>
                <c:pt idx="7">
                  <c:v>6.34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2">
                  <c:v>6.38</c:v>
                </c:pt>
                <c:pt idx="3">
                  <c:v>6.410000000000001</c:v>
                </c:pt>
                <c:pt idx="4">
                  <c:v>6.4045454545454561</c:v>
                </c:pt>
                <c:pt idx="5">
                  <c:v>6.410000000000001</c:v>
                </c:pt>
                <c:pt idx="6">
                  <c:v>6.4250000000000016</c:v>
                </c:pt>
                <c:pt idx="7">
                  <c:v>6.3904761904761909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6.3327272727272712</c:v>
                </c:pt>
                <c:pt idx="1">
                  <c:v>6.3455555555555563</c:v>
                </c:pt>
                <c:pt idx="2">
                  <c:v>6.3403999999999998</c:v>
                </c:pt>
                <c:pt idx="3">
                  <c:v>6.32125</c:v>
                </c:pt>
                <c:pt idx="4">
                  <c:v>6.3205882352941174</c:v>
                </c:pt>
                <c:pt idx="5">
                  <c:v>6.3000000000000007</c:v>
                </c:pt>
                <c:pt idx="6">
                  <c:v>6.2835000000000019</c:v>
                </c:pt>
                <c:pt idx="7">
                  <c:v>6.2957894736842119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2">
                  <c:v>6.4</c:v>
                </c:pt>
                <c:pt idx="3">
                  <c:v>6.4</c:v>
                </c:pt>
                <c:pt idx="4">
                  <c:v>6.36</c:v>
                </c:pt>
                <c:pt idx="5">
                  <c:v>6.36</c:v>
                </c:pt>
                <c:pt idx="6">
                  <c:v>6.36</c:v>
                </c:pt>
                <c:pt idx="7">
                  <c:v>6.33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6.41</c:v>
                </c:pt>
                <c:pt idx="3">
                  <c:v>6.4139999999999997</c:v>
                </c:pt>
                <c:pt idx="4">
                  <c:v>6.4160000000000004</c:v>
                </c:pt>
                <c:pt idx="5">
                  <c:v>6.41</c:v>
                </c:pt>
                <c:pt idx="6">
                  <c:v>6.4169999999999998</c:v>
                </c:pt>
                <c:pt idx="7">
                  <c:v>6.43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6.36</c:v>
                </c:pt>
                <c:pt idx="2">
                  <c:v>6.37</c:v>
                </c:pt>
                <c:pt idx="3">
                  <c:v>6.37</c:v>
                </c:pt>
                <c:pt idx="4">
                  <c:v>6.38</c:v>
                </c:pt>
                <c:pt idx="5">
                  <c:v>6.38</c:v>
                </c:pt>
                <c:pt idx="6">
                  <c:v>6.38</c:v>
                </c:pt>
                <c:pt idx="7">
                  <c:v>6.37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6.3163636363636355</c:v>
                </c:pt>
                <c:pt idx="1">
                  <c:v>6.345173611111111</c:v>
                </c:pt>
                <c:pt idx="2">
                  <c:v>6.3662894318181804</c:v>
                </c:pt>
                <c:pt idx="3">
                  <c:v>6.3648844444444439</c:v>
                </c:pt>
                <c:pt idx="4">
                  <c:v>6.3713064610892207</c:v>
                </c:pt>
                <c:pt idx="5">
                  <c:v>6.360052631578947</c:v>
                </c:pt>
                <c:pt idx="6">
                  <c:v>6.3638142045454549</c:v>
                </c:pt>
                <c:pt idx="7">
                  <c:v>6.3570696585213025</c:v>
                </c:pt>
              </c:numCache>
            </c:numRef>
          </c:val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3.2727272727271384E-2</c:v>
                </c:pt>
                <c:pt idx="1">
                  <c:v>6.0312499999998437E-2</c:v>
                </c:pt>
                <c:pt idx="2">
                  <c:v>0.11000000000000032</c:v>
                </c:pt>
                <c:pt idx="3">
                  <c:v>0.11399999999999988</c:v>
                </c:pt>
                <c:pt idx="4">
                  <c:v>0.11600000000000055</c:v>
                </c:pt>
                <c:pt idx="5">
                  <c:v>0.11000000000000121</c:v>
                </c:pt>
                <c:pt idx="6">
                  <c:v>0.14149999999999974</c:v>
                </c:pt>
                <c:pt idx="7">
                  <c:v>0.13421052631578778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marker val="1"/>
        <c:axId val="76690176"/>
        <c:axId val="76692096"/>
      </c:lineChart>
      <c:catAx>
        <c:axId val="76690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692096"/>
        <c:crosses val="autoZero"/>
        <c:lblAlgn val="ctr"/>
        <c:lblOffset val="100"/>
        <c:tickLblSkip val="1"/>
        <c:tickMarkSkip val="1"/>
      </c:catAx>
      <c:valAx>
        <c:axId val="76692096"/>
        <c:scaling>
          <c:orientation val="minMax"/>
          <c:max val="6.8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766901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329"/>
          <c:w val="0.16141760057771173"/>
          <c:h val="0.860405627852375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80.71875</c:v>
                </c:pt>
                <c:pt idx="2">
                  <c:v>80.53125</c:v>
                </c:pt>
                <c:pt idx="3">
                  <c:v>80.28125</c:v>
                </c:pt>
                <c:pt idx="4">
                  <c:v>81.09375</c:v>
                </c:pt>
                <c:pt idx="5">
                  <c:v>80.21875</c:v>
                </c:pt>
                <c:pt idx="6">
                  <c:v>80.40625</c:v>
                </c:pt>
                <c:pt idx="7">
                  <c:v>80.96875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82.612863636363599</c:v>
                </c:pt>
                <c:pt idx="3">
                  <c:v>81.941649999999996</c:v>
                </c:pt>
                <c:pt idx="4">
                  <c:v>81.224578947368414</c:v>
                </c:pt>
                <c:pt idx="5">
                  <c:v>81.173684210526318</c:v>
                </c:pt>
                <c:pt idx="6">
                  <c:v>81.512499999999989</c:v>
                </c:pt>
                <c:pt idx="7">
                  <c:v>81.590368421052645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2">
                  <c:v>82.25</c:v>
                </c:pt>
                <c:pt idx="3">
                  <c:v>81.666666666666671</c:v>
                </c:pt>
                <c:pt idx="4">
                  <c:v>83.3</c:v>
                </c:pt>
                <c:pt idx="5" formatCode="General">
                  <c:v>83.35</c:v>
                </c:pt>
                <c:pt idx="6">
                  <c:v>83.5</c:v>
                </c:pt>
                <c:pt idx="7">
                  <c:v>83.736842105263165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81.319999999999993</c:v>
                </c:pt>
                <c:pt idx="2">
                  <c:v>81.680000000000007</c:v>
                </c:pt>
                <c:pt idx="3">
                  <c:v>81.459999999999994</c:v>
                </c:pt>
                <c:pt idx="4">
                  <c:v>80.91</c:v>
                </c:pt>
                <c:pt idx="5">
                  <c:v>81.19</c:v>
                </c:pt>
                <c:pt idx="6">
                  <c:v>81.760000000000005</c:v>
                </c:pt>
                <c:pt idx="7">
                  <c:v>80.61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2">
                  <c:v>78.7</c:v>
                </c:pt>
                <c:pt idx="3">
                  <c:v>79.349999999999994</c:v>
                </c:pt>
                <c:pt idx="4">
                  <c:v>78.772727272727266</c:v>
                </c:pt>
                <c:pt idx="5">
                  <c:v>78.75</c:v>
                </c:pt>
                <c:pt idx="6">
                  <c:v>78.599999999999994</c:v>
                </c:pt>
                <c:pt idx="7">
                  <c:v>78.38095238095238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79.783333333333331</c:v>
                </c:pt>
                <c:pt idx="1">
                  <c:v>78.976190476190453</c:v>
                </c:pt>
                <c:pt idx="2">
                  <c:v>78.816666666666663</c:v>
                </c:pt>
                <c:pt idx="3">
                  <c:v>80.229166666666671</c:v>
                </c:pt>
                <c:pt idx="4">
                  <c:v>79.74166666666666</c:v>
                </c:pt>
                <c:pt idx="5">
                  <c:v>79.555555555555557</c:v>
                </c:pt>
                <c:pt idx="6">
                  <c:v>79.620833333333337</c:v>
                </c:pt>
                <c:pt idx="7">
                  <c:v>79.365079365079382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2">
                  <c:v>78.900000000000006</c:v>
                </c:pt>
                <c:pt idx="3">
                  <c:v>77.8</c:v>
                </c:pt>
                <c:pt idx="4">
                  <c:v>79.8</c:v>
                </c:pt>
                <c:pt idx="5">
                  <c:v>79.8</c:v>
                </c:pt>
                <c:pt idx="6">
                  <c:v>79.7</c:v>
                </c:pt>
                <c:pt idx="7">
                  <c:v>79.099999999999994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80.557000000000002</c:v>
                </c:pt>
                <c:pt idx="3">
                  <c:v>80.376000000000005</c:v>
                </c:pt>
                <c:pt idx="4">
                  <c:v>80.971999999999994</c:v>
                </c:pt>
                <c:pt idx="5">
                  <c:v>81.17</c:v>
                </c:pt>
                <c:pt idx="6">
                  <c:v>81.043000000000006</c:v>
                </c:pt>
                <c:pt idx="7">
                  <c:v>81.319000000000003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79.75</c:v>
                </c:pt>
                <c:pt idx="2">
                  <c:v>79.739999999999995</c:v>
                </c:pt>
                <c:pt idx="3">
                  <c:v>80.510000000000005</c:v>
                </c:pt>
                <c:pt idx="4">
                  <c:v>80.69</c:v>
                </c:pt>
                <c:pt idx="5">
                  <c:v>80.040000000000006</c:v>
                </c:pt>
                <c:pt idx="6">
                  <c:v>79.930000000000007</c:v>
                </c:pt>
                <c:pt idx="7">
                  <c:v>79.92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0">
                  <c:v>79.8</c:v>
                </c:pt>
                <c:pt idx="1">
                  <c:v>79.8</c:v>
                </c:pt>
                <c:pt idx="2">
                  <c:v>80.599999999999994</c:v>
                </c:pt>
                <c:pt idx="3">
                  <c:v>79.900000000000006</c:v>
                </c:pt>
                <c:pt idx="4">
                  <c:v>80</c:v>
                </c:pt>
                <c:pt idx="5">
                  <c:v>79.900000000000006</c:v>
                </c:pt>
                <c:pt idx="6">
                  <c:v>79.099999999999994</c:v>
                </c:pt>
                <c:pt idx="7">
                  <c:v>80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79.791666666666657</c:v>
                </c:pt>
                <c:pt idx="1">
                  <c:v>80.11298809523808</c:v>
                </c:pt>
                <c:pt idx="2">
                  <c:v>80.438778030303041</c:v>
                </c:pt>
                <c:pt idx="3">
                  <c:v>80.351473333333331</c:v>
                </c:pt>
                <c:pt idx="4">
                  <c:v>80.650472288676227</c:v>
                </c:pt>
                <c:pt idx="5">
                  <c:v>80.514798976608176</c:v>
                </c:pt>
                <c:pt idx="6">
                  <c:v>80.517258333333331</c:v>
                </c:pt>
                <c:pt idx="7">
                  <c:v>80.499099227234751</c:v>
                </c:pt>
              </c:numCache>
            </c:numRef>
          </c:val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1.6666666666665719E-2</c:v>
                </c:pt>
                <c:pt idx="1">
                  <c:v>2.34380952380954</c:v>
                </c:pt>
                <c:pt idx="2">
                  <c:v>3.9128636363635962</c:v>
                </c:pt>
                <c:pt idx="3">
                  <c:v>4.1416499999999985</c:v>
                </c:pt>
                <c:pt idx="4">
                  <c:v>4.5272727272727309</c:v>
                </c:pt>
                <c:pt idx="5">
                  <c:v>4.5999999999999943</c:v>
                </c:pt>
                <c:pt idx="6">
                  <c:v>4.9000000000000057</c:v>
                </c:pt>
                <c:pt idx="7">
                  <c:v>5.355889724310785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</c:ser>
        <c:marker val="1"/>
        <c:axId val="97213824"/>
        <c:axId val="97220096"/>
      </c:lineChart>
      <c:catAx>
        <c:axId val="972138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220096"/>
        <c:crosses val="autoZero"/>
        <c:lblAlgn val="ctr"/>
        <c:lblOffset val="100"/>
        <c:tickLblSkip val="1"/>
        <c:tickMarkSkip val="1"/>
      </c:catAx>
      <c:valAx>
        <c:axId val="97220096"/>
        <c:scaling>
          <c:orientation val="minMax"/>
          <c:max val="91"/>
          <c:min val="7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213824"/>
        <c:crosses val="autoZero"/>
        <c:crossBetween val="between"/>
        <c:majorUnit val="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30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827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76.03125</c:v>
                </c:pt>
                <c:pt idx="2">
                  <c:v>75.4375</c:v>
                </c:pt>
                <c:pt idx="3">
                  <c:v>76.15625</c:v>
                </c:pt>
                <c:pt idx="4">
                  <c:v>76.6875</c:v>
                </c:pt>
                <c:pt idx="5">
                  <c:v>76</c:v>
                </c:pt>
                <c:pt idx="6">
                  <c:v>76.1875</c:v>
                </c:pt>
                <c:pt idx="7">
                  <c:v>76.875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75.25681818181819</c:v>
                </c:pt>
                <c:pt idx="3">
                  <c:v>75.122500000000002</c:v>
                </c:pt>
                <c:pt idx="4">
                  <c:v>75.062263157894748</c:v>
                </c:pt>
                <c:pt idx="5">
                  <c:v>75.323684210526295</c:v>
                </c:pt>
                <c:pt idx="6">
                  <c:v>75.281649999999999</c:v>
                </c:pt>
                <c:pt idx="7">
                  <c:v>75.321052631578951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2">
                  <c:v>75.5</c:v>
                </c:pt>
                <c:pt idx="3">
                  <c:v>75.333333333333329</c:v>
                </c:pt>
                <c:pt idx="4">
                  <c:v>75.8</c:v>
                </c:pt>
                <c:pt idx="5" formatCode="General">
                  <c:v>75.400000000000006</c:v>
                </c:pt>
                <c:pt idx="6">
                  <c:v>74.954545454545453</c:v>
                </c:pt>
                <c:pt idx="7">
                  <c:v>75.15789473684211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76.069999999999993</c:v>
                </c:pt>
                <c:pt idx="2">
                  <c:v>75.94</c:v>
                </c:pt>
                <c:pt idx="3">
                  <c:v>75.540000000000006</c:v>
                </c:pt>
                <c:pt idx="4">
                  <c:v>76.239999999999995</c:v>
                </c:pt>
                <c:pt idx="5">
                  <c:v>76.87</c:v>
                </c:pt>
                <c:pt idx="6">
                  <c:v>76.98</c:v>
                </c:pt>
                <c:pt idx="7">
                  <c:v>75.319999999999993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2">
                  <c:v>75.900000000000006</c:v>
                </c:pt>
                <c:pt idx="3">
                  <c:v>76</c:v>
                </c:pt>
                <c:pt idx="4">
                  <c:v>76.045454545454547</c:v>
                </c:pt>
                <c:pt idx="5">
                  <c:v>75.849999999999994</c:v>
                </c:pt>
                <c:pt idx="6">
                  <c:v>75.75</c:v>
                </c:pt>
                <c:pt idx="7">
                  <c:v>75.428571428571431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75.354166666666657</c:v>
                </c:pt>
                <c:pt idx="1">
                  <c:v>74.934523809523824</c:v>
                </c:pt>
                <c:pt idx="2">
                  <c:v>74.625</c:v>
                </c:pt>
                <c:pt idx="3">
                  <c:v>75.375</c:v>
                </c:pt>
                <c:pt idx="4">
                  <c:v>75.879166666666677</c:v>
                </c:pt>
                <c:pt idx="5">
                  <c:v>75.572916666666671</c:v>
                </c:pt>
                <c:pt idx="6">
                  <c:v>75.7</c:v>
                </c:pt>
                <c:pt idx="7">
                  <c:v>75.590909090909108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2">
                  <c:v>76</c:v>
                </c:pt>
                <c:pt idx="3">
                  <c:v>76</c:v>
                </c:pt>
                <c:pt idx="4">
                  <c:v>75.7</c:v>
                </c:pt>
                <c:pt idx="5">
                  <c:v>75.3</c:v>
                </c:pt>
                <c:pt idx="6">
                  <c:v>75.8</c:v>
                </c:pt>
                <c:pt idx="7">
                  <c:v>75.5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74.638000000000005</c:v>
                </c:pt>
                <c:pt idx="3">
                  <c:v>75.275999999999996</c:v>
                </c:pt>
                <c:pt idx="4">
                  <c:v>76.266999999999996</c:v>
                </c:pt>
                <c:pt idx="5">
                  <c:v>76.629000000000005</c:v>
                </c:pt>
                <c:pt idx="6">
                  <c:v>77.478999999999999</c:v>
                </c:pt>
                <c:pt idx="7">
                  <c:v>77.358000000000004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76.599999999999994</c:v>
                </c:pt>
                <c:pt idx="2">
                  <c:v>75.84</c:v>
                </c:pt>
                <c:pt idx="3">
                  <c:v>76.89</c:v>
                </c:pt>
                <c:pt idx="4">
                  <c:v>77.94</c:v>
                </c:pt>
                <c:pt idx="5">
                  <c:v>77.400000000000006</c:v>
                </c:pt>
                <c:pt idx="6">
                  <c:v>78.099999999999994</c:v>
                </c:pt>
                <c:pt idx="7">
                  <c:v>78.540000000000006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0">
                  <c:v>76</c:v>
                </c:pt>
                <c:pt idx="1">
                  <c:v>77.099999999999994</c:v>
                </c:pt>
                <c:pt idx="2">
                  <c:v>77.7</c:v>
                </c:pt>
                <c:pt idx="3">
                  <c:v>76.900000000000006</c:v>
                </c:pt>
                <c:pt idx="4">
                  <c:v>77.7</c:v>
                </c:pt>
                <c:pt idx="5">
                  <c:v>76.2</c:v>
                </c:pt>
                <c:pt idx="6">
                  <c:v>77.099999999999994</c:v>
                </c:pt>
                <c:pt idx="7">
                  <c:v>76.8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75.677083333333329</c:v>
                </c:pt>
                <c:pt idx="1">
                  <c:v>76.147154761904773</c:v>
                </c:pt>
                <c:pt idx="2">
                  <c:v>75.683731818181826</c:v>
                </c:pt>
                <c:pt idx="3">
                  <c:v>75.859308333333331</c:v>
                </c:pt>
                <c:pt idx="4">
                  <c:v>76.332138437001618</c:v>
                </c:pt>
                <c:pt idx="5">
                  <c:v>76.054560087719295</c:v>
                </c:pt>
                <c:pt idx="6">
                  <c:v>76.333269545454556</c:v>
                </c:pt>
                <c:pt idx="7">
                  <c:v>76.18914278879015</c:v>
                </c:pt>
              </c:numCache>
            </c:numRef>
          </c:val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0.64583333333334281</c:v>
                </c:pt>
                <c:pt idx="1">
                  <c:v>2.1654761904761699</c:v>
                </c:pt>
                <c:pt idx="2">
                  <c:v>3.0750000000000028</c:v>
                </c:pt>
                <c:pt idx="3">
                  <c:v>1.7775000000000034</c:v>
                </c:pt>
                <c:pt idx="4">
                  <c:v>2.87773684210525</c:v>
                </c:pt>
                <c:pt idx="5">
                  <c:v>2.1000000000000085</c:v>
                </c:pt>
                <c:pt idx="6">
                  <c:v>3.1454545454545411</c:v>
                </c:pt>
                <c:pt idx="7">
                  <c:v>3.3821052631578965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</c:ser>
        <c:marker val="1"/>
        <c:axId val="87774336"/>
        <c:axId val="87776256"/>
      </c:lineChart>
      <c:catAx>
        <c:axId val="87774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776256"/>
        <c:crosses val="autoZero"/>
        <c:lblAlgn val="ctr"/>
        <c:lblOffset val="100"/>
        <c:tickLblSkip val="1"/>
        <c:tickMarkSkip val="1"/>
      </c:catAx>
      <c:valAx>
        <c:axId val="87776256"/>
        <c:scaling>
          <c:orientation val="minMax"/>
          <c:max val="84"/>
          <c:min val="6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7774336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8855"/>
          <c:y val="0.12712332923702457"/>
          <c:w val="0.16162942773178987"/>
          <c:h val="0.8609118079893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4476"/>
          <c:h val="0.76485948952003691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279.59375</c:v>
                </c:pt>
                <c:pt idx="2">
                  <c:v>279.65625</c:v>
                </c:pt>
                <c:pt idx="3">
                  <c:v>279.875</c:v>
                </c:pt>
                <c:pt idx="4">
                  <c:v>279.96875</c:v>
                </c:pt>
                <c:pt idx="5">
                  <c:v>280.21875</c:v>
                </c:pt>
                <c:pt idx="6">
                  <c:v>280.25</c:v>
                </c:pt>
                <c:pt idx="7">
                  <c:v>283.03125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2">
                  <c:v>282.90909090909099</c:v>
                </c:pt>
                <c:pt idx="3">
                  <c:v>283.82</c:v>
                </c:pt>
                <c:pt idx="4">
                  <c:v>282.86052631578946</c:v>
                </c:pt>
                <c:pt idx="5">
                  <c:v>283.76052631578949</c:v>
                </c:pt>
                <c:pt idx="6">
                  <c:v>283.12</c:v>
                </c:pt>
                <c:pt idx="7">
                  <c:v>283.20173684210528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2">
                  <c:v>275.25</c:v>
                </c:pt>
                <c:pt idx="3">
                  <c:v>275.72222222222223</c:v>
                </c:pt>
                <c:pt idx="4">
                  <c:v>274.8</c:v>
                </c:pt>
                <c:pt idx="5">
                  <c:v>275</c:v>
                </c:pt>
                <c:pt idx="6">
                  <c:v>273.09523809523807</c:v>
                </c:pt>
                <c:pt idx="7">
                  <c:v>271.61111111111109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1">
                  <c:v>283.89999999999998</c:v>
                </c:pt>
                <c:pt idx="2">
                  <c:v>281.41000000000003</c:v>
                </c:pt>
                <c:pt idx="3">
                  <c:v>283.64</c:v>
                </c:pt>
                <c:pt idx="4">
                  <c:v>281.04000000000002</c:v>
                </c:pt>
                <c:pt idx="5">
                  <c:v>279.44</c:v>
                </c:pt>
                <c:pt idx="6">
                  <c:v>279.87</c:v>
                </c:pt>
                <c:pt idx="7">
                  <c:v>277.24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2">
                  <c:v>273</c:v>
                </c:pt>
                <c:pt idx="3">
                  <c:v>272.11111111111109</c:v>
                </c:pt>
                <c:pt idx="4">
                  <c:v>272.31818181818181</c:v>
                </c:pt>
                <c:pt idx="5">
                  <c:v>271.75</c:v>
                </c:pt>
                <c:pt idx="6">
                  <c:v>272.14999999999998</c:v>
                </c:pt>
                <c:pt idx="7">
                  <c:v>271.14999999999998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279.59375</c:v>
                </c:pt>
                <c:pt idx="1">
                  <c:v>282.03571428571428</c:v>
                </c:pt>
                <c:pt idx="2">
                  <c:v>282.20000000000005</c:v>
                </c:pt>
                <c:pt idx="3">
                  <c:v>279.04545454545456</c:v>
                </c:pt>
                <c:pt idx="4">
                  <c:v>279.01851851851853</c:v>
                </c:pt>
                <c:pt idx="5">
                  <c:v>280.45652173913038</c:v>
                </c:pt>
                <c:pt idx="6">
                  <c:v>280.37083333333328</c:v>
                </c:pt>
                <c:pt idx="7">
                  <c:v>280.35317460317458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2">
                  <c:v>280.8</c:v>
                </c:pt>
                <c:pt idx="3">
                  <c:v>280.39999999999998</c:v>
                </c:pt>
                <c:pt idx="4">
                  <c:v>278.8</c:v>
                </c:pt>
                <c:pt idx="5">
                  <c:v>277.8</c:v>
                </c:pt>
                <c:pt idx="6">
                  <c:v>282</c:v>
                </c:pt>
                <c:pt idx="7">
                  <c:v>280.89999999999998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271.49400000000003</c:v>
                </c:pt>
                <c:pt idx="3">
                  <c:v>273.22399999999999</c:v>
                </c:pt>
                <c:pt idx="4">
                  <c:v>277.63900000000001</c:v>
                </c:pt>
                <c:pt idx="5">
                  <c:v>280.25200000000001</c:v>
                </c:pt>
                <c:pt idx="6">
                  <c:v>282.73399999999998</c:v>
                </c:pt>
                <c:pt idx="7">
                  <c:v>283.35199999999998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282.88</c:v>
                </c:pt>
                <c:pt idx="2">
                  <c:v>280.57</c:v>
                </c:pt>
                <c:pt idx="3">
                  <c:v>283.27</c:v>
                </c:pt>
                <c:pt idx="4">
                  <c:v>283.82</c:v>
                </c:pt>
                <c:pt idx="5">
                  <c:v>280.33</c:v>
                </c:pt>
                <c:pt idx="6">
                  <c:v>282.45</c:v>
                </c:pt>
                <c:pt idx="7">
                  <c:v>280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0">
                  <c:v>281.8</c:v>
                </c:pt>
                <c:pt idx="1">
                  <c:v>279.8</c:v>
                </c:pt>
                <c:pt idx="2">
                  <c:v>280.39999999999998</c:v>
                </c:pt>
                <c:pt idx="3">
                  <c:v>279.39999999999998</c:v>
                </c:pt>
                <c:pt idx="4">
                  <c:v>278.39999999999998</c:v>
                </c:pt>
                <c:pt idx="5">
                  <c:v>282.2</c:v>
                </c:pt>
                <c:pt idx="6">
                  <c:v>286.60000000000002</c:v>
                </c:pt>
                <c:pt idx="7">
                  <c:v>280.3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280.69687499999998</c:v>
                </c:pt>
                <c:pt idx="1">
                  <c:v>281.64189285714286</c:v>
                </c:pt>
                <c:pt idx="2">
                  <c:v>278.76893409090911</c:v>
                </c:pt>
                <c:pt idx="3">
                  <c:v>279.05077878787881</c:v>
                </c:pt>
                <c:pt idx="4">
                  <c:v>278.86649766524897</c:v>
                </c:pt>
                <c:pt idx="5">
                  <c:v>279.12077980549196</c:v>
                </c:pt>
                <c:pt idx="6">
                  <c:v>280.26400714285711</c:v>
                </c:pt>
                <c:pt idx="7">
                  <c:v>279.11392725563911</c:v>
                </c:pt>
              </c:numCache>
            </c:numRef>
          </c:val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2.2062500000000114</c:v>
                </c:pt>
                <c:pt idx="1">
                  <c:v>4.3062499999999773</c:v>
                </c:pt>
                <c:pt idx="2">
                  <c:v>11.415090909090964</c:v>
                </c:pt>
                <c:pt idx="3">
                  <c:v>11.708888888888907</c:v>
                </c:pt>
                <c:pt idx="4">
                  <c:v>11.50181818181818</c:v>
                </c:pt>
                <c:pt idx="5">
                  <c:v>12.010526315789491</c:v>
                </c:pt>
                <c:pt idx="6">
                  <c:v>14.450000000000045</c:v>
                </c:pt>
                <c:pt idx="7">
                  <c:v>12.201999999999998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</c:ser>
        <c:marker val="1"/>
        <c:axId val="97528064"/>
        <c:axId val="97538048"/>
      </c:lineChart>
      <c:catAx>
        <c:axId val="97528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538048"/>
        <c:crosses val="autoZero"/>
        <c:lblAlgn val="ctr"/>
        <c:lblOffset val="100"/>
        <c:tickLblSkip val="1"/>
        <c:tickMarkSkip val="1"/>
      </c:catAx>
      <c:valAx>
        <c:axId val="97538048"/>
        <c:scaling>
          <c:orientation val="minMax"/>
          <c:max val="308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528064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856"/>
          <c:y val="0.11648000936854261"/>
          <c:w val="0.15837698065520078"/>
          <c:h val="0.88351999063145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284.4375</c:v>
                </c:pt>
                <c:pt idx="2">
                  <c:v>282.5625</c:v>
                </c:pt>
                <c:pt idx="3">
                  <c:v>282.71875</c:v>
                </c:pt>
                <c:pt idx="4">
                  <c:v>282.3125</c:v>
                </c:pt>
                <c:pt idx="5">
                  <c:v>282.28125</c:v>
                </c:pt>
                <c:pt idx="6">
                  <c:v>283.3125</c:v>
                </c:pt>
                <c:pt idx="7">
                  <c:v>281.5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2">
                  <c:v>280.03181818181815</c:v>
                </c:pt>
                <c:pt idx="3">
                  <c:v>281.66250000000002</c:v>
                </c:pt>
                <c:pt idx="4">
                  <c:v>281.22894736842107</c:v>
                </c:pt>
                <c:pt idx="5">
                  <c:v>282.42721052631578</c:v>
                </c:pt>
                <c:pt idx="6">
                  <c:v>282.75164999999998</c:v>
                </c:pt>
                <c:pt idx="7">
                  <c:v>283.01052631578949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2">
                  <c:v>280.66666666666669</c:v>
                </c:pt>
                <c:pt idx="3">
                  <c:v>283</c:v>
                </c:pt>
                <c:pt idx="4">
                  <c:v>285</c:v>
                </c:pt>
                <c:pt idx="5">
                  <c:v>282.60000000000002</c:v>
                </c:pt>
                <c:pt idx="6">
                  <c:v>286.18181818181819</c:v>
                </c:pt>
                <c:pt idx="7">
                  <c:v>286.84210526315792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1">
                  <c:v>281.95</c:v>
                </c:pt>
                <c:pt idx="2">
                  <c:v>276.89</c:v>
                </c:pt>
                <c:pt idx="3">
                  <c:v>278.62</c:v>
                </c:pt>
                <c:pt idx="4">
                  <c:v>277.35000000000002</c:v>
                </c:pt>
                <c:pt idx="5">
                  <c:v>278.45</c:v>
                </c:pt>
                <c:pt idx="6">
                  <c:v>278.64999999999998</c:v>
                </c:pt>
                <c:pt idx="7">
                  <c:v>275.57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2">
                  <c:v>271.89999999999998</c:v>
                </c:pt>
                <c:pt idx="3">
                  <c:v>277.64999999999998</c:v>
                </c:pt>
                <c:pt idx="4">
                  <c:v>275.54545454545456</c:v>
                </c:pt>
                <c:pt idx="5">
                  <c:v>273.3</c:v>
                </c:pt>
                <c:pt idx="6">
                  <c:v>274.35000000000002</c:v>
                </c:pt>
                <c:pt idx="7">
                  <c:v>272.90476190476193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280.8</c:v>
                </c:pt>
                <c:pt idx="1">
                  <c:v>281.44400000000002</c:v>
                </c:pt>
                <c:pt idx="2">
                  <c:v>281.87820512820514</c:v>
                </c:pt>
                <c:pt idx="3">
                  <c:v>282.421875</c:v>
                </c:pt>
                <c:pt idx="4">
                  <c:v>283.03508771929819</c:v>
                </c:pt>
                <c:pt idx="5">
                  <c:v>282.7881944444444</c:v>
                </c:pt>
                <c:pt idx="6">
                  <c:v>282.50833333333333</c:v>
                </c:pt>
                <c:pt idx="7">
                  <c:v>283.21031746031747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2">
                  <c:v>274.3</c:v>
                </c:pt>
                <c:pt idx="3">
                  <c:v>273.10000000000002</c:v>
                </c:pt>
                <c:pt idx="4">
                  <c:v>276.89999999999998</c:v>
                </c:pt>
                <c:pt idx="5">
                  <c:v>279.89999999999998</c:v>
                </c:pt>
                <c:pt idx="6">
                  <c:v>279.5</c:v>
                </c:pt>
                <c:pt idx="7">
                  <c:v>277.39999999999998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277.89400000000001</c:v>
                </c:pt>
                <c:pt idx="3">
                  <c:v>278.14</c:v>
                </c:pt>
                <c:pt idx="4">
                  <c:v>279.55</c:v>
                </c:pt>
                <c:pt idx="5">
                  <c:v>281.50799999999998</c:v>
                </c:pt>
                <c:pt idx="6">
                  <c:v>282.85199999999998</c:v>
                </c:pt>
                <c:pt idx="7">
                  <c:v>283.18799999999999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278.60000000000002</c:v>
                </c:pt>
                <c:pt idx="2">
                  <c:v>277.26</c:v>
                </c:pt>
                <c:pt idx="3">
                  <c:v>277.94</c:v>
                </c:pt>
                <c:pt idx="4">
                  <c:v>278.41000000000003</c:v>
                </c:pt>
                <c:pt idx="5">
                  <c:v>278.27</c:v>
                </c:pt>
                <c:pt idx="6">
                  <c:v>279.04000000000002</c:v>
                </c:pt>
                <c:pt idx="7">
                  <c:v>278.19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0">
                  <c:v>283.89999999999998</c:v>
                </c:pt>
                <c:pt idx="1">
                  <c:v>283</c:v>
                </c:pt>
                <c:pt idx="2">
                  <c:v>281.39999999999998</c:v>
                </c:pt>
                <c:pt idx="3">
                  <c:v>280</c:v>
                </c:pt>
                <c:pt idx="4">
                  <c:v>277.60000000000002</c:v>
                </c:pt>
                <c:pt idx="5">
                  <c:v>279.5</c:v>
                </c:pt>
                <c:pt idx="6">
                  <c:v>273</c:v>
                </c:pt>
                <c:pt idx="7">
                  <c:v>275.3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282.35000000000002</c:v>
                </c:pt>
                <c:pt idx="1">
                  <c:v>281.88630000000001</c:v>
                </c:pt>
                <c:pt idx="2">
                  <c:v>278.47831899766902</c:v>
                </c:pt>
                <c:pt idx="3">
                  <c:v>279.52531249999998</c:v>
                </c:pt>
                <c:pt idx="4">
                  <c:v>279.6931989633174</c:v>
                </c:pt>
                <c:pt idx="5">
                  <c:v>280.10246549707597</c:v>
                </c:pt>
                <c:pt idx="6">
                  <c:v>280.21463015151511</c:v>
                </c:pt>
                <c:pt idx="7">
                  <c:v>279.71157109440276</c:v>
                </c:pt>
              </c:numCache>
            </c:numRef>
          </c:val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3.0999999999999659</c:v>
                </c:pt>
                <c:pt idx="1">
                  <c:v>5.8374999999999773</c:v>
                </c:pt>
                <c:pt idx="2">
                  <c:v>10.662500000000023</c:v>
                </c:pt>
                <c:pt idx="3">
                  <c:v>9.8999999999999773</c:v>
                </c:pt>
                <c:pt idx="4">
                  <c:v>9.454545454545439</c:v>
                </c:pt>
                <c:pt idx="5">
                  <c:v>9.4881944444443889</c:v>
                </c:pt>
                <c:pt idx="6">
                  <c:v>13.181818181818187</c:v>
                </c:pt>
                <c:pt idx="7">
                  <c:v>13.937343358395992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267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267</c:v>
                </c:pt>
                <c:pt idx="13">
                  <c:v>267</c:v>
                </c:pt>
                <c:pt idx="14">
                  <c:v>267</c:v>
                </c:pt>
                <c:pt idx="15">
                  <c:v>267</c:v>
                </c:pt>
                <c:pt idx="16">
                  <c:v>267</c:v>
                </c:pt>
                <c:pt idx="17">
                  <c:v>267</c:v>
                </c:pt>
              </c:numCache>
            </c:numRef>
          </c:val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marker val="1"/>
        <c:axId val="97656832"/>
        <c:axId val="97657984"/>
      </c:lineChart>
      <c:catAx>
        <c:axId val="976568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657984"/>
        <c:crosses val="autoZero"/>
        <c:lblAlgn val="ctr"/>
        <c:lblOffset val="100"/>
        <c:tickLblSkip val="1"/>
        <c:tickMarkSkip val="1"/>
      </c:catAx>
      <c:valAx>
        <c:axId val="97657984"/>
        <c:scaling>
          <c:orientation val="minMax"/>
          <c:max val="312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765683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3395730356"/>
          <c:y val="8.5008131303990972E-2"/>
          <c:w val="0.15879265091863504"/>
          <c:h val="0.89665437624741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718063931740881E-2"/>
          <c:y val="8.5245901639344229E-2"/>
          <c:w val="0.69712838171631974"/>
          <c:h val="0.72786885245904953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305.09375</c:v>
                </c:pt>
                <c:pt idx="2">
                  <c:v>305.21875</c:v>
                </c:pt>
                <c:pt idx="3">
                  <c:v>305.59375</c:v>
                </c:pt>
                <c:pt idx="4">
                  <c:v>304.40625</c:v>
                </c:pt>
                <c:pt idx="5">
                  <c:v>305.125</c:v>
                </c:pt>
                <c:pt idx="6">
                  <c:v>306.9375</c:v>
                </c:pt>
                <c:pt idx="7">
                  <c:v>304.46875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301.06590909090914</c:v>
                </c:pt>
                <c:pt idx="3">
                  <c:v>301.39499999999998</c:v>
                </c:pt>
                <c:pt idx="4">
                  <c:v>299.78857894736836</c:v>
                </c:pt>
                <c:pt idx="5">
                  <c:v>298.87631578947361</c:v>
                </c:pt>
                <c:pt idx="6">
                  <c:v>299.10165000000001</c:v>
                </c:pt>
                <c:pt idx="7">
                  <c:v>298.68947368421055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2">
                  <c:v>300.5</c:v>
                </c:pt>
                <c:pt idx="3">
                  <c:v>299.55555555555554</c:v>
                </c:pt>
                <c:pt idx="4">
                  <c:v>301.7</c:v>
                </c:pt>
                <c:pt idx="5">
                  <c:v>297.8</c:v>
                </c:pt>
                <c:pt idx="6">
                  <c:v>305.5</c:v>
                </c:pt>
                <c:pt idx="7">
                  <c:v>307.78947368421052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297.86</c:v>
                </c:pt>
                <c:pt idx="3">
                  <c:v>298.01</c:v>
                </c:pt>
                <c:pt idx="4">
                  <c:v>299.69</c:v>
                </c:pt>
                <c:pt idx="5">
                  <c:v>299.88</c:v>
                </c:pt>
                <c:pt idx="6">
                  <c:v>303.31</c:v>
                </c:pt>
                <c:pt idx="7">
                  <c:v>300.81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2">
                  <c:v>297.60000000000002</c:v>
                </c:pt>
                <c:pt idx="3">
                  <c:v>304.55</c:v>
                </c:pt>
                <c:pt idx="4">
                  <c:v>301.81818181818181</c:v>
                </c:pt>
                <c:pt idx="5">
                  <c:v>299.64999999999998</c:v>
                </c:pt>
                <c:pt idx="6">
                  <c:v>300</c:v>
                </c:pt>
                <c:pt idx="7">
                  <c:v>297.85714285714283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303.86</c:v>
                </c:pt>
                <c:pt idx="1">
                  <c:v>302.38690476190476</c:v>
                </c:pt>
                <c:pt idx="2">
                  <c:v>301.90384615384613</c:v>
                </c:pt>
                <c:pt idx="3">
                  <c:v>302.46875</c:v>
                </c:pt>
                <c:pt idx="4">
                  <c:v>303.03333333333336</c:v>
                </c:pt>
                <c:pt idx="5">
                  <c:v>304.29166666666669</c:v>
                </c:pt>
                <c:pt idx="6">
                  <c:v>303.8</c:v>
                </c:pt>
                <c:pt idx="7">
                  <c:v>307.34090909090907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2">
                  <c:v>298.89999999999998</c:v>
                </c:pt>
                <c:pt idx="3">
                  <c:v>297.39999999999998</c:v>
                </c:pt>
                <c:pt idx="4">
                  <c:v>295.2</c:v>
                </c:pt>
                <c:pt idx="5">
                  <c:v>296.3</c:v>
                </c:pt>
                <c:pt idx="6">
                  <c:v>296.8</c:v>
                </c:pt>
                <c:pt idx="7">
                  <c:v>295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294.94299999999998</c:v>
                </c:pt>
                <c:pt idx="3">
                  <c:v>294.15600000000001</c:v>
                </c:pt>
                <c:pt idx="4">
                  <c:v>295.15300000000002</c:v>
                </c:pt>
                <c:pt idx="5">
                  <c:v>295.02</c:v>
                </c:pt>
                <c:pt idx="6">
                  <c:v>295.70299999999997</c:v>
                </c:pt>
                <c:pt idx="7">
                  <c:v>295.774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308.08</c:v>
                </c:pt>
                <c:pt idx="2">
                  <c:v>307.92</c:v>
                </c:pt>
                <c:pt idx="3">
                  <c:v>306.11</c:v>
                </c:pt>
                <c:pt idx="4">
                  <c:v>302.2</c:v>
                </c:pt>
                <c:pt idx="5">
                  <c:v>299.81</c:v>
                </c:pt>
                <c:pt idx="6">
                  <c:v>299.74</c:v>
                </c:pt>
                <c:pt idx="7">
                  <c:v>300.58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0">
                  <c:v>301.89999999999998</c:v>
                </c:pt>
                <c:pt idx="1">
                  <c:v>302.5</c:v>
                </c:pt>
                <c:pt idx="2">
                  <c:v>302.3</c:v>
                </c:pt>
                <c:pt idx="3">
                  <c:v>301.10000000000002</c:v>
                </c:pt>
                <c:pt idx="4">
                  <c:v>300.2</c:v>
                </c:pt>
                <c:pt idx="5">
                  <c:v>300</c:v>
                </c:pt>
                <c:pt idx="6">
                  <c:v>299.60000000000002</c:v>
                </c:pt>
                <c:pt idx="7">
                  <c:v>300.10000000000002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302.88</c:v>
                </c:pt>
                <c:pt idx="1">
                  <c:v>303.5921309523809</c:v>
                </c:pt>
                <c:pt idx="2">
                  <c:v>300.82115052447551</c:v>
                </c:pt>
                <c:pt idx="3">
                  <c:v>301.03390555555552</c:v>
                </c:pt>
                <c:pt idx="4">
                  <c:v>300.31893440988836</c:v>
                </c:pt>
                <c:pt idx="5">
                  <c:v>299.67529824561404</c:v>
                </c:pt>
                <c:pt idx="6">
                  <c:v>301.04921499999995</c:v>
                </c:pt>
                <c:pt idx="7">
                  <c:v>300.84097493164728</c:v>
                </c:pt>
              </c:numCache>
            </c:numRef>
          </c:val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1.9600000000000364</c:v>
                </c:pt>
                <c:pt idx="1">
                  <c:v>8.1800000000000068</c:v>
                </c:pt>
                <c:pt idx="2">
                  <c:v>12.977000000000032</c:v>
                </c:pt>
                <c:pt idx="3">
                  <c:v>11.954000000000008</c:v>
                </c:pt>
                <c:pt idx="4">
                  <c:v>9.25324999999998</c:v>
                </c:pt>
                <c:pt idx="5">
                  <c:v>10.105000000000018</c:v>
                </c:pt>
                <c:pt idx="6">
                  <c:v>11.234500000000025</c:v>
                </c:pt>
                <c:pt idx="7">
                  <c:v>12.78947368421052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</c:numCache>
            </c:numRef>
          </c:val>
        </c:ser>
        <c:marker val="1"/>
        <c:axId val="97951744"/>
        <c:axId val="97953664"/>
      </c:lineChart>
      <c:catAx>
        <c:axId val="97951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953664"/>
        <c:crosses val="autoZero"/>
        <c:lblAlgn val="ctr"/>
        <c:lblOffset val="100"/>
        <c:tickLblSkip val="1"/>
        <c:tickMarkSkip val="1"/>
      </c:catAx>
      <c:valAx>
        <c:axId val="97953664"/>
        <c:scaling>
          <c:orientation val="minMax"/>
          <c:max val="336"/>
          <c:min val="2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795174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40429618763"/>
          <c:y val="9.8718668938313131E-2"/>
          <c:w val="0.16057454843460967"/>
          <c:h val="0.887367807094288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869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222.28125</c:v>
                </c:pt>
                <c:pt idx="2">
                  <c:v>222.53125</c:v>
                </c:pt>
                <c:pt idx="3">
                  <c:v>221.8125</c:v>
                </c:pt>
                <c:pt idx="4">
                  <c:v>222.625</c:v>
                </c:pt>
                <c:pt idx="5">
                  <c:v>222.65625</c:v>
                </c:pt>
                <c:pt idx="6">
                  <c:v>222.625</c:v>
                </c:pt>
                <c:pt idx="7">
                  <c:v>224.1875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222.48863636363632</c:v>
                </c:pt>
                <c:pt idx="3">
                  <c:v>220.64750000000001</c:v>
                </c:pt>
                <c:pt idx="4">
                  <c:v>222.14736842105265</c:v>
                </c:pt>
                <c:pt idx="5">
                  <c:v>221.82631578947368</c:v>
                </c:pt>
                <c:pt idx="6">
                  <c:v>222.87664999999998</c:v>
                </c:pt>
                <c:pt idx="7">
                  <c:v>224.30789473684212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2">
                  <c:v>222.625</c:v>
                </c:pt>
                <c:pt idx="3">
                  <c:v>222.33333333333334</c:v>
                </c:pt>
                <c:pt idx="4">
                  <c:v>221.4</c:v>
                </c:pt>
                <c:pt idx="5">
                  <c:v>220.2</c:v>
                </c:pt>
                <c:pt idx="6">
                  <c:v>220.68181818181819</c:v>
                </c:pt>
                <c:pt idx="7">
                  <c:v>221.73684210526315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225.49</c:v>
                </c:pt>
                <c:pt idx="2">
                  <c:v>223.83</c:v>
                </c:pt>
                <c:pt idx="3">
                  <c:v>223.92</c:v>
                </c:pt>
                <c:pt idx="4">
                  <c:v>224.55</c:v>
                </c:pt>
                <c:pt idx="5">
                  <c:v>224.94</c:v>
                </c:pt>
                <c:pt idx="6">
                  <c:v>225.09</c:v>
                </c:pt>
                <c:pt idx="7">
                  <c:v>223.59</c:v>
                </c:pt>
              </c:numCache>
            </c:numRef>
          </c:val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2">
                  <c:v>221.4</c:v>
                </c:pt>
                <c:pt idx="3">
                  <c:v>222.85</c:v>
                </c:pt>
                <c:pt idx="4">
                  <c:v>221.86363636363637</c:v>
                </c:pt>
                <c:pt idx="5">
                  <c:v>220.5</c:v>
                </c:pt>
                <c:pt idx="6">
                  <c:v>221.6</c:v>
                </c:pt>
                <c:pt idx="7">
                  <c:v>220.52380952380952</c:v>
                </c:pt>
              </c:numCache>
            </c:numRef>
          </c:val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221.35333333333332</c:v>
                </c:pt>
                <c:pt idx="1">
                  <c:v>220.33333333333331</c:v>
                </c:pt>
                <c:pt idx="2">
                  <c:v>221.04487179487177</c:v>
                </c:pt>
                <c:pt idx="3">
                  <c:v>221.39583333333334</c:v>
                </c:pt>
                <c:pt idx="4">
                  <c:v>224.05833333333331</c:v>
                </c:pt>
                <c:pt idx="5">
                  <c:v>225.35416666666666</c:v>
                </c:pt>
                <c:pt idx="6">
                  <c:v>225.45</c:v>
                </c:pt>
                <c:pt idx="7">
                  <c:v>226.219696969697</c:v>
                </c:pt>
              </c:numCache>
            </c:numRef>
          </c:val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2">
                  <c:v>230.2</c:v>
                </c:pt>
                <c:pt idx="3">
                  <c:v>230.1</c:v>
                </c:pt>
                <c:pt idx="4">
                  <c:v>222.7</c:v>
                </c:pt>
                <c:pt idx="5">
                  <c:v>222.8</c:v>
                </c:pt>
                <c:pt idx="6">
                  <c:v>223.7</c:v>
                </c:pt>
                <c:pt idx="7">
                  <c:v>223.4</c:v>
                </c:pt>
              </c:numCache>
            </c:numRef>
          </c:val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221.5</c:v>
                </c:pt>
                <c:pt idx="3">
                  <c:v>221.28200000000001</c:v>
                </c:pt>
                <c:pt idx="4">
                  <c:v>223.59299999999999</c:v>
                </c:pt>
                <c:pt idx="5">
                  <c:v>224.09899999999999</c:v>
                </c:pt>
                <c:pt idx="6">
                  <c:v>224.78299999999999</c:v>
                </c:pt>
                <c:pt idx="7">
                  <c:v>225.53299999999999</c:v>
                </c:pt>
              </c:numCache>
            </c:numRef>
          </c:val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223.46899999999999</c:v>
                </c:pt>
                <c:pt idx="2">
                  <c:v>221.83</c:v>
                </c:pt>
                <c:pt idx="3">
                  <c:v>225.59</c:v>
                </c:pt>
                <c:pt idx="4">
                  <c:v>226.7</c:v>
                </c:pt>
                <c:pt idx="5">
                  <c:v>223.69</c:v>
                </c:pt>
                <c:pt idx="6">
                  <c:v>225.67</c:v>
                </c:pt>
                <c:pt idx="7">
                  <c:v>225.81</c:v>
                </c:pt>
              </c:numCache>
            </c:numRef>
          </c:val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0">
                  <c:v>225.4</c:v>
                </c:pt>
                <c:pt idx="1">
                  <c:v>225.4</c:v>
                </c:pt>
                <c:pt idx="2">
                  <c:v>226.4</c:v>
                </c:pt>
                <c:pt idx="3">
                  <c:v>226</c:v>
                </c:pt>
                <c:pt idx="4">
                  <c:v>226</c:v>
                </c:pt>
                <c:pt idx="5">
                  <c:v>223.9</c:v>
                </c:pt>
                <c:pt idx="6">
                  <c:v>225.1</c:v>
                </c:pt>
                <c:pt idx="7">
                  <c:v>225.6</c:v>
                </c:pt>
              </c:numCache>
            </c:numRef>
          </c:val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223.37666666666667</c:v>
                </c:pt>
                <c:pt idx="1">
                  <c:v>223.39471666666668</c:v>
                </c:pt>
                <c:pt idx="2">
                  <c:v>223.38497581585079</c:v>
                </c:pt>
                <c:pt idx="3">
                  <c:v>223.59311666666662</c:v>
                </c:pt>
                <c:pt idx="4">
                  <c:v>223.56373381180228</c:v>
                </c:pt>
                <c:pt idx="5">
                  <c:v>222.99657324561403</c:v>
                </c:pt>
                <c:pt idx="6">
                  <c:v>223.75764681818183</c:v>
                </c:pt>
                <c:pt idx="7">
                  <c:v>224.09087433356117</c:v>
                </c:pt>
              </c:numCache>
            </c:numRef>
          </c:val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4.0466666666666811</c:v>
                </c:pt>
                <c:pt idx="1">
                  <c:v>5.1566666666666947</c:v>
                </c:pt>
                <c:pt idx="2">
                  <c:v>9.1551282051282215</c:v>
                </c:pt>
                <c:pt idx="3">
                  <c:v>9.4524999999999864</c:v>
                </c:pt>
                <c:pt idx="4">
                  <c:v>5.2999999999999829</c:v>
                </c:pt>
                <c:pt idx="5">
                  <c:v>5.1541666666666686</c:v>
                </c:pt>
                <c:pt idx="6">
                  <c:v>4.9881818181818005</c:v>
                </c:pt>
                <c:pt idx="7">
                  <c:v>5.6958874458874789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211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  <c:pt idx="12">
                  <c:v>211</c:v>
                </c:pt>
                <c:pt idx="13">
                  <c:v>211</c:v>
                </c:pt>
                <c:pt idx="14">
                  <c:v>211</c:v>
                </c:pt>
                <c:pt idx="15">
                  <c:v>211</c:v>
                </c:pt>
                <c:pt idx="16">
                  <c:v>211</c:v>
                </c:pt>
                <c:pt idx="17">
                  <c:v>211</c:v>
                </c:pt>
              </c:numCache>
            </c:numRef>
          </c:val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</c:numCache>
            </c:numRef>
          </c:val>
        </c:ser>
        <c:marker val="1"/>
        <c:axId val="98079872"/>
        <c:axId val="98081792"/>
      </c:lineChart>
      <c:catAx>
        <c:axId val="98079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081792"/>
        <c:crosses val="autoZero"/>
        <c:lblAlgn val="ctr"/>
        <c:lblOffset val="100"/>
        <c:tickLblSkip val="1"/>
        <c:tickMarkSkip val="1"/>
      </c:catAx>
      <c:valAx>
        <c:axId val="98081792"/>
        <c:scaling>
          <c:orientation val="minMax"/>
          <c:max val="247"/>
          <c:min val="19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079872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924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298.25</c:v>
                </c:pt>
                <c:pt idx="2">
                  <c:v>297.75</c:v>
                </c:pt>
                <c:pt idx="3">
                  <c:v>296.84375</c:v>
                </c:pt>
                <c:pt idx="4">
                  <c:v>299.125</c:v>
                </c:pt>
                <c:pt idx="5">
                  <c:v>298.28125</c:v>
                </c:pt>
                <c:pt idx="6">
                  <c:v>297.25</c:v>
                </c:pt>
                <c:pt idx="7">
                  <c:v>299.28125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296.32804545454542</c:v>
                </c:pt>
                <c:pt idx="3">
                  <c:v>295.72250000000003</c:v>
                </c:pt>
                <c:pt idx="4">
                  <c:v>295.75089473684216</c:v>
                </c:pt>
                <c:pt idx="5">
                  <c:v>297.52894736842109</c:v>
                </c:pt>
                <c:pt idx="6">
                  <c:v>295.97085000000004</c:v>
                </c:pt>
                <c:pt idx="7">
                  <c:v>294.10263157894735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2">
                  <c:v>294.83333333333331</c:v>
                </c:pt>
                <c:pt idx="3">
                  <c:v>295.05555555555554</c:v>
                </c:pt>
                <c:pt idx="4">
                  <c:v>297</c:v>
                </c:pt>
                <c:pt idx="5">
                  <c:v>298.2</c:v>
                </c:pt>
                <c:pt idx="6">
                  <c:v>293.63636363636363</c:v>
                </c:pt>
                <c:pt idx="7">
                  <c:v>293</c:v>
                </c:pt>
              </c:numCache>
            </c:numRef>
          </c:val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294.24</c:v>
                </c:pt>
                <c:pt idx="2">
                  <c:v>291.41000000000003</c:v>
                </c:pt>
                <c:pt idx="3">
                  <c:v>292.07</c:v>
                </c:pt>
                <c:pt idx="4">
                  <c:v>292.86</c:v>
                </c:pt>
                <c:pt idx="5">
                  <c:v>295.01</c:v>
                </c:pt>
                <c:pt idx="6">
                  <c:v>294.95</c:v>
                </c:pt>
                <c:pt idx="7">
                  <c:v>292.05</c:v>
                </c:pt>
              </c:numCache>
            </c:numRef>
          </c:val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2">
                  <c:v>287.8</c:v>
                </c:pt>
                <c:pt idx="3">
                  <c:v>292.8</c:v>
                </c:pt>
                <c:pt idx="4">
                  <c:v>291.59090909090907</c:v>
                </c:pt>
                <c:pt idx="5">
                  <c:v>293.3</c:v>
                </c:pt>
                <c:pt idx="6">
                  <c:v>293.39999999999998</c:v>
                </c:pt>
                <c:pt idx="7">
                  <c:v>291.66666666666669</c:v>
                </c:pt>
              </c:numCache>
            </c:numRef>
          </c:val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294.37000000000006</c:v>
                </c:pt>
                <c:pt idx="1">
                  <c:v>294.70535714285717</c:v>
                </c:pt>
                <c:pt idx="2">
                  <c:v>294.50961538461542</c:v>
                </c:pt>
                <c:pt idx="3">
                  <c:v>297.19270833333337</c:v>
                </c:pt>
                <c:pt idx="4">
                  <c:v>296.70416666666665</c:v>
                </c:pt>
                <c:pt idx="5">
                  <c:v>295.75999999999993</c:v>
                </c:pt>
                <c:pt idx="6">
                  <c:v>294.12916666666666</c:v>
                </c:pt>
                <c:pt idx="7">
                  <c:v>295.50000000000006</c:v>
                </c:pt>
              </c:numCache>
            </c:numRef>
          </c:val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2">
                  <c:v>295.7</c:v>
                </c:pt>
                <c:pt idx="3">
                  <c:v>294.8</c:v>
                </c:pt>
                <c:pt idx="4">
                  <c:v>293.5</c:v>
                </c:pt>
                <c:pt idx="5">
                  <c:v>294.3</c:v>
                </c:pt>
                <c:pt idx="6">
                  <c:v>295.7</c:v>
                </c:pt>
                <c:pt idx="7">
                  <c:v>295.10000000000002</c:v>
                </c:pt>
              </c:numCache>
            </c:numRef>
          </c:val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298.05700000000002</c:v>
                </c:pt>
                <c:pt idx="3">
                  <c:v>298.024</c:v>
                </c:pt>
                <c:pt idx="4">
                  <c:v>294.92500000000001</c:v>
                </c:pt>
                <c:pt idx="5">
                  <c:v>291.02100000000002</c:v>
                </c:pt>
                <c:pt idx="6">
                  <c:v>292.27600000000001</c:v>
                </c:pt>
                <c:pt idx="7">
                  <c:v>292.89400000000001</c:v>
                </c:pt>
              </c:numCache>
            </c:numRef>
          </c:val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290.23</c:v>
                </c:pt>
                <c:pt idx="2">
                  <c:v>291.02</c:v>
                </c:pt>
                <c:pt idx="3">
                  <c:v>291.88</c:v>
                </c:pt>
                <c:pt idx="4">
                  <c:v>293.39999999999998</c:v>
                </c:pt>
                <c:pt idx="5">
                  <c:v>295.83</c:v>
                </c:pt>
                <c:pt idx="6">
                  <c:v>296.77</c:v>
                </c:pt>
                <c:pt idx="7">
                  <c:v>297.19</c:v>
                </c:pt>
              </c:numCache>
            </c:numRef>
          </c:val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0">
                  <c:v>297</c:v>
                </c:pt>
                <c:pt idx="1">
                  <c:v>298.10000000000002</c:v>
                </c:pt>
                <c:pt idx="2">
                  <c:v>296.2</c:v>
                </c:pt>
                <c:pt idx="3">
                  <c:v>296</c:v>
                </c:pt>
                <c:pt idx="4">
                  <c:v>293.60000000000002</c:v>
                </c:pt>
                <c:pt idx="5">
                  <c:v>294</c:v>
                </c:pt>
                <c:pt idx="6">
                  <c:v>294.8</c:v>
                </c:pt>
                <c:pt idx="7">
                  <c:v>295.10000000000002</c:v>
                </c:pt>
              </c:numCache>
            </c:numRef>
          </c:val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295.68500000000006</c:v>
                </c:pt>
                <c:pt idx="1">
                  <c:v>295.10507142857142</c:v>
                </c:pt>
                <c:pt idx="2">
                  <c:v>294.36079941724944</c:v>
                </c:pt>
                <c:pt idx="3">
                  <c:v>295.03885138888893</c:v>
                </c:pt>
                <c:pt idx="4">
                  <c:v>294.84559704944178</c:v>
                </c:pt>
                <c:pt idx="5">
                  <c:v>295.32311973684216</c:v>
                </c:pt>
                <c:pt idx="6">
                  <c:v>294.888238030303</c:v>
                </c:pt>
                <c:pt idx="7">
                  <c:v>294.58845482456144</c:v>
                </c:pt>
              </c:numCache>
            </c:numRef>
          </c:val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2.6299999999999386</c:v>
                </c:pt>
                <c:pt idx="1">
                  <c:v>8.0199999999999818</c:v>
                </c:pt>
                <c:pt idx="2">
                  <c:v>10.257000000000005</c:v>
                </c:pt>
                <c:pt idx="3">
                  <c:v>6.1440000000000055</c:v>
                </c:pt>
                <c:pt idx="4">
                  <c:v>7.5340909090909349</c:v>
                </c:pt>
                <c:pt idx="5">
                  <c:v>7.260249999999985</c:v>
                </c:pt>
                <c:pt idx="6">
                  <c:v>4.9739999999999895</c:v>
                </c:pt>
                <c:pt idx="7">
                  <c:v>7.6145833333333144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312</c:v>
                </c:pt>
                <c:pt idx="5">
                  <c:v>312</c:v>
                </c:pt>
                <c:pt idx="6">
                  <c:v>312</c:v>
                </c:pt>
                <c:pt idx="7">
                  <c:v>312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</c:numCache>
            </c:numRef>
          </c:val>
        </c:ser>
        <c:marker val="1"/>
        <c:axId val="98118272"/>
        <c:axId val="98128640"/>
      </c:lineChart>
      <c:catAx>
        <c:axId val="98118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128640"/>
        <c:crosses val="autoZero"/>
        <c:lblAlgn val="ctr"/>
        <c:lblOffset val="100"/>
        <c:tickLblSkip val="1"/>
        <c:tickMarkSkip val="1"/>
      </c:catAx>
      <c:valAx>
        <c:axId val="98128640"/>
        <c:scaling>
          <c:orientation val="minMax"/>
          <c:max val="327"/>
          <c:min val="2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118272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42194550504233"/>
          <c:y val="0.11219347581552309"/>
          <c:w val="0.16162958863368215"/>
          <c:h val="0.82622928066195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3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155.71875</c:v>
                </c:pt>
                <c:pt idx="2">
                  <c:v>156.15625</c:v>
                </c:pt>
                <c:pt idx="3">
                  <c:v>156.09375</c:v>
                </c:pt>
                <c:pt idx="4">
                  <c:v>155.84375</c:v>
                </c:pt>
                <c:pt idx="5">
                  <c:v>156.21875</c:v>
                </c:pt>
                <c:pt idx="6">
                  <c:v>156.125</c:v>
                </c:pt>
                <c:pt idx="7">
                  <c:v>157.25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153.53181818181818</c:v>
                </c:pt>
                <c:pt idx="3">
                  <c:v>153.96250000000001</c:v>
                </c:pt>
                <c:pt idx="4">
                  <c:v>154.09210526315789</c:v>
                </c:pt>
                <c:pt idx="5">
                  <c:v>154.5736842105263</c:v>
                </c:pt>
                <c:pt idx="6">
                  <c:v>153.28665000000001</c:v>
                </c:pt>
                <c:pt idx="7">
                  <c:v>153.25263157894742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2">
                  <c:v>152.83333333333334</c:v>
                </c:pt>
                <c:pt idx="3">
                  <c:v>152.33333333333334</c:v>
                </c:pt>
                <c:pt idx="4">
                  <c:v>152.4</c:v>
                </c:pt>
                <c:pt idx="5">
                  <c:v>152.55000000000001</c:v>
                </c:pt>
                <c:pt idx="6">
                  <c:v>151.81818181818181</c:v>
                </c:pt>
                <c:pt idx="7">
                  <c:v>152.47368421052633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152.99</c:v>
                </c:pt>
                <c:pt idx="2">
                  <c:v>153.82</c:v>
                </c:pt>
                <c:pt idx="3">
                  <c:v>153.03</c:v>
                </c:pt>
                <c:pt idx="4">
                  <c:v>153.16999999999999</c:v>
                </c:pt>
                <c:pt idx="5">
                  <c:v>153.41</c:v>
                </c:pt>
                <c:pt idx="6">
                  <c:v>153.79</c:v>
                </c:pt>
                <c:pt idx="7">
                  <c:v>152.96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2">
                  <c:v>157.5</c:v>
                </c:pt>
                <c:pt idx="3">
                  <c:v>156.80000000000001</c:v>
                </c:pt>
                <c:pt idx="4">
                  <c:v>157.59090909090909</c:v>
                </c:pt>
                <c:pt idx="5">
                  <c:v>157.55000000000001</c:v>
                </c:pt>
                <c:pt idx="6">
                  <c:v>156.85</c:v>
                </c:pt>
                <c:pt idx="7">
                  <c:v>158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159.14285714285714</c:v>
                </c:pt>
                <c:pt idx="2">
                  <c:v>160.86805555555557</c:v>
                </c:pt>
                <c:pt idx="3">
                  <c:v>158.25</c:v>
                </c:pt>
                <c:pt idx="4">
                  <c:v>158.93333333333334</c:v>
                </c:pt>
                <c:pt idx="5">
                  <c:v>159.13888888888889</c:v>
                </c:pt>
                <c:pt idx="6">
                  <c:v>159.38888888888889</c:v>
                </c:pt>
                <c:pt idx="7">
                  <c:v>160.15909090909091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2">
                  <c:v>155.6</c:v>
                </c:pt>
                <c:pt idx="3">
                  <c:v>155.30000000000001</c:v>
                </c:pt>
                <c:pt idx="4">
                  <c:v>151</c:v>
                </c:pt>
                <c:pt idx="5">
                  <c:v>152.69999999999999</c:v>
                </c:pt>
                <c:pt idx="6">
                  <c:v>152.9</c:v>
                </c:pt>
                <c:pt idx="7">
                  <c:v>153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153.41200000000001</c:v>
                </c:pt>
                <c:pt idx="3">
                  <c:v>153.19</c:v>
                </c:pt>
                <c:pt idx="4">
                  <c:v>154.934</c:v>
                </c:pt>
                <c:pt idx="5">
                  <c:v>153.79400000000001</c:v>
                </c:pt>
                <c:pt idx="6">
                  <c:v>152.74600000000001</c:v>
                </c:pt>
                <c:pt idx="7">
                  <c:v>154.14699999999999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153.13999999999999</c:v>
                </c:pt>
                <c:pt idx="2">
                  <c:v>152.21</c:v>
                </c:pt>
                <c:pt idx="3">
                  <c:v>151.27000000000001</c:v>
                </c:pt>
                <c:pt idx="4">
                  <c:v>153.69</c:v>
                </c:pt>
                <c:pt idx="5">
                  <c:v>152.97999999999999</c:v>
                </c:pt>
                <c:pt idx="6">
                  <c:v>150.46</c:v>
                </c:pt>
                <c:pt idx="7">
                  <c:v>150.33000000000001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</c:numCache>
            </c:numRef>
          </c:val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155.24790178571428</c:v>
                </c:pt>
                <c:pt idx="2">
                  <c:v>155.10349523007858</c:v>
                </c:pt>
                <c:pt idx="3">
                  <c:v>154.46995370370371</c:v>
                </c:pt>
                <c:pt idx="4">
                  <c:v>154.6282330763778</c:v>
                </c:pt>
                <c:pt idx="5">
                  <c:v>154.76836923326837</c:v>
                </c:pt>
                <c:pt idx="6">
                  <c:v>154.151635634119</c:v>
                </c:pt>
                <c:pt idx="7">
                  <c:v>154.61915629984048</c:v>
                </c:pt>
              </c:numCache>
            </c:numRef>
          </c:val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0</c:v>
                </c:pt>
                <c:pt idx="1">
                  <c:v>6.1528571428571297</c:v>
                </c:pt>
                <c:pt idx="2">
                  <c:v>8.6580555555555634</c:v>
                </c:pt>
                <c:pt idx="3">
                  <c:v>6.9799999999999898</c:v>
                </c:pt>
                <c:pt idx="4">
                  <c:v>7.9333333333333371</c:v>
                </c:pt>
                <c:pt idx="5">
                  <c:v>6.5888888888888744</c:v>
                </c:pt>
                <c:pt idx="6">
                  <c:v>8.9288888888888778</c:v>
                </c:pt>
                <c:pt idx="7">
                  <c:v>9.829090909090894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162</c:v>
                </c:pt>
                <c:pt idx="10">
                  <c:v>162</c:v>
                </c:pt>
                <c:pt idx="11">
                  <c:v>162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</c:numCache>
            </c:numRef>
          </c:val>
        </c:ser>
        <c:marker val="1"/>
        <c:axId val="98377088"/>
        <c:axId val="98383360"/>
      </c:lineChart>
      <c:catAx>
        <c:axId val="983770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83360"/>
        <c:crosses val="autoZero"/>
        <c:lblAlgn val="ctr"/>
        <c:lblOffset val="100"/>
        <c:tickLblSkip val="1"/>
        <c:tickMarkSkip val="1"/>
      </c:catAx>
      <c:valAx>
        <c:axId val="98383360"/>
        <c:scaling>
          <c:orientation val="minMax"/>
          <c:max val="170"/>
          <c:min val="13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37708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346"/>
          <c:w val="0.16141759824617996"/>
          <c:h val="0.856093490782564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3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2.7593750000000004</c:v>
                </c:pt>
                <c:pt idx="2">
                  <c:v>2.7812499999999996</c:v>
                </c:pt>
                <c:pt idx="3">
                  <c:v>2.7781249999999984</c:v>
                </c:pt>
                <c:pt idx="4">
                  <c:v>2.7812499999999991</c:v>
                </c:pt>
                <c:pt idx="5">
                  <c:v>2.7843749999999994</c:v>
                </c:pt>
                <c:pt idx="6">
                  <c:v>2.7999999999999985</c:v>
                </c:pt>
                <c:pt idx="7">
                  <c:v>2.7718750000000001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2.823363636363637</c:v>
                </c:pt>
                <c:pt idx="3">
                  <c:v>2.8201000000000001</c:v>
                </c:pt>
                <c:pt idx="4">
                  <c:v>2.8161052631578944</c:v>
                </c:pt>
                <c:pt idx="5">
                  <c:v>2.8102631578947377</c:v>
                </c:pt>
                <c:pt idx="6">
                  <c:v>2.77895</c:v>
                </c:pt>
                <c:pt idx="7">
                  <c:v>2.7583157894736847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2">
                  <c:v>2.683333333333334</c:v>
                </c:pt>
                <c:pt idx="3">
                  <c:v>2.6944444444444451</c:v>
                </c:pt>
                <c:pt idx="4">
                  <c:v>2.7</c:v>
                </c:pt>
                <c:pt idx="5">
                  <c:v>2.6850000000000014</c:v>
                </c:pt>
                <c:pt idx="6">
                  <c:v>2.6590909090909105</c:v>
                </c:pt>
                <c:pt idx="7">
                  <c:v>2.6684210526315795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2">
                  <c:v>2.84</c:v>
                </c:pt>
                <c:pt idx="3">
                  <c:v>2.8299999999999992</c:v>
                </c:pt>
                <c:pt idx="4">
                  <c:v>2.8318181818181807</c:v>
                </c:pt>
                <c:pt idx="5">
                  <c:v>2.8299999999999992</c:v>
                </c:pt>
                <c:pt idx="6">
                  <c:v>2.8249999999999988</c:v>
                </c:pt>
                <c:pt idx="7">
                  <c:v>2.8380952380952373</c:v>
                </c:pt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</c:ser>
        <c:ser>
          <c:idx val="15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val>
            <c:numRef>
              <c:f>Mg!$H$3:$H$20</c:f>
              <c:numCache>
                <c:formatCode>0.00</c:formatCode>
                <c:ptCount val="18"/>
                <c:pt idx="2">
                  <c:v>2.77</c:v>
                </c:pt>
                <c:pt idx="3">
                  <c:v>2.78</c:v>
                </c:pt>
                <c:pt idx="4">
                  <c:v>2.75</c:v>
                </c:pt>
                <c:pt idx="5">
                  <c:v>2.77</c:v>
                </c:pt>
                <c:pt idx="6">
                  <c:v>2.75</c:v>
                </c:pt>
                <c:pt idx="7">
                  <c:v>2.74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2.7080000000000002</c:v>
                </c:pt>
                <c:pt idx="3">
                  <c:v>2.6930000000000001</c:v>
                </c:pt>
                <c:pt idx="4">
                  <c:v>2.7879999999999998</c:v>
                </c:pt>
                <c:pt idx="5">
                  <c:v>2.7669999999999999</c:v>
                </c:pt>
                <c:pt idx="6">
                  <c:v>2.7360000000000002</c:v>
                </c:pt>
                <c:pt idx="7">
                  <c:v>2.7530000000000001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2.77</c:v>
                </c:pt>
                <c:pt idx="2">
                  <c:v>2.78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2.77</c:v>
                </c:pt>
                <c:pt idx="7">
                  <c:v>2.71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</c:numCache>
            </c:numRef>
          </c:val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1">
                  <c:v>2.7646875</c:v>
                </c:pt>
                <c:pt idx="2">
                  <c:v>2.7694209956709956</c:v>
                </c:pt>
                <c:pt idx="3">
                  <c:v>2.7708099206349206</c:v>
                </c:pt>
                <c:pt idx="4">
                  <c:v>2.7810247778537245</c:v>
                </c:pt>
                <c:pt idx="5">
                  <c:v>2.7780911654135338</c:v>
                </c:pt>
                <c:pt idx="6">
                  <c:v>2.7598629870129869</c:v>
                </c:pt>
                <c:pt idx="7">
                  <c:v>2.7485295828857863</c:v>
                </c:pt>
              </c:numCache>
            </c:numRef>
          </c:val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1.0624999999999662E-2</c:v>
                </c:pt>
                <c:pt idx="2">
                  <c:v>0.15666666666666584</c:v>
                </c:pt>
                <c:pt idx="3">
                  <c:v>0.13699999999999912</c:v>
                </c:pt>
                <c:pt idx="4">
                  <c:v>0.1318181818181805</c:v>
                </c:pt>
                <c:pt idx="5">
                  <c:v>0.1449999999999978</c:v>
                </c:pt>
                <c:pt idx="6">
                  <c:v>0.16590909090908834</c:v>
                </c:pt>
                <c:pt idx="7">
                  <c:v>0.16967418546365787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marker val="1"/>
        <c:axId val="97387648"/>
        <c:axId val="97389184"/>
      </c:lineChart>
      <c:catAx>
        <c:axId val="973876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89184"/>
        <c:crosses val="autoZero"/>
        <c:lblAlgn val="ctr"/>
        <c:lblOffset val="100"/>
        <c:tickLblSkip val="1"/>
        <c:tickMarkSkip val="1"/>
      </c:catAx>
      <c:valAx>
        <c:axId val="97389184"/>
        <c:scaling>
          <c:orientation val="minMax"/>
          <c:max val="3.2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8764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967"/>
          <c:w val="0.15049847055021476"/>
          <c:h val="0.855060164957124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243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5.934375000000002</c:v>
                </c:pt>
                <c:pt idx="2">
                  <c:v>5.9937500000000004</c:v>
                </c:pt>
                <c:pt idx="3">
                  <c:v>5.9937500000000004</c:v>
                </c:pt>
                <c:pt idx="4">
                  <c:v>6.0125000000000002</c:v>
                </c:pt>
                <c:pt idx="5">
                  <c:v>6.0062499999999996</c:v>
                </c:pt>
                <c:pt idx="6">
                  <c:v>6</c:v>
                </c:pt>
                <c:pt idx="7">
                  <c:v>5.9281250000000032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5.9741818181818189</c:v>
                </c:pt>
                <c:pt idx="3">
                  <c:v>5.9982499999999996</c:v>
                </c:pt>
                <c:pt idx="4">
                  <c:v>5.9773684210526312</c:v>
                </c:pt>
                <c:pt idx="5">
                  <c:v>6.0110526315789485</c:v>
                </c:pt>
                <c:pt idx="6">
                  <c:v>6.0217000000000009</c:v>
                </c:pt>
                <c:pt idx="7">
                  <c:v>6.0244736842105269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2">
                  <c:v>5.8208333333333329</c:v>
                </c:pt>
                <c:pt idx="3">
                  <c:v>5.8388888888888877</c:v>
                </c:pt>
                <c:pt idx="4">
                  <c:v>5.8</c:v>
                </c:pt>
                <c:pt idx="5">
                  <c:v>5.8049999999999979</c:v>
                </c:pt>
                <c:pt idx="6">
                  <c:v>5.7909090909090901</c:v>
                </c:pt>
                <c:pt idx="7">
                  <c:v>5.7894736842105248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6.07</c:v>
                </c:pt>
                <c:pt idx="2">
                  <c:v>6.03</c:v>
                </c:pt>
                <c:pt idx="3">
                  <c:v>5.99</c:v>
                </c:pt>
                <c:pt idx="4">
                  <c:v>5.96</c:v>
                </c:pt>
                <c:pt idx="5">
                  <c:v>5.97</c:v>
                </c:pt>
                <c:pt idx="6">
                  <c:v>5.99</c:v>
                </c:pt>
                <c:pt idx="7">
                  <c:v>5.97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2">
                  <c:v>6</c:v>
                </c:pt>
                <c:pt idx="3">
                  <c:v>5.9899999999999993</c:v>
                </c:pt>
                <c:pt idx="4">
                  <c:v>5.9909090909090912</c:v>
                </c:pt>
                <c:pt idx="5">
                  <c:v>6.01</c:v>
                </c:pt>
                <c:pt idx="6">
                  <c:v>5.9950000000000001</c:v>
                </c:pt>
                <c:pt idx="7">
                  <c:v>6.0095238095238086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5.9708333333333341</c:v>
                </c:pt>
                <c:pt idx="1">
                  <c:v>5.9684523809523826</c:v>
                </c:pt>
                <c:pt idx="2">
                  <c:v>5.9200000000000008</c:v>
                </c:pt>
                <c:pt idx="3">
                  <c:v>5.9156250000000004</c:v>
                </c:pt>
                <c:pt idx="4">
                  <c:v>5.9350000000000014</c:v>
                </c:pt>
                <c:pt idx="5">
                  <c:v>5.9253333333333327</c:v>
                </c:pt>
                <c:pt idx="6">
                  <c:v>5.8574999999999999</c:v>
                </c:pt>
                <c:pt idx="7">
                  <c:v>5.9333333333333345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2">
                  <c:v>6.08</c:v>
                </c:pt>
                <c:pt idx="3">
                  <c:v>6.06</c:v>
                </c:pt>
                <c:pt idx="4">
                  <c:v>6.04</c:v>
                </c:pt>
                <c:pt idx="5">
                  <c:v>6.03</c:v>
                </c:pt>
                <c:pt idx="6">
                  <c:v>6.02</c:v>
                </c:pt>
                <c:pt idx="7">
                  <c:v>6.03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5.9539999999999997</c:v>
                </c:pt>
                <c:pt idx="3">
                  <c:v>5.9630000000000001</c:v>
                </c:pt>
                <c:pt idx="4">
                  <c:v>5.9749999999999996</c:v>
                </c:pt>
                <c:pt idx="5">
                  <c:v>5.9660000000000002</c:v>
                </c:pt>
                <c:pt idx="6">
                  <c:v>5.9880000000000004</c:v>
                </c:pt>
                <c:pt idx="7">
                  <c:v>6.0229999999999997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5.83</c:v>
                </c:pt>
                <c:pt idx="2">
                  <c:v>5.8</c:v>
                </c:pt>
                <c:pt idx="3">
                  <c:v>5.76</c:v>
                </c:pt>
                <c:pt idx="4">
                  <c:v>5.81</c:v>
                </c:pt>
                <c:pt idx="5">
                  <c:v>5.82</c:v>
                </c:pt>
                <c:pt idx="6">
                  <c:v>5.85</c:v>
                </c:pt>
                <c:pt idx="7">
                  <c:v>5.84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5.9</c:v>
                </c:pt>
                <c:pt idx="7">
                  <c:v>5.8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5.885416666666667</c:v>
                </c:pt>
                <c:pt idx="1">
                  <c:v>5.9205654761904771</c:v>
                </c:pt>
                <c:pt idx="2">
                  <c:v>5.937276515151515</c:v>
                </c:pt>
                <c:pt idx="3">
                  <c:v>5.9309513888888885</c:v>
                </c:pt>
                <c:pt idx="4">
                  <c:v>5.9300777511961726</c:v>
                </c:pt>
                <c:pt idx="5">
                  <c:v>5.9343635964912282</c:v>
                </c:pt>
                <c:pt idx="6">
                  <c:v>5.9413109090909089</c:v>
                </c:pt>
                <c:pt idx="7">
                  <c:v>5.9347929511278199</c:v>
                </c:pt>
              </c:numCache>
            </c:numRef>
          </c:val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0.17083333333333428</c:v>
                </c:pt>
                <c:pt idx="1">
                  <c:v>0.27000000000000046</c:v>
                </c:pt>
                <c:pt idx="2">
                  <c:v>0.28000000000000025</c:v>
                </c:pt>
                <c:pt idx="3">
                  <c:v>0.29999999999999982</c:v>
                </c:pt>
                <c:pt idx="4">
                  <c:v>0.24000000000000021</c:v>
                </c:pt>
                <c:pt idx="5">
                  <c:v>0.23000000000000043</c:v>
                </c:pt>
                <c:pt idx="6">
                  <c:v>0.23079090909091082</c:v>
                </c:pt>
                <c:pt idx="7">
                  <c:v>0.24052631578947548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</c:ser>
        <c:marker val="1"/>
        <c:axId val="98775040"/>
        <c:axId val="98776192"/>
      </c:lineChart>
      <c:catAx>
        <c:axId val="98775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76192"/>
        <c:crosses val="autoZero"/>
        <c:lblAlgn val="ctr"/>
        <c:lblOffset val="100"/>
        <c:tickLblSkip val="1"/>
        <c:tickMarkSkip val="1"/>
      </c:catAx>
      <c:valAx>
        <c:axId val="98776192"/>
        <c:scaling>
          <c:orientation val="minMax"/>
          <c:max val="6.3"/>
          <c:min val="5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77504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355"/>
          <c:w val="0.16141754385964904"/>
          <c:h val="0.872410233114530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106.53786363636362</c:v>
                </c:pt>
                <c:pt idx="3">
                  <c:v>106.70584999999998</c:v>
                </c:pt>
                <c:pt idx="4">
                  <c:v>106.55963157894735</c:v>
                </c:pt>
                <c:pt idx="5">
                  <c:v>106.4921052631579</c:v>
                </c:pt>
                <c:pt idx="6">
                  <c:v>106.27625</c:v>
                </c:pt>
                <c:pt idx="7">
                  <c:v>106.45699999999999</c:v>
                </c:pt>
              </c:numCache>
            </c:numRef>
          </c:val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107.29600000000001</c:v>
                </c:pt>
                <c:pt idx="3">
                  <c:v>107.71249999999999</c:v>
                </c:pt>
                <c:pt idx="4">
                  <c:v>107.0888888888889</c:v>
                </c:pt>
                <c:pt idx="5">
                  <c:v>106.61250000000001</c:v>
                </c:pt>
                <c:pt idx="6">
                  <c:v>106.16999999999999</c:v>
                </c:pt>
                <c:pt idx="7">
                  <c:v>107.21499999999999</c:v>
                </c:pt>
              </c:numCache>
            </c:numRef>
          </c:val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</c:formatCode>
                <c:ptCount val="18"/>
                <c:pt idx="2">
                  <c:v>107.5</c:v>
                </c:pt>
                <c:pt idx="3">
                  <c:v>107.2</c:v>
                </c:pt>
                <c:pt idx="4">
                  <c:v>107</c:v>
                </c:pt>
                <c:pt idx="5">
                  <c:v>106.6</c:v>
                </c:pt>
                <c:pt idx="6">
                  <c:v>106.8</c:v>
                </c:pt>
                <c:pt idx="7">
                  <c:v>106.4</c:v>
                </c:pt>
              </c:numCache>
            </c:numRef>
          </c:val>
        </c:ser>
        <c:ser>
          <c:idx val="3"/>
          <c:order val="3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</c:ser>
        <c:ser>
          <c:idx val="7"/>
          <c:order val="4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2700"/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107.11128787878788</c:v>
                </c:pt>
                <c:pt idx="3">
                  <c:v>107.20611666666666</c:v>
                </c:pt>
                <c:pt idx="4">
                  <c:v>106.88284015594542</c:v>
                </c:pt>
                <c:pt idx="5">
                  <c:v>106.56820175438595</c:v>
                </c:pt>
                <c:pt idx="6">
                  <c:v>106.41541666666666</c:v>
                </c:pt>
                <c:pt idx="7">
                  <c:v>106.69066666666667</c:v>
                </c:pt>
              </c:numCache>
            </c:numRef>
          </c:val>
        </c:ser>
        <c:ser>
          <c:idx val="4"/>
          <c:order val="5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</c:numCache>
            </c:numRef>
          </c:val>
        </c:ser>
        <c:ser>
          <c:idx val="6"/>
          <c:order val="6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</c:ser>
        <c:marker val="1"/>
        <c:axId val="87297408"/>
        <c:axId val="87311872"/>
      </c:lineChart>
      <c:catAx>
        <c:axId val="87297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311872"/>
        <c:crosses val="autoZero"/>
        <c:lblAlgn val="ctr"/>
        <c:lblOffset val="100"/>
        <c:tickLblSkip val="1"/>
        <c:tickMarkSkip val="1"/>
      </c:catAx>
      <c:valAx>
        <c:axId val="87311872"/>
        <c:scaling>
          <c:orientation val="minMax"/>
          <c:max val="114"/>
          <c:min val="1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29740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12885821654882"/>
          <c:y val="9.1814263957746028E-2"/>
          <c:w val="0.16569581314731044"/>
          <c:h val="0.611456530896600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377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965.65625</c:v>
                </c:pt>
                <c:pt idx="2">
                  <c:v>980.71875</c:v>
                </c:pt>
                <c:pt idx="3">
                  <c:v>970.1875</c:v>
                </c:pt>
                <c:pt idx="4">
                  <c:v>965</c:v>
                </c:pt>
                <c:pt idx="5">
                  <c:v>961.75</c:v>
                </c:pt>
                <c:pt idx="6">
                  <c:v>954.15625</c:v>
                </c:pt>
                <c:pt idx="7">
                  <c:v>961.75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1069.95</c:v>
                </c:pt>
                <c:pt idx="3">
                  <c:v>1067.0274999999999</c:v>
                </c:pt>
                <c:pt idx="4">
                  <c:v>961.86842105263133</c:v>
                </c:pt>
                <c:pt idx="5">
                  <c:v>1005.8868421052631</c:v>
                </c:pt>
                <c:pt idx="6">
                  <c:v>1017.7291500000001</c:v>
                </c:pt>
                <c:pt idx="7">
                  <c:v>976.04647368421058</c:v>
                </c:pt>
              </c:numCache>
            </c:numRef>
          </c:val>
        </c:ser>
        <c:ser>
          <c:idx val="4"/>
          <c:order val="2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1">
                  <c:v>955.48</c:v>
                </c:pt>
                <c:pt idx="2">
                  <c:v>964.49</c:v>
                </c:pt>
                <c:pt idx="3">
                  <c:v>968.4</c:v>
                </c:pt>
                <c:pt idx="4">
                  <c:v>961.05</c:v>
                </c:pt>
                <c:pt idx="5">
                  <c:v>952.78</c:v>
                </c:pt>
                <c:pt idx="6">
                  <c:v>952.83</c:v>
                </c:pt>
                <c:pt idx="7">
                  <c:v>953.57</c:v>
                </c:pt>
              </c:numCache>
            </c:numRef>
          </c:val>
        </c:ser>
        <c:ser>
          <c:idx val="6"/>
          <c:order val="3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973.33333333333326</c:v>
                </c:pt>
                <c:pt idx="2">
                  <c:v>977.0333333333333</c:v>
                </c:pt>
                <c:pt idx="3">
                  <c:v>990.64285714285711</c:v>
                </c:pt>
                <c:pt idx="4">
                  <c:v>962.52941176470586</c:v>
                </c:pt>
                <c:pt idx="5">
                  <c:v>953.86666666666656</c:v>
                </c:pt>
                <c:pt idx="6">
                  <c:v>961.05</c:v>
                </c:pt>
                <c:pt idx="7">
                  <c:v>959.2045454545455</c:v>
                </c:pt>
              </c:numCache>
            </c:numRef>
          </c:val>
        </c:ser>
        <c:ser>
          <c:idx val="7"/>
          <c:order val="4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5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971.26199999999994</c:v>
                </c:pt>
                <c:pt idx="3">
                  <c:v>964.35599999999999</c:v>
                </c:pt>
                <c:pt idx="4">
                  <c:v>952.40899999999999</c:v>
                </c:pt>
                <c:pt idx="5">
                  <c:v>962.221</c:v>
                </c:pt>
                <c:pt idx="6">
                  <c:v>965.471</c:v>
                </c:pt>
                <c:pt idx="7">
                  <c:v>953.90700000000004</c:v>
                </c:pt>
              </c:numCache>
            </c:numRef>
          </c:val>
        </c:ser>
        <c:ser>
          <c:idx val="3"/>
          <c:order val="6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955.96</c:v>
                </c:pt>
                <c:pt idx="2">
                  <c:v>950.37</c:v>
                </c:pt>
                <c:pt idx="3">
                  <c:v>962.08</c:v>
                </c:pt>
                <c:pt idx="4">
                  <c:v>981.96</c:v>
                </c:pt>
                <c:pt idx="5">
                  <c:v>969.21</c:v>
                </c:pt>
                <c:pt idx="6">
                  <c:v>979.9</c:v>
                </c:pt>
                <c:pt idx="7">
                  <c:v>964.15</c:v>
                </c:pt>
              </c:numCache>
            </c:numRef>
          </c:val>
        </c:ser>
        <c:ser>
          <c:idx val="14"/>
          <c:order val="7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8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965</c:v>
                </c:pt>
                <c:pt idx="1">
                  <c:v>965</c:v>
                </c:pt>
                <c:pt idx="2">
                  <c:v>965</c:v>
                </c:pt>
                <c:pt idx="3">
                  <c:v>965</c:v>
                </c:pt>
                <c:pt idx="4">
                  <c:v>965</c:v>
                </c:pt>
                <c:pt idx="5">
                  <c:v>965</c:v>
                </c:pt>
                <c:pt idx="6">
                  <c:v>965</c:v>
                </c:pt>
                <c:pt idx="7">
                  <c:v>965</c:v>
                </c:pt>
                <c:pt idx="8">
                  <c:v>965</c:v>
                </c:pt>
                <c:pt idx="9">
                  <c:v>965</c:v>
                </c:pt>
                <c:pt idx="10">
                  <c:v>965</c:v>
                </c:pt>
                <c:pt idx="11">
                  <c:v>965</c:v>
                </c:pt>
                <c:pt idx="12">
                  <c:v>965</c:v>
                </c:pt>
                <c:pt idx="13">
                  <c:v>965</c:v>
                </c:pt>
                <c:pt idx="14">
                  <c:v>965</c:v>
                </c:pt>
                <c:pt idx="15">
                  <c:v>965</c:v>
                </c:pt>
                <c:pt idx="16">
                  <c:v>965</c:v>
                </c:pt>
                <c:pt idx="17">
                  <c:v>965</c:v>
                </c:pt>
              </c:numCache>
            </c:numRef>
          </c:val>
        </c:ser>
        <c:ser>
          <c:idx val="10"/>
          <c:order val="9"/>
          <c:tx>
            <c:strRef>
              <c:f>IgG!$M$2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962.60739583333338</c:v>
                </c:pt>
                <c:pt idx="2">
                  <c:v>982.08327357456142</c:v>
                </c:pt>
                <c:pt idx="3">
                  <c:v>982.67909325396818</c:v>
                </c:pt>
                <c:pt idx="4">
                  <c:v>964.77483137489446</c:v>
                </c:pt>
                <c:pt idx="5">
                  <c:v>965.55806359649125</c:v>
                </c:pt>
                <c:pt idx="6">
                  <c:v>968.81648181818173</c:v>
                </c:pt>
                <c:pt idx="7">
                  <c:v>959.53840214171794</c:v>
                </c:pt>
              </c:numCache>
            </c:numRef>
          </c:val>
        </c:ser>
        <c:ser>
          <c:idx val="11"/>
          <c:order val="10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0</c:v>
                </c:pt>
                <c:pt idx="1">
                  <c:v>17.853333333333239</c:v>
                </c:pt>
                <c:pt idx="2">
                  <c:v>119.58000000000004</c:v>
                </c:pt>
                <c:pt idx="3">
                  <c:v>104.94749999999988</c:v>
                </c:pt>
                <c:pt idx="4">
                  <c:v>29.551000000000045</c:v>
                </c:pt>
                <c:pt idx="5">
                  <c:v>53.106842105263127</c:v>
                </c:pt>
                <c:pt idx="6">
                  <c:v>68.183695454545614</c:v>
                </c:pt>
                <c:pt idx="7">
                  <c:v>22.476473684210532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1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916</c:v>
                </c:pt>
                <c:pt idx="1">
                  <c:v>916</c:v>
                </c:pt>
                <c:pt idx="2">
                  <c:v>916</c:v>
                </c:pt>
                <c:pt idx="3">
                  <c:v>916</c:v>
                </c:pt>
                <c:pt idx="4">
                  <c:v>916</c:v>
                </c:pt>
                <c:pt idx="5">
                  <c:v>916</c:v>
                </c:pt>
                <c:pt idx="6">
                  <c:v>916</c:v>
                </c:pt>
                <c:pt idx="7">
                  <c:v>916</c:v>
                </c:pt>
                <c:pt idx="8">
                  <c:v>916</c:v>
                </c:pt>
                <c:pt idx="9">
                  <c:v>916</c:v>
                </c:pt>
                <c:pt idx="10">
                  <c:v>916</c:v>
                </c:pt>
                <c:pt idx="11">
                  <c:v>916</c:v>
                </c:pt>
                <c:pt idx="12">
                  <c:v>916</c:v>
                </c:pt>
                <c:pt idx="13">
                  <c:v>916</c:v>
                </c:pt>
                <c:pt idx="14">
                  <c:v>916</c:v>
                </c:pt>
                <c:pt idx="15">
                  <c:v>916</c:v>
                </c:pt>
                <c:pt idx="16">
                  <c:v>916</c:v>
                </c:pt>
                <c:pt idx="17">
                  <c:v>916</c:v>
                </c:pt>
              </c:numCache>
            </c:numRef>
          </c:val>
        </c:ser>
        <c:ser>
          <c:idx val="13"/>
          <c:order val="12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1014</c:v>
                </c:pt>
                <c:pt idx="1">
                  <c:v>1014</c:v>
                </c:pt>
                <c:pt idx="2">
                  <c:v>1014</c:v>
                </c:pt>
                <c:pt idx="3">
                  <c:v>1014</c:v>
                </c:pt>
                <c:pt idx="4">
                  <c:v>1014</c:v>
                </c:pt>
                <c:pt idx="5">
                  <c:v>1014</c:v>
                </c:pt>
                <c:pt idx="6">
                  <c:v>1014</c:v>
                </c:pt>
                <c:pt idx="7">
                  <c:v>1014</c:v>
                </c:pt>
                <c:pt idx="8">
                  <c:v>1014</c:v>
                </c:pt>
                <c:pt idx="9">
                  <c:v>1014</c:v>
                </c:pt>
                <c:pt idx="10">
                  <c:v>1014</c:v>
                </c:pt>
                <c:pt idx="11">
                  <c:v>1014</c:v>
                </c:pt>
                <c:pt idx="12">
                  <c:v>1014</c:v>
                </c:pt>
                <c:pt idx="13">
                  <c:v>1014</c:v>
                </c:pt>
                <c:pt idx="14">
                  <c:v>1014</c:v>
                </c:pt>
                <c:pt idx="15">
                  <c:v>1014</c:v>
                </c:pt>
                <c:pt idx="16">
                  <c:v>1014</c:v>
                </c:pt>
                <c:pt idx="17">
                  <c:v>1014</c:v>
                </c:pt>
              </c:numCache>
            </c:numRef>
          </c:val>
        </c:ser>
        <c:marker val="1"/>
        <c:axId val="99035776"/>
        <c:axId val="99054336"/>
      </c:lineChart>
      <c:catAx>
        <c:axId val="99035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54336"/>
        <c:crosses val="autoZero"/>
        <c:lblAlgn val="ctr"/>
        <c:lblOffset val="100"/>
        <c:tickLblSkip val="1"/>
        <c:tickMarkSkip val="1"/>
      </c:catAx>
      <c:valAx>
        <c:axId val="99054336"/>
        <c:scaling>
          <c:orientation val="minMax"/>
          <c:max val="1063"/>
          <c:min val="8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035776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758638417619856"/>
          <c:y val="0.14098328763218346"/>
          <c:w val="0.1614176475363357"/>
          <c:h val="0.85901659344152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443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195.6875</c:v>
                </c:pt>
                <c:pt idx="2">
                  <c:v>199.65625</c:v>
                </c:pt>
                <c:pt idx="3">
                  <c:v>198.375</c:v>
                </c:pt>
                <c:pt idx="4">
                  <c:v>196.625</c:v>
                </c:pt>
                <c:pt idx="5">
                  <c:v>199.46875</c:v>
                </c:pt>
                <c:pt idx="6">
                  <c:v>200.09375</c:v>
                </c:pt>
                <c:pt idx="7">
                  <c:v>197.625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214.29772727272723</c:v>
                </c:pt>
                <c:pt idx="3">
                  <c:v>215.64750000000001</c:v>
                </c:pt>
                <c:pt idx="4">
                  <c:v>201.8552631578948</c:v>
                </c:pt>
                <c:pt idx="5">
                  <c:v>204.27368421052631</c:v>
                </c:pt>
                <c:pt idx="6">
                  <c:v>197.57665</c:v>
                </c:pt>
                <c:pt idx="7">
                  <c:v>197.12721052631579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2">
                  <c:v>193.31578947368422</c:v>
                </c:pt>
                <c:pt idx="3">
                  <c:v>192.94444444444446</c:v>
                </c:pt>
                <c:pt idx="4">
                  <c:v>195.6</c:v>
                </c:pt>
                <c:pt idx="5">
                  <c:v>195</c:v>
                </c:pt>
                <c:pt idx="6">
                  <c:v>193.77272727272728</c:v>
                </c:pt>
                <c:pt idx="7">
                  <c:v>196.26315789473685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1">
                  <c:v>198.73</c:v>
                </c:pt>
                <c:pt idx="2">
                  <c:v>198.02</c:v>
                </c:pt>
                <c:pt idx="3">
                  <c:v>197.03</c:v>
                </c:pt>
                <c:pt idx="4">
                  <c:v>199.5</c:v>
                </c:pt>
                <c:pt idx="5">
                  <c:v>195.95</c:v>
                </c:pt>
                <c:pt idx="6">
                  <c:v>195.37</c:v>
                </c:pt>
                <c:pt idx="7">
                  <c:v>195.18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2">
                  <c:v>204.5</c:v>
                </c:pt>
                <c:pt idx="3">
                  <c:v>200.4</c:v>
                </c:pt>
                <c:pt idx="4">
                  <c:v>199.36363636363637</c:v>
                </c:pt>
                <c:pt idx="5">
                  <c:v>201.05</c:v>
                </c:pt>
                <c:pt idx="6">
                  <c:v>200.65</c:v>
                </c:pt>
                <c:pt idx="7">
                  <c:v>199.85714285714286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198.46153846153842</c:v>
                </c:pt>
                <c:pt idx="2">
                  <c:v>196.24</c:v>
                </c:pt>
                <c:pt idx="3">
                  <c:v>195.78125</c:v>
                </c:pt>
                <c:pt idx="4">
                  <c:v>195.93333333333334</c:v>
                </c:pt>
                <c:pt idx="5">
                  <c:v>194.3</c:v>
                </c:pt>
                <c:pt idx="6">
                  <c:v>196.72499999999999</c:v>
                </c:pt>
                <c:pt idx="7">
                  <c:v>194.35714285714286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203.624</c:v>
                </c:pt>
                <c:pt idx="3">
                  <c:v>198.11600000000001</c:v>
                </c:pt>
                <c:pt idx="4">
                  <c:v>198.21600000000001</c:v>
                </c:pt>
                <c:pt idx="5">
                  <c:v>200.011</c:v>
                </c:pt>
                <c:pt idx="6">
                  <c:v>201.61799999999999</c:v>
                </c:pt>
                <c:pt idx="7">
                  <c:v>201.54900000000001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196.54</c:v>
                </c:pt>
                <c:pt idx="2">
                  <c:v>193.17</c:v>
                </c:pt>
                <c:pt idx="3">
                  <c:v>190.63</c:v>
                </c:pt>
                <c:pt idx="4">
                  <c:v>197.68</c:v>
                </c:pt>
                <c:pt idx="5">
                  <c:v>197.65</c:v>
                </c:pt>
                <c:pt idx="6">
                  <c:v>196.88</c:v>
                </c:pt>
                <c:pt idx="7">
                  <c:v>196.33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</c:numCache>
            </c:numRef>
          </c:val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197.35475961538461</c:v>
                </c:pt>
                <c:pt idx="2">
                  <c:v>200.35297084330145</c:v>
                </c:pt>
                <c:pt idx="3">
                  <c:v>198.61552430555554</c:v>
                </c:pt>
                <c:pt idx="4">
                  <c:v>198.0966541068581</c:v>
                </c:pt>
                <c:pt idx="5">
                  <c:v>198.46292927631578</c:v>
                </c:pt>
                <c:pt idx="6">
                  <c:v>197.83576590909087</c:v>
                </c:pt>
                <c:pt idx="7">
                  <c:v>197.28608176691731</c:v>
                </c:pt>
              </c:numCache>
            </c:numRef>
          </c:val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0</c:v>
                </c:pt>
                <c:pt idx="1">
                  <c:v>3.0424999999999898</c:v>
                </c:pt>
                <c:pt idx="2">
                  <c:v>21.127727272727242</c:v>
                </c:pt>
                <c:pt idx="3">
                  <c:v>25.017500000000013</c:v>
                </c:pt>
                <c:pt idx="4">
                  <c:v>6.2552631578948024</c:v>
                </c:pt>
                <c:pt idx="5">
                  <c:v>9.9736842105263008</c:v>
                </c:pt>
                <c:pt idx="6">
                  <c:v>7.8452727272727145</c:v>
                </c:pt>
                <c:pt idx="7">
                  <c:v>7.1918571428571454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</c:numCache>
            </c:numRef>
          </c:val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</c:numCache>
            </c:numRef>
          </c:val>
        </c:ser>
        <c:marker val="1"/>
        <c:axId val="99189120"/>
        <c:axId val="99191040"/>
      </c:lineChart>
      <c:catAx>
        <c:axId val="991891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91040"/>
        <c:crosses val="autoZero"/>
        <c:lblAlgn val="ctr"/>
        <c:lblOffset val="100"/>
        <c:tickLblSkip val="1"/>
        <c:tickMarkSkip val="1"/>
      </c:catAx>
      <c:valAx>
        <c:axId val="99191040"/>
        <c:scaling>
          <c:orientation val="minMax"/>
          <c:max val="240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1891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714"/>
          <c:h val="0.87617916103682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5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92.25</c:v>
                </c:pt>
                <c:pt idx="2">
                  <c:v>93.625</c:v>
                </c:pt>
                <c:pt idx="3">
                  <c:v>92.625</c:v>
                </c:pt>
                <c:pt idx="4">
                  <c:v>92.28125</c:v>
                </c:pt>
                <c:pt idx="5">
                  <c:v>92.1875</c:v>
                </c:pt>
                <c:pt idx="6">
                  <c:v>92.0625</c:v>
                </c:pt>
                <c:pt idx="7">
                  <c:v>92.6875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99.690909090909059</c:v>
                </c:pt>
                <c:pt idx="3">
                  <c:v>100.84</c:v>
                </c:pt>
                <c:pt idx="4">
                  <c:v>91.776315789473699</c:v>
                </c:pt>
                <c:pt idx="5">
                  <c:v>94.884210526315783</c:v>
                </c:pt>
                <c:pt idx="6">
                  <c:v>98.306649999999991</c:v>
                </c:pt>
                <c:pt idx="7">
                  <c:v>91.971052631578956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2">
                  <c:v>90.15789473684211</c:v>
                </c:pt>
                <c:pt idx="3">
                  <c:v>91.388888888888886</c:v>
                </c:pt>
                <c:pt idx="4">
                  <c:v>91.6</c:v>
                </c:pt>
                <c:pt idx="5">
                  <c:v>91.05</c:v>
                </c:pt>
                <c:pt idx="6">
                  <c:v>93.13636363636364</c:v>
                </c:pt>
                <c:pt idx="7">
                  <c:v>92.684210526315795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1">
                  <c:v>95.6</c:v>
                </c:pt>
                <c:pt idx="2">
                  <c:v>95.22</c:v>
                </c:pt>
                <c:pt idx="3">
                  <c:v>96.45</c:v>
                </c:pt>
                <c:pt idx="4">
                  <c:v>95.73</c:v>
                </c:pt>
                <c:pt idx="5">
                  <c:v>94.45</c:v>
                </c:pt>
                <c:pt idx="6">
                  <c:v>95.22</c:v>
                </c:pt>
                <c:pt idx="7">
                  <c:v>94.59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2">
                  <c:v>95.8</c:v>
                </c:pt>
                <c:pt idx="3">
                  <c:v>92.25</c:v>
                </c:pt>
                <c:pt idx="4">
                  <c:v>92.409090909090907</c:v>
                </c:pt>
                <c:pt idx="5">
                  <c:v>94.8</c:v>
                </c:pt>
                <c:pt idx="6">
                  <c:v>95.55</c:v>
                </c:pt>
                <c:pt idx="7">
                  <c:v>93.238095238095241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91.141975308641975</c:v>
                </c:pt>
                <c:pt idx="2">
                  <c:v>91.953333333333319</c:v>
                </c:pt>
                <c:pt idx="3">
                  <c:v>91.5625</c:v>
                </c:pt>
                <c:pt idx="4">
                  <c:v>92.10526315789474</c:v>
                </c:pt>
                <c:pt idx="5">
                  <c:v>91.231884057971001</c:v>
                </c:pt>
                <c:pt idx="6">
                  <c:v>90.724999999999994</c:v>
                </c:pt>
                <c:pt idx="7">
                  <c:v>97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93.817999999999998</c:v>
                </c:pt>
                <c:pt idx="3">
                  <c:v>90.424999999999997</c:v>
                </c:pt>
                <c:pt idx="4">
                  <c:v>91.432000000000002</c:v>
                </c:pt>
                <c:pt idx="5">
                  <c:v>90.421000000000006</c:v>
                </c:pt>
                <c:pt idx="6">
                  <c:v>92.959000000000003</c:v>
                </c:pt>
                <c:pt idx="7">
                  <c:v>94.03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88.35</c:v>
                </c:pt>
                <c:pt idx="2">
                  <c:v>91.56</c:v>
                </c:pt>
                <c:pt idx="3">
                  <c:v>93.15</c:v>
                </c:pt>
                <c:pt idx="4">
                  <c:v>94.66</c:v>
                </c:pt>
                <c:pt idx="5">
                  <c:v>92.33</c:v>
                </c:pt>
                <c:pt idx="6">
                  <c:v>92.46</c:v>
                </c:pt>
                <c:pt idx="7">
                  <c:v>92.31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91.835493827160491</c:v>
                </c:pt>
                <c:pt idx="2">
                  <c:v>93.978142145135564</c:v>
                </c:pt>
                <c:pt idx="3">
                  <c:v>93.586423611111101</c:v>
                </c:pt>
                <c:pt idx="4">
                  <c:v>92.749239982057404</c:v>
                </c:pt>
                <c:pt idx="5">
                  <c:v>92.669324323035866</c:v>
                </c:pt>
                <c:pt idx="6">
                  <c:v>93.802439204545465</c:v>
                </c:pt>
                <c:pt idx="7">
                  <c:v>93.56385729949875</c:v>
                </c:pt>
              </c:numCache>
            </c:numRef>
          </c:val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</c:v>
                </c:pt>
                <c:pt idx="1">
                  <c:v>7.25</c:v>
                </c:pt>
                <c:pt idx="2">
                  <c:v>9.5330143540669496</c:v>
                </c:pt>
                <c:pt idx="3">
                  <c:v>10.415000000000006</c:v>
                </c:pt>
                <c:pt idx="4">
                  <c:v>4.2980000000000018</c:v>
                </c:pt>
                <c:pt idx="5">
                  <c:v>4.4632105263157769</c:v>
                </c:pt>
                <c:pt idx="6">
                  <c:v>7.5816499999999962</c:v>
                </c:pt>
                <c:pt idx="7">
                  <c:v>5.0289473684210435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</c:ser>
        <c:marker val="1"/>
        <c:axId val="97335168"/>
        <c:axId val="97345536"/>
      </c:lineChart>
      <c:catAx>
        <c:axId val="973351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45536"/>
        <c:crosses val="autoZero"/>
        <c:lblAlgn val="ctr"/>
        <c:lblOffset val="100"/>
        <c:tickLblSkip val="1"/>
        <c:tickMarkSkip val="1"/>
      </c:catAx>
      <c:valAx>
        <c:axId val="97345536"/>
        <c:scaling>
          <c:orientation val="minMax"/>
          <c:max val="112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733516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7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621252878073674"/>
          <c:y val="7.6923192492777168E-2"/>
          <c:w val="0.6312631427534196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81.96875</c:v>
                </c:pt>
                <c:pt idx="2">
                  <c:v>81.375</c:v>
                </c:pt>
                <c:pt idx="3">
                  <c:v>81.65625</c:v>
                </c:pt>
                <c:pt idx="4">
                  <c:v>81.5625</c:v>
                </c:pt>
                <c:pt idx="5">
                  <c:v>82.15625</c:v>
                </c:pt>
                <c:pt idx="6">
                  <c:v>81.15625</c:v>
                </c:pt>
                <c:pt idx="7">
                  <c:v>81.25</c:v>
                </c:pt>
              </c:numCache>
            </c:numRef>
          </c:val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2">
                  <c:v>80.75</c:v>
                </c:pt>
                <c:pt idx="3">
                  <c:v>80.388888888888886</c:v>
                </c:pt>
                <c:pt idx="4">
                  <c:v>81</c:v>
                </c:pt>
                <c:pt idx="5">
                  <c:v>80.25</c:v>
                </c:pt>
                <c:pt idx="6">
                  <c:v>80.045454545454547</c:v>
                </c:pt>
                <c:pt idx="7">
                  <c:v>79.315789473684205</c:v>
                </c:pt>
              </c:numCache>
            </c:numRef>
          </c:val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2">
                  <c:v>83.6</c:v>
                </c:pt>
                <c:pt idx="3">
                  <c:v>83.4</c:v>
                </c:pt>
                <c:pt idx="4">
                  <c:v>83.63636363636364</c:v>
                </c:pt>
                <c:pt idx="5">
                  <c:v>82.85</c:v>
                </c:pt>
                <c:pt idx="6">
                  <c:v>83.1</c:v>
                </c:pt>
                <c:pt idx="7">
                  <c:v>83.238095238095241</c:v>
                </c:pt>
              </c:numCache>
            </c:numRef>
          </c:val>
        </c:ser>
        <c:ser>
          <c:idx val="2"/>
          <c:order val="3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</c:ser>
        <c:ser>
          <c:idx val="4"/>
          <c:order val="4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1">
                  <c:v>81.96875</c:v>
                </c:pt>
                <c:pt idx="2">
                  <c:v>81.908333333333331</c:v>
                </c:pt>
                <c:pt idx="3">
                  <c:v>81.815046296296302</c:v>
                </c:pt>
                <c:pt idx="4">
                  <c:v>82.066287878787875</c:v>
                </c:pt>
                <c:pt idx="5">
                  <c:v>81.752083333333331</c:v>
                </c:pt>
                <c:pt idx="6">
                  <c:v>81.433901515151518</c:v>
                </c:pt>
                <c:pt idx="7">
                  <c:v>81.267961570593158</c:v>
                </c:pt>
              </c:numCache>
            </c:numRef>
          </c:val>
        </c:ser>
        <c:ser>
          <c:idx val="6"/>
          <c:order val="5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</c:ser>
        <c:ser>
          <c:idx val="3"/>
          <c:order val="6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</c:ser>
        <c:marker val="1"/>
        <c:axId val="98563584"/>
        <c:axId val="98565504"/>
      </c:lineChart>
      <c:catAx>
        <c:axId val="98563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65504"/>
        <c:crosses val="autoZero"/>
        <c:lblAlgn val="ctr"/>
        <c:lblOffset val="100"/>
        <c:tickLblSkip val="1"/>
        <c:tickMarkSkip val="1"/>
      </c:catAx>
      <c:valAx>
        <c:axId val="98565504"/>
        <c:scaling>
          <c:orientation val="minMax"/>
          <c:max val="93"/>
          <c:min val="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5635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435597069927059"/>
          <c:h val="0.587514083127658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ser>
          <c:idx val="1"/>
          <c:order val="0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62.55</c:v>
                </c:pt>
                <c:pt idx="2">
                  <c:v>63.01</c:v>
                </c:pt>
                <c:pt idx="3">
                  <c:v>63.68</c:v>
                </c:pt>
                <c:pt idx="4">
                  <c:v>64.89</c:v>
                </c:pt>
                <c:pt idx="5">
                  <c:v>64.680000000000007</c:v>
                </c:pt>
                <c:pt idx="6">
                  <c:v>66.010000000000005</c:v>
                </c:pt>
                <c:pt idx="7">
                  <c:v>61.942999999999998</c:v>
                </c:pt>
              </c:numCache>
            </c:numRef>
          </c:val>
        </c:ser>
        <c:ser>
          <c:idx val="2"/>
          <c:order val="1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65.42</c:v>
                </c:pt>
                <c:pt idx="1">
                  <c:v>65.135333333333335</c:v>
                </c:pt>
                <c:pt idx="2">
                  <c:v>65.341666666666669</c:v>
                </c:pt>
                <c:pt idx="3">
                  <c:v>65.09375</c:v>
                </c:pt>
                <c:pt idx="4">
                  <c:v>67.096825396825395</c:v>
                </c:pt>
                <c:pt idx="5">
                  <c:v>66.874666666666656</c:v>
                </c:pt>
                <c:pt idx="6">
                  <c:v>66.745833333333351</c:v>
                </c:pt>
                <c:pt idx="7">
                  <c:v>66.174603174603178</c:v>
                </c:pt>
              </c:numCache>
            </c:numRef>
          </c:val>
        </c:ser>
        <c:ser>
          <c:idx val="9"/>
          <c:order val="2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2">
                  <c:v>65.400000000000006</c:v>
                </c:pt>
                <c:pt idx="3">
                  <c:v>66</c:v>
                </c:pt>
                <c:pt idx="4">
                  <c:v>65.400000000000006</c:v>
                </c:pt>
                <c:pt idx="5">
                  <c:v>64.900000000000006</c:v>
                </c:pt>
                <c:pt idx="6">
                  <c:v>66.900000000000006</c:v>
                </c:pt>
                <c:pt idx="7">
                  <c:v>66.599999999999994</c:v>
                </c:pt>
              </c:numCache>
            </c:numRef>
          </c:val>
        </c:ser>
        <c:ser>
          <c:idx val="3"/>
          <c:order val="3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LDL!$I$3:$I$17</c:f>
              <c:numCache>
                <c:formatCode>0.0</c:formatCode>
                <c:ptCount val="15"/>
                <c:pt idx="2">
                  <c:v>62.317999999999998</c:v>
                </c:pt>
                <c:pt idx="3">
                  <c:v>62.32</c:v>
                </c:pt>
                <c:pt idx="4">
                  <c:v>63.677999999999997</c:v>
                </c:pt>
                <c:pt idx="5">
                  <c:v>64.843000000000004</c:v>
                </c:pt>
                <c:pt idx="6">
                  <c:v>65.415000000000006</c:v>
                </c:pt>
                <c:pt idx="7">
                  <c:v>63.207999999999998</c:v>
                </c:pt>
              </c:numCache>
            </c:numRef>
          </c:val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64.47</c:v>
                </c:pt>
                <c:pt idx="2">
                  <c:v>64.3</c:v>
                </c:pt>
                <c:pt idx="3">
                  <c:v>64.52</c:v>
                </c:pt>
                <c:pt idx="4">
                  <c:v>65.62</c:v>
                </c:pt>
                <c:pt idx="5">
                  <c:v>65.959999999999994</c:v>
                </c:pt>
                <c:pt idx="6">
                  <c:v>64.92</c:v>
                </c:pt>
                <c:pt idx="7">
                  <c:v>64.739999999999995</c:v>
                </c:pt>
              </c:numCache>
            </c:numRef>
          </c:val>
        </c:ser>
        <c:ser>
          <c:idx val="4"/>
          <c:order val="5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</c:ser>
        <c:ser>
          <c:idx val="5"/>
          <c:order val="6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64.41</c:v>
                </c:pt>
                <c:pt idx="1">
                  <c:v>64.013833333333324</c:v>
                </c:pt>
                <c:pt idx="2">
                  <c:v>64.011611111111108</c:v>
                </c:pt>
                <c:pt idx="3">
                  <c:v>64.185625000000002</c:v>
                </c:pt>
                <c:pt idx="4">
                  <c:v>64.96413756613758</c:v>
                </c:pt>
                <c:pt idx="5">
                  <c:v>65.092944444444441</c:v>
                </c:pt>
                <c:pt idx="6">
                  <c:v>65.581805555555562</c:v>
                </c:pt>
                <c:pt idx="7">
                  <c:v>64.360933862433868</c:v>
                </c:pt>
              </c:numCache>
            </c:numRef>
          </c:val>
        </c:ser>
        <c:ser>
          <c:idx val="6"/>
          <c:order val="7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</c:ser>
        <c:ser>
          <c:idx val="7"/>
          <c:order val="8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</c:ser>
        <c:marker val="1"/>
        <c:axId val="99485184"/>
        <c:axId val="99486336"/>
      </c:lineChart>
      <c:catAx>
        <c:axId val="99485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86336"/>
        <c:crosses val="autoZero"/>
        <c:lblAlgn val="ctr"/>
        <c:lblOffset val="100"/>
        <c:tickLblSkip val="1"/>
        <c:tickMarkSkip val="1"/>
      </c:catAx>
      <c:valAx>
        <c:axId val="99486336"/>
        <c:scaling>
          <c:orientation val="minMax"/>
          <c:max val="74"/>
          <c:min val="5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4851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8831185874493439"/>
          <c:h val="0.65846255704523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8932"/>
          <c:h val="0.80569267677794498"/>
        </c:manualLayout>
      </c:layout>
      <c:lineChart>
        <c:grouping val="standard"/>
        <c:ser>
          <c:idx val="18"/>
          <c:order val="0"/>
          <c:tx>
            <c:strRef>
              <c:f>'2017.6月を100％とした時の活性変化率'!$B$1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100.09712251509507</c:v>
                </c:pt>
                <c:pt idx="2">
                  <c:v>100.30710063492553</c:v>
                </c:pt>
                <c:pt idx="3">
                  <c:v>100.41905616964384</c:v>
                </c:pt>
                <c:pt idx="4">
                  <c:v>100.39494764089459</c:v>
                </c:pt>
                <c:pt idx="5">
                  <c:v>100.37336919878868</c:v>
                </c:pt>
                <c:pt idx="6">
                  <c:v>100.41977763503228</c:v>
                </c:pt>
                <c:pt idx="7">
                  <c:v>100.36431273370216</c:v>
                </c:pt>
              </c:numCache>
            </c:numRef>
          </c:val>
        </c:ser>
        <c:ser>
          <c:idx val="19"/>
          <c:order val="1"/>
          <c:tx>
            <c:strRef>
              <c:f>'2017.6月を100％とした時の活性変化率'!$C$1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100.45611646836821</c:v>
                </c:pt>
                <c:pt idx="2">
                  <c:v>100.79041990500863</c:v>
                </c:pt>
                <c:pt idx="3">
                  <c:v>100.76817629373762</c:v>
                </c:pt>
                <c:pt idx="4">
                  <c:v>100.86984898097502</c:v>
                </c:pt>
                <c:pt idx="5">
                  <c:v>100.69167954428386</c:v>
                </c:pt>
                <c:pt idx="6">
                  <c:v>100.75123236902708</c:v>
                </c:pt>
                <c:pt idx="7">
                  <c:v>100.64445343082087</c:v>
                </c:pt>
              </c:numCache>
            </c:numRef>
          </c:val>
        </c:ser>
        <c:ser>
          <c:idx val="20"/>
          <c:order val="2"/>
          <c:tx>
            <c:strRef>
              <c:f>'2017.6月を100％とした時の活性変化率'!$D$1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100.37210809934767</c:v>
                </c:pt>
                <c:pt idx="2">
                  <c:v>99.816037486816626</c:v>
                </c:pt>
                <c:pt idx="3">
                  <c:v>99.904407573977267</c:v>
                </c:pt>
                <c:pt idx="4">
                  <c:v>99.60314912632164</c:v>
                </c:pt>
                <c:pt idx="5">
                  <c:v>99.309940454231054</c:v>
                </c:pt>
                <c:pt idx="6">
                  <c:v>99.167561417014412</c:v>
                </c:pt>
                <c:pt idx="7">
                  <c:v>99.424064395013701</c:v>
                </c:pt>
              </c:numCache>
            </c:numRef>
          </c:val>
        </c:ser>
        <c:ser>
          <c:idx val="21"/>
          <c:order val="3"/>
          <c:tx>
            <c:strRef>
              <c:f>'2017.6月を100％とした時の活性変化率'!$E$1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98.78320834786652</c:v>
                </c:pt>
                <c:pt idx="2">
                  <c:v>99.102767618092869</c:v>
                </c:pt>
                <c:pt idx="3">
                  <c:v>99.149333410843695</c:v>
                </c:pt>
                <c:pt idx="4">
                  <c:v>99.394853803023921</c:v>
                </c:pt>
                <c:pt idx="5">
                  <c:v>99.622231299094153</c:v>
                </c:pt>
                <c:pt idx="6">
                  <c:v>99.692347480736927</c:v>
                </c:pt>
                <c:pt idx="7">
                  <c:v>99.731139788622386</c:v>
                </c:pt>
              </c:numCache>
            </c:numRef>
          </c:val>
        </c:ser>
        <c:ser>
          <c:idx val="17"/>
          <c:order val="4"/>
          <c:tx>
            <c:strRef>
              <c:f>'2017.6月を100％とした時の活性変化率'!$F$1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100.39055079475862</c:v>
                </c:pt>
                <c:pt idx="2">
                  <c:v>101.10579547706419</c:v>
                </c:pt>
                <c:pt idx="3">
                  <c:v>101.19918589060721</c:v>
                </c:pt>
                <c:pt idx="4">
                  <c:v>101.2730370700472</c:v>
                </c:pt>
                <c:pt idx="5">
                  <c:v>101.08168354158732</c:v>
                </c:pt>
                <c:pt idx="6">
                  <c:v>101.27936395694816</c:v>
                </c:pt>
                <c:pt idx="7">
                  <c:v>101.43048609445758</c:v>
                </c:pt>
              </c:numCache>
            </c:numRef>
          </c:val>
        </c:ser>
        <c:ser>
          <c:idx val="8"/>
          <c:order val="5"/>
          <c:tx>
            <c:strRef>
              <c:f>'2017.6月を100％とした時の活性変化率'!$G$1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100.23994907798854</c:v>
                </c:pt>
                <c:pt idx="2">
                  <c:v>100.2921298373104</c:v>
                </c:pt>
                <c:pt idx="3">
                  <c:v>99.949668785250338</c:v>
                </c:pt>
                <c:pt idx="4">
                  <c:v>100.16649289646938</c:v>
                </c:pt>
                <c:pt idx="5">
                  <c:v>100.08021663522375</c:v>
                </c:pt>
                <c:pt idx="6">
                  <c:v>100.09974388024689</c:v>
                </c:pt>
                <c:pt idx="7">
                  <c:v>100.13147691333806</c:v>
                </c:pt>
              </c:numCache>
            </c:numRef>
          </c:val>
        </c:ser>
        <c:ser>
          <c:idx val="9"/>
          <c:order val="6"/>
          <c:tx>
            <c:strRef>
              <c:f>'2017.6月を100％とした時の活性変化率'!$H$1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100.68520215801864</c:v>
                </c:pt>
                <c:pt idx="2">
                  <c:v>100.96922755000325</c:v>
                </c:pt>
                <c:pt idx="3">
                  <c:v>100.58568724352699</c:v>
                </c:pt>
                <c:pt idx="4">
                  <c:v>100.74158285379633</c:v>
                </c:pt>
                <c:pt idx="5">
                  <c:v>100.51568948826544</c:v>
                </c:pt>
                <c:pt idx="6">
                  <c:v>100.58195833183419</c:v>
                </c:pt>
                <c:pt idx="7">
                  <c:v>100.59743722581128</c:v>
                </c:pt>
              </c:numCache>
            </c:numRef>
          </c:val>
        </c:ser>
        <c:ser>
          <c:idx val="10"/>
          <c:order val="7"/>
          <c:tx>
            <c:strRef>
              <c:f>'2017.6月を100％とした時の活性変化率'!$I$1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100.29476416294354</c:v>
                </c:pt>
                <c:pt idx="2">
                  <c:v>100.18694803691331</c:v>
                </c:pt>
                <c:pt idx="3">
                  <c:v>99.702803464520812</c:v>
                </c:pt>
                <c:pt idx="4">
                  <c:v>99.59074115016648</c:v>
                </c:pt>
                <c:pt idx="5">
                  <c:v>99.746481276123859</c:v>
                </c:pt>
                <c:pt idx="6">
                  <c:v>99.734065425197642</c:v>
                </c:pt>
                <c:pt idx="7">
                  <c:v>100.02691841899261</c:v>
                </c:pt>
              </c:numCache>
            </c:numRef>
          </c:val>
        </c:ser>
        <c:ser>
          <c:idx val="12"/>
          <c:order val="8"/>
          <c:tx>
            <c:strRef>
              <c:f>'2017.6月を100％とした時の活性変化率'!$J$1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101.00252209480433</c:v>
                </c:pt>
                <c:pt idx="2">
                  <c:v>101.28560516068524</c:v>
                </c:pt>
                <c:pt idx="3">
                  <c:v>101.1898517806876</c:v>
                </c:pt>
                <c:pt idx="4">
                  <c:v>101.12676506060198</c:v>
                </c:pt>
                <c:pt idx="5">
                  <c:v>100.9353711590034</c:v>
                </c:pt>
                <c:pt idx="6">
                  <c:v>101.13074117563339</c:v>
                </c:pt>
                <c:pt idx="7">
                  <c:v>101.31178854331722</c:v>
                </c:pt>
              </c:numCache>
            </c:numRef>
          </c:val>
        </c:ser>
        <c:ser>
          <c:idx val="13"/>
          <c:order val="9"/>
          <c:tx>
            <c:strRef>
              <c:f>'2017.6月を100％とした時の活性変化率'!$K$1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99.697320415387566</c:v>
                </c:pt>
                <c:pt idx="2">
                  <c:v>99.998817330001685</c:v>
                </c:pt>
                <c:pt idx="3">
                  <c:v>99.703216526290234</c:v>
                </c:pt>
                <c:pt idx="4">
                  <c:v>99.906368918042304</c:v>
                </c:pt>
                <c:pt idx="5">
                  <c:v>99.970065047378654</c:v>
                </c:pt>
                <c:pt idx="6">
                  <c:v>100.21137107361685</c:v>
                </c:pt>
                <c:pt idx="7">
                  <c:v>100.39500561171614</c:v>
                </c:pt>
              </c:numCache>
            </c:numRef>
          </c:val>
        </c:ser>
        <c:ser>
          <c:idx val="11"/>
          <c:order val="10"/>
          <c:tx>
            <c:strRef>
              <c:f>'2017.6月を100％とした時の活性変化率'!$L$1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99.480787475788432</c:v>
                </c:pt>
                <c:pt idx="2">
                  <c:v>97.468043015940964</c:v>
                </c:pt>
                <c:pt idx="3">
                  <c:v>97.692596239082732</c:v>
                </c:pt>
                <c:pt idx="4">
                  <c:v>98.079390250965858</c:v>
                </c:pt>
                <c:pt idx="5">
                  <c:v>98.097644684641139</c:v>
                </c:pt>
                <c:pt idx="6">
                  <c:v>97.90970390108636</c:v>
                </c:pt>
                <c:pt idx="7">
                  <c:v>98.479173472294619</c:v>
                </c:pt>
              </c:numCache>
            </c:numRef>
          </c:val>
        </c:ser>
        <c:ser>
          <c:idx val="24"/>
          <c:order val="11"/>
          <c:tx>
            <c:strRef>
              <c:f>'2017.6月を100％とした時の活性変化率'!$M$1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102.74503863594653</c:v>
                </c:pt>
                <c:pt idx="2">
                  <c:v>102.10138185799961</c:v>
                </c:pt>
                <c:pt idx="3">
                  <c:v>101.29140621449059</c:v>
                </c:pt>
                <c:pt idx="4">
                  <c:v>101.33188392274654</c:v>
                </c:pt>
                <c:pt idx="5">
                  <c:v>100.51552651597993</c:v>
                </c:pt>
                <c:pt idx="6">
                  <c:v>99.965668347304941</c:v>
                </c:pt>
                <c:pt idx="7">
                  <c:v>100.54860343422123</c:v>
                </c:pt>
              </c:numCache>
            </c:numRef>
          </c:val>
        </c:ser>
        <c:ser>
          <c:idx val="16"/>
          <c:order val="12"/>
          <c:tx>
            <c:strRef>
              <c:f>'2017.6月を100％とした時の活性変化率'!$N$1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99.457750637305026</c:v>
                </c:pt>
                <c:pt idx="2">
                  <c:v>99.597110722728232</c:v>
                </c:pt>
                <c:pt idx="3">
                  <c:v>99.783202271734368</c:v>
                </c:pt>
                <c:pt idx="4">
                  <c:v>99.610315746542227</c:v>
                </c:pt>
                <c:pt idx="5">
                  <c:v>99.806740519258611</c:v>
                </c:pt>
                <c:pt idx="6">
                  <c:v>99.988827686075396</c:v>
                </c:pt>
                <c:pt idx="7">
                  <c:v>99.804172081626035</c:v>
                </c:pt>
              </c:numCache>
            </c:numRef>
          </c:val>
        </c:ser>
        <c:ser>
          <c:idx val="14"/>
          <c:order val="13"/>
          <c:tx>
            <c:strRef>
              <c:f>'2017.6月を100％とした時の活性変化率'!$O$1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99.36918786020685</c:v>
                </c:pt>
                <c:pt idx="2">
                  <c:v>99.922997631426512</c:v>
                </c:pt>
                <c:pt idx="3">
                  <c:v>99.923296417046657</c:v>
                </c:pt>
                <c:pt idx="4">
                  <c:v>99.843985022980604</c:v>
                </c:pt>
                <c:pt idx="5">
                  <c:v>100.14635462143946</c:v>
                </c:pt>
                <c:pt idx="6">
                  <c:v>99.874824982567674</c:v>
                </c:pt>
                <c:pt idx="7">
                  <c:v>99.757779288518023</c:v>
                </c:pt>
              </c:numCache>
            </c:numRef>
          </c:val>
        </c:ser>
        <c:ser>
          <c:idx val="15"/>
          <c:order val="14"/>
          <c:tx>
            <c:strRef>
              <c:f>'2017.6月を100％とした時の活性変化率'!$P$1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100.7226144600295</c:v>
                </c:pt>
                <c:pt idx="2">
                  <c:v>100.21339292041891</c:v>
                </c:pt>
                <c:pt idx="3">
                  <c:v>100.31866403864262</c:v>
                </c:pt>
                <c:pt idx="4">
                  <c:v>100.39674877061525</c:v>
                </c:pt>
                <c:pt idx="5">
                  <c:v>100.52488557561668</c:v>
                </c:pt>
                <c:pt idx="6">
                  <c:v>100.66953167526226</c:v>
                </c:pt>
                <c:pt idx="7">
                  <c:v>100.69114999766722</c:v>
                </c:pt>
              </c:numCache>
            </c:numRef>
          </c:val>
        </c:ser>
        <c:ser>
          <c:idx val="0"/>
          <c:order val="15"/>
          <c:tx>
            <c:strRef>
              <c:f>'2017.6月を100％とした時の活性変化率'!$Q$1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101.16174686615449</c:v>
                </c:pt>
                <c:pt idx="2">
                  <c:v>100.6265712880932</c:v>
                </c:pt>
                <c:pt idx="3">
                  <c:v>100.55775213977624</c:v>
                </c:pt>
                <c:pt idx="4">
                  <c:v>100.41883219754209</c:v>
                </c:pt>
                <c:pt idx="5">
                  <c:v>100.4355113293748</c:v>
                </c:pt>
                <c:pt idx="6">
                  <c:v>100.6434964893578</c:v>
                </c:pt>
                <c:pt idx="7">
                  <c:v>100.68934825057998</c:v>
                </c:pt>
              </c:numCache>
            </c:numRef>
          </c:val>
        </c:ser>
        <c:ser>
          <c:idx val="1"/>
          <c:order val="16"/>
          <c:tx>
            <c:strRef>
              <c:f>'2017.6月を100％とした時の活性変化率'!$R$1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100.40270048489369</c:v>
                </c:pt>
                <c:pt idx="2">
                  <c:v>100.81100118680277</c:v>
                </c:pt>
                <c:pt idx="3">
                  <c:v>100.70158537859008</c:v>
                </c:pt>
                <c:pt idx="4">
                  <c:v>101.07630991792323</c:v>
                </c:pt>
                <c:pt idx="5">
                  <c:v>100.90627547982227</c:v>
                </c:pt>
                <c:pt idx="6">
                  <c:v>100.90935770234988</c:v>
                </c:pt>
                <c:pt idx="7">
                  <c:v>100.88659955371457</c:v>
                </c:pt>
              </c:numCache>
            </c:numRef>
          </c:val>
        </c:ser>
        <c:ser>
          <c:idx val="2"/>
          <c:order val="17"/>
          <c:tx>
            <c:strRef>
              <c:f>'2017.6月を100％とした時の活性変化率'!$S$1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100.33666846385194</c:v>
                </c:pt>
                <c:pt idx="2">
                  <c:v>99.313159111910011</c:v>
                </c:pt>
                <c:pt idx="3">
                  <c:v>99.413568030594874</c:v>
                </c:pt>
                <c:pt idx="4">
                  <c:v>99.347916739453908</c:v>
                </c:pt>
                <c:pt idx="5">
                  <c:v>99.438506326617272</c:v>
                </c:pt>
                <c:pt idx="6">
                  <c:v>99.845788145257103</c:v>
                </c:pt>
                <c:pt idx="7">
                  <c:v>99.436065063296169</c:v>
                </c:pt>
              </c:numCache>
            </c:numRef>
          </c:val>
        </c:ser>
        <c:ser>
          <c:idx val="3"/>
          <c:order val="18"/>
          <c:tx>
            <c:strRef>
              <c:f>'2017.6月を100％とした時の活性変化率'!$T$1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99.835771205950053</c:v>
                </c:pt>
                <c:pt idx="2">
                  <c:v>98.628765361313626</c:v>
                </c:pt>
                <c:pt idx="3">
                  <c:v>98.999579422702311</c:v>
                </c:pt>
                <c:pt idx="4">
                  <c:v>99.059039831173152</c:v>
                </c:pt>
                <c:pt idx="5">
                  <c:v>99.203989905109253</c:v>
                </c:pt>
                <c:pt idx="6">
                  <c:v>99.243715300695982</c:v>
                </c:pt>
                <c:pt idx="7">
                  <c:v>99.065546695379041</c:v>
                </c:pt>
              </c:numCache>
            </c:numRef>
          </c:val>
        </c:ser>
        <c:ser>
          <c:idx val="4"/>
          <c:order val="19"/>
          <c:tx>
            <c:strRef>
              <c:f>'2017.6月を100％とした時の活性変化率'!$U$1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100.23511983372322</c:v>
                </c:pt>
                <c:pt idx="2">
                  <c:v>99.320242513363539</c:v>
                </c:pt>
                <c:pt idx="3">
                  <c:v>99.390486514644579</c:v>
                </c:pt>
                <c:pt idx="4">
                  <c:v>99.154428952023366</c:v>
                </c:pt>
                <c:pt idx="5">
                  <c:v>98.941923615165763</c:v>
                </c:pt>
                <c:pt idx="6">
                  <c:v>99.395541138404624</c:v>
                </c:pt>
                <c:pt idx="7">
                  <c:v>99.326787814199449</c:v>
                </c:pt>
              </c:numCache>
            </c:numRef>
          </c:val>
        </c:ser>
        <c:ser>
          <c:idx val="5"/>
          <c:order val="20"/>
          <c:tx>
            <c:strRef>
              <c:f>'2017.6月を100％とした時の活性変化率'!$V$1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100.6211542621178</c:v>
                </c:pt>
                <c:pt idx="2">
                  <c:v>100.00878533441784</c:v>
                </c:pt>
                <c:pt idx="3">
                  <c:v>100.24079284239504</c:v>
                </c:pt>
                <c:pt idx="4">
                  <c:v>100.86559242879774</c:v>
                </c:pt>
                <c:pt idx="5">
                  <c:v>100.49879929003514</c:v>
                </c:pt>
                <c:pt idx="6">
                  <c:v>100.86708708002254</c:v>
                </c:pt>
                <c:pt idx="7">
                  <c:v>100.67663740844948</c:v>
                </c:pt>
              </c:numCache>
            </c:numRef>
          </c:val>
        </c:ser>
        <c:ser>
          <c:idx val="6"/>
          <c:order val="21"/>
          <c:tx>
            <c:strRef>
              <c:f>'2017.6月を100％とした時の活性変化率'!$W$1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100.00808052168983</c:v>
                </c:pt>
                <c:pt idx="2">
                  <c:v>100.00371979280922</c:v>
                </c:pt>
                <c:pt idx="3">
                  <c:v>100.09689910912807</c:v>
                </c:pt>
                <c:pt idx="4">
                  <c:v>100.08374515920893</c:v>
                </c:pt>
                <c:pt idx="5">
                  <c:v>99.829841931691178</c:v>
                </c:pt>
                <c:pt idx="6">
                  <c:v>100.17055503477617</c:v>
                </c:pt>
                <c:pt idx="7">
                  <c:v>100.31973244007632</c:v>
                </c:pt>
              </c:numCache>
            </c:numRef>
          </c:val>
        </c:ser>
        <c:ser>
          <c:idx val="7"/>
          <c:order val="22"/>
          <c:tx>
            <c:strRef>
              <c:f>'2017.6月を100％とした時の活性変化率'!$X$1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99.803869465333506</c:v>
                </c:pt>
                <c:pt idx="2">
                  <c:v>99.55215835001755</c:v>
                </c:pt>
                <c:pt idx="3">
                  <c:v>99.781473997290661</c:v>
                </c:pt>
                <c:pt idx="4">
                  <c:v>99.716115815628697</c:v>
                </c:pt>
                <c:pt idx="5">
                  <c:v>99.877612911321876</c:v>
                </c:pt>
                <c:pt idx="6">
                  <c:v>99.730536899167333</c:v>
                </c:pt>
                <c:pt idx="7">
                  <c:v>99.629150895230197</c:v>
                </c:pt>
              </c:numCache>
            </c:numRef>
          </c:val>
        </c:ser>
        <c:ser>
          <c:idx val="23"/>
          <c:order val="23"/>
          <c:tx>
            <c:strRef>
              <c:f>'2017.6月を100％とした時の活性変化率'!$Y$1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97.964468081320859</c:v>
                </c:pt>
                <c:pt idx="2">
                  <c:v>97.873344715094419</c:v>
                </c:pt>
                <c:pt idx="3">
                  <c:v>97.473567597820335</c:v>
                </c:pt>
                <c:pt idx="4">
                  <c:v>97.573444983433347</c:v>
                </c:pt>
                <c:pt idx="5">
                  <c:v>97.661873644373927</c:v>
                </c:pt>
                <c:pt idx="6">
                  <c:v>97.272702658527422</c:v>
                </c:pt>
                <c:pt idx="7">
                  <c:v>97.567717359580513</c:v>
                </c:pt>
              </c:numCache>
            </c:numRef>
          </c:val>
        </c:ser>
        <c:ser>
          <c:idx val="29"/>
          <c:order val="24"/>
          <c:tx>
            <c:strRef>
              <c:f>'2017.6月を100％とした時の活性変化率'!$Z$1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100.17121268392886</c:v>
                </c:pt>
                <c:pt idx="3">
                  <c:v>100.22145072941953</c:v>
                </c:pt>
                <c:pt idx="4">
                  <c:v>100.59092674502</c:v>
                </c:pt>
                <c:pt idx="5">
                  <c:v>100.48481665336621</c:v>
                </c:pt>
                <c:pt idx="6">
                  <c:v>99.825495178496197</c:v>
                </c:pt>
                <c:pt idx="7">
                  <c:v>99.415560814225344</c:v>
                </c:pt>
              </c:numCache>
            </c:numRef>
          </c:val>
        </c:ser>
        <c:ser>
          <c:idx val="22"/>
          <c:order val="25"/>
          <c:tx>
            <c:strRef>
              <c:f>'2017.6月を100％とした時の活性変化率'!$AA$1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100.59721871049305</c:v>
                </c:pt>
                <c:pt idx="2">
                  <c:v>100.88115848753017</c:v>
                </c:pt>
                <c:pt idx="3">
                  <c:v>100.77368731563421</c:v>
                </c:pt>
                <c:pt idx="4">
                  <c:v>100.75884320616507</c:v>
                </c:pt>
                <c:pt idx="5">
                  <c:v>100.83166464834652</c:v>
                </c:pt>
                <c:pt idx="6">
                  <c:v>100.94970748189863</c:v>
                </c:pt>
                <c:pt idx="7">
                  <c:v>100.83895987757003</c:v>
                </c:pt>
              </c:numCache>
            </c:numRef>
          </c:val>
        </c:ser>
        <c:ser>
          <c:idx val="25"/>
          <c:order val="26"/>
          <c:tx>
            <c:strRef>
              <c:f>'2017.6月を100％とした時の活性変化率'!$AB$1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98.415441290372542</c:v>
                </c:pt>
                <c:pt idx="2">
                  <c:v>100.40662389578041</c:v>
                </c:pt>
                <c:pt idx="3">
                  <c:v>100.46753954730367</c:v>
                </c:pt>
                <c:pt idx="4">
                  <c:v>98.637036435199491</c:v>
                </c:pt>
                <c:pt idx="5">
                  <c:v>98.717112845431672</c:v>
                </c:pt>
                <c:pt idx="6">
                  <c:v>99.05024831538995</c:v>
                </c:pt>
                <c:pt idx="7">
                  <c:v>98.101672281548105</c:v>
                </c:pt>
              </c:numCache>
            </c:numRef>
          </c:val>
        </c:ser>
        <c:ser>
          <c:idx val="26"/>
          <c:order val="27"/>
          <c:tx>
            <c:strRef>
              <c:f>'2017.6月を100％とした時の活性変化率'!$AC$1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100.29192788924261</c:v>
                </c:pt>
                <c:pt idx="2">
                  <c:v>101.8155616990021</c:v>
                </c:pt>
                <c:pt idx="3">
                  <c:v>100.93262447866537</c:v>
                </c:pt>
                <c:pt idx="4">
                  <c:v>100.66894453168536</c:v>
                </c:pt>
                <c:pt idx="5">
                  <c:v>100.85507859277647</c:v>
                </c:pt>
                <c:pt idx="6">
                  <c:v>100.53636612127043</c:v>
                </c:pt>
                <c:pt idx="7">
                  <c:v>100.25702711543056</c:v>
                </c:pt>
              </c:numCache>
            </c:numRef>
          </c:val>
        </c:ser>
        <c:ser>
          <c:idx val="27"/>
          <c:order val="28"/>
          <c:tx>
            <c:strRef>
              <c:f>'2017.6月を100％とした時の活性変化率'!$AD$1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98.8171395567107</c:v>
                </c:pt>
                <c:pt idx="2">
                  <c:v>101.12267926728038</c:v>
                </c:pt>
                <c:pt idx="3">
                  <c:v>100.70118096166341</c:v>
                </c:pt>
                <c:pt idx="4">
                  <c:v>99.800351793558832</c:v>
                </c:pt>
                <c:pt idx="5">
                  <c:v>99.714360675079533</c:v>
                </c:pt>
                <c:pt idx="6">
                  <c:v>100.93361879319511</c:v>
                </c:pt>
                <c:pt idx="7">
                  <c:v>100.67689908250156</c:v>
                </c:pt>
              </c:numCache>
            </c:numRef>
          </c:val>
        </c:ser>
        <c:ser>
          <c:idx val="28"/>
          <c:order val="29"/>
          <c:tx>
            <c:strRef>
              <c:f>'2017.6月を100％とした時の活性変化率'!$AE$1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99.384929876313194</c:v>
                </c:pt>
                <c:pt idx="2">
                  <c:v>99.381479756421527</c:v>
                </c:pt>
                <c:pt idx="3">
                  <c:v>99.651645707188337</c:v>
                </c:pt>
                <c:pt idx="4">
                  <c:v>100.86032846784285</c:v>
                </c:pt>
                <c:pt idx="5">
                  <c:v>101.06030809570632</c:v>
                </c:pt>
                <c:pt idx="6">
                  <c:v>101.81929134537427</c:v>
                </c:pt>
                <c:pt idx="7">
                  <c:v>99.923822174249139</c:v>
                </c:pt>
              </c:numCache>
            </c:numRef>
          </c:val>
        </c:ser>
        <c:marker val="1"/>
        <c:axId val="99825536"/>
        <c:axId val="99835904"/>
      </c:lineChart>
      <c:catAx>
        <c:axId val="9982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835904"/>
        <c:crosses val="autoZero"/>
        <c:auto val="1"/>
        <c:lblAlgn val="ctr"/>
        <c:lblOffset val="100"/>
        <c:tickLblSkip val="1"/>
        <c:tickMarkSkip val="1"/>
      </c:catAx>
      <c:valAx>
        <c:axId val="99835904"/>
        <c:scaling>
          <c:orientation val="minMax"/>
          <c:max val="106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825536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1379"/>
          <c:y val="6.4784143361390168E-3"/>
          <c:w val="7.3842257217847124E-2"/>
          <c:h val="0.99352158566386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684385382065944E-2"/>
          <c:y val="7.6923192492777168E-2"/>
          <c:w val="0.62251560550315865"/>
          <c:h val="0.78461656342632657"/>
        </c:manualLayout>
      </c:layout>
      <c:lineChart>
        <c:grouping val="standard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109.98124999999997</c:v>
                </c:pt>
                <c:pt idx="2">
                  <c:v>110.09375</c:v>
                </c:pt>
                <c:pt idx="3">
                  <c:v>110.11875000000001</c:v>
                </c:pt>
                <c:pt idx="4">
                  <c:v>110.20000000000005</c:v>
                </c:pt>
                <c:pt idx="5">
                  <c:v>110.409375</c:v>
                </c:pt>
                <c:pt idx="6">
                  <c:v>110.31250000000003</c:v>
                </c:pt>
                <c:pt idx="7">
                  <c:v>110.22500000000004</c:v>
                </c:pt>
              </c:numCache>
            </c:numRef>
          </c:val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2">
                  <c:v>109.95833333333333</c:v>
                </c:pt>
                <c:pt idx="3">
                  <c:v>109.66666666666667</c:v>
                </c:pt>
                <c:pt idx="4">
                  <c:v>110</c:v>
                </c:pt>
                <c:pt idx="5" formatCode="General">
                  <c:v>109.55</c:v>
                </c:pt>
                <c:pt idx="6">
                  <c:v>110</c:v>
                </c:pt>
                <c:pt idx="7">
                  <c:v>110</c:v>
                </c:pt>
              </c:numCache>
            </c:numRef>
          </c:val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1">
                  <c:v>109.74</c:v>
                </c:pt>
                <c:pt idx="2">
                  <c:v>109.45</c:v>
                </c:pt>
                <c:pt idx="3">
                  <c:v>109.59</c:v>
                </c:pt>
                <c:pt idx="4">
                  <c:v>109.64</c:v>
                </c:pt>
                <c:pt idx="5">
                  <c:v>109.69</c:v>
                </c:pt>
                <c:pt idx="6">
                  <c:v>109.87</c:v>
                </c:pt>
                <c:pt idx="7">
                  <c:v>109.78</c:v>
                </c:pt>
              </c:numCache>
            </c:numRef>
          </c:val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2">
                  <c:v>109.9</c:v>
                </c:pt>
                <c:pt idx="3">
                  <c:v>110.25</c:v>
                </c:pt>
                <c:pt idx="4">
                  <c:v>110.13636363636364</c:v>
                </c:pt>
                <c:pt idx="5">
                  <c:v>110.1</c:v>
                </c:pt>
                <c:pt idx="6">
                  <c:v>110.45</c:v>
                </c:pt>
                <c:pt idx="7">
                  <c:v>109.66666666666667</c:v>
                </c:pt>
              </c:numCache>
            </c:numRef>
          </c:val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2">
                  <c:v>110.675</c:v>
                </c:pt>
                <c:pt idx="3">
                  <c:v>110.64100000000001</c:v>
                </c:pt>
                <c:pt idx="4">
                  <c:v>110.66500000000001</c:v>
                </c:pt>
                <c:pt idx="5">
                  <c:v>110.505</c:v>
                </c:pt>
                <c:pt idx="6">
                  <c:v>110.565</c:v>
                </c:pt>
                <c:pt idx="7">
                  <c:v>110.629</c:v>
                </c:pt>
              </c:numCache>
            </c:numRef>
          </c:val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110.64</c:v>
                </c:pt>
                <c:pt idx="2">
                  <c:v>110.32</c:v>
                </c:pt>
                <c:pt idx="3">
                  <c:v>110.34</c:v>
                </c:pt>
                <c:pt idx="4">
                  <c:v>110.18</c:v>
                </c:pt>
                <c:pt idx="5">
                  <c:v>110.07</c:v>
                </c:pt>
                <c:pt idx="6">
                  <c:v>109.98</c:v>
                </c:pt>
                <c:pt idx="7">
                  <c:v>110.26</c:v>
                </c:pt>
              </c:numCache>
            </c:numRef>
          </c:val>
        </c:ser>
        <c:ser>
          <c:idx val="5"/>
          <c:order val="6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0">
                  <c:v>109.5</c:v>
                </c:pt>
                <c:pt idx="1">
                  <c:v>109.4</c:v>
                </c:pt>
                <c:pt idx="2">
                  <c:v>109.2</c:v>
                </c:pt>
                <c:pt idx="3">
                  <c:v>109.5</c:v>
                </c:pt>
                <c:pt idx="4">
                  <c:v>109.2</c:v>
                </c:pt>
                <c:pt idx="5">
                  <c:v>109.7</c:v>
                </c:pt>
                <c:pt idx="6">
                  <c:v>109.8</c:v>
                </c:pt>
                <c:pt idx="7">
                  <c:v>108.4</c:v>
                </c:pt>
              </c:numCache>
            </c:numRef>
          </c:val>
        </c:ser>
        <c:ser>
          <c:idx val="6"/>
          <c:order val="7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</c:ser>
        <c:ser>
          <c:idx val="0"/>
          <c:order val="8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109.5</c:v>
                </c:pt>
                <c:pt idx="1">
                  <c:v>109.9403125</c:v>
                </c:pt>
                <c:pt idx="2">
                  <c:v>109.94244047619047</c:v>
                </c:pt>
                <c:pt idx="3">
                  <c:v>110.01520238095237</c:v>
                </c:pt>
                <c:pt idx="4">
                  <c:v>110.00305194805196</c:v>
                </c:pt>
                <c:pt idx="5">
                  <c:v>110.00348214285714</c:v>
                </c:pt>
                <c:pt idx="6">
                  <c:v>110.13964285714285</c:v>
                </c:pt>
                <c:pt idx="7">
                  <c:v>109.8515238095238</c:v>
                </c:pt>
              </c:numCache>
            </c:numRef>
          </c:val>
        </c:ser>
        <c:ser>
          <c:idx val="11"/>
          <c:order val="9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</c:ser>
        <c:ser>
          <c:idx val="7"/>
          <c:order val="10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</c:ser>
        <c:marker val="1"/>
        <c:axId val="87470464"/>
        <c:axId val="87472384"/>
      </c:lineChart>
      <c:catAx>
        <c:axId val="87470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472384"/>
        <c:crosses val="autoZero"/>
        <c:lblAlgn val="ctr"/>
        <c:lblOffset val="100"/>
        <c:tickLblSkip val="1"/>
        <c:tickMarkSkip val="1"/>
      </c:catAx>
      <c:valAx>
        <c:axId val="87472384"/>
        <c:scaling>
          <c:orientation val="minMax"/>
          <c:max val="116"/>
          <c:min val="1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47046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6865457839045"/>
          <c:y val="0.12595123109630088"/>
          <c:w val="0.21924788460519351"/>
          <c:h val="0.839457135434343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624238449031743E-2"/>
          <c:y val="7.236853729013408E-2"/>
          <c:w val="0.69440876341583768"/>
          <c:h val="0.72697485186904465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11.415624999999997</c:v>
                </c:pt>
                <c:pt idx="2">
                  <c:v>11.415624999999999</c:v>
                </c:pt>
                <c:pt idx="3">
                  <c:v>11.393749999999999</c:v>
                </c:pt>
                <c:pt idx="4">
                  <c:v>11.362500000000001</c:v>
                </c:pt>
                <c:pt idx="5">
                  <c:v>11.381250000000001</c:v>
                </c:pt>
                <c:pt idx="6">
                  <c:v>11.453125</c:v>
                </c:pt>
                <c:pt idx="7">
                  <c:v>11.312499999999998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11.401454545454545</c:v>
                </c:pt>
                <c:pt idx="3">
                  <c:v>11.500399999999999</c:v>
                </c:pt>
                <c:pt idx="4">
                  <c:v>11.531578947368422</c:v>
                </c:pt>
                <c:pt idx="5">
                  <c:v>11.536052631578947</c:v>
                </c:pt>
                <c:pt idx="6">
                  <c:v>11.474149999999998</c:v>
                </c:pt>
                <c:pt idx="7">
                  <c:v>11.408157894736844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2">
                  <c:v>11.391666666666667</c:v>
                </c:pt>
                <c:pt idx="3">
                  <c:v>11.405555555555559</c:v>
                </c:pt>
                <c:pt idx="4">
                  <c:v>11.6</c:v>
                </c:pt>
                <c:pt idx="5" formatCode="General">
                  <c:v>11.484999999999999</c:v>
                </c:pt>
                <c:pt idx="6">
                  <c:v>11.490909090909092</c:v>
                </c:pt>
                <c:pt idx="7">
                  <c:v>11.473684210526315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11.17</c:v>
                </c:pt>
                <c:pt idx="2">
                  <c:v>11.24</c:v>
                </c:pt>
                <c:pt idx="3">
                  <c:v>11.26</c:v>
                </c:pt>
                <c:pt idx="4">
                  <c:v>11.22</c:v>
                </c:pt>
                <c:pt idx="5">
                  <c:v>11.19</c:v>
                </c:pt>
                <c:pt idx="6">
                  <c:v>11.19</c:v>
                </c:pt>
                <c:pt idx="7">
                  <c:v>11.28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2">
                  <c:v>11.36</c:v>
                </c:pt>
                <c:pt idx="3">
                  <c:v>11.375000000000004</c:v>
                </c:pt>
                <c:pt idx="4">
                  <c:v>11.427272727272729</c:v>
                </c:pt>
                <c:pt idx="5">
                  <c:v>11.385000000000002</c:v>
                </c:pt>
                <c:pt idx="6">
                  <c:v>11.430000000000003</c:v>
                </c:pt>
                <c:pt idx="7">
                  <c:v>11.428571428571431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11.436</c:v>
                </c:pt>
                <c:pt idx="1">
                  <c:v>11.266666666666666</c:v>
                </c:pt>
                <c:pt idx="2">
                  <c:v>11.217307692307694</c:v>
                </c:pt>
                <c:pt idx="3">
                  <c:v>11.268749999999999</c:v>
                </c:pt>
                <c:pt idx="4">
                  <c:v>11.286666666666667</c:v>
                </c:pt>
                <c:pt idx="5">
                  <c:v>11.303472222222226</c:v>
                </c:pt>
                <c:pt idx="6">
                  <c:v>11.255000000000003</c:v>
                </c:pt>
                <c:pt idx="7">
                  <c:v>11.325757575757578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2">
                  <c:v>11.47</c:v>
                </c:pt>
                <c:pt idx="3">
                  <c:v>11.39</c:v>
                </c:pt>
                <c:pt idx="4">
                  <c:v>11.45</c:v>
                </c:pt>
                <c:pt idx="5">
                  <c:v>11.32</c:v>
                </c:pt>
                <c:pt idx="6">
                  <c:v>11.4</c:v>
                </c:pt>
                <c:pt idx="7">
                  <c:v>11.41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11.404999999999999</c:v>
                </c:pt>
                <c:pt idx="3">
                  <c:v>11.331</c:v>
                </c:pt>
                <c:pt idx="4">
                  <c:v>11.478</c:v>
                </c:pt>
                <c:pt idx="5">
                  <c:v>11.736000000000001</c:v>
                </c:pt>
                <c:pt idx="6">
                  <c:v>11.784000000000001</c:v>
                </c:pt>
                <c:pt idx="7">
                  <c:v>11.712999999999999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11.29</c:v>
                </c:pt>
                <c:pt idx="2">
                  <c:v>11.25</c:v>
                </c:pt>
                <c:pt idx="3">
                  <c:v>11.28</c:v>
                </c:pt>
                <c:pt idx="4">
                  <c:v>11.23</c:v>
                </c:pt>
                <c:pt idx="5">
                  <c:v>11.31</c:v>
                </c:pt>
                <c:pt idx="6">
                  <c:v>11.35</c:v>
                </c:pt>
                <c:pt idx="7">
                  <c:v>11.42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11.4</c:v>
                </c:pt>
                <c:pt idx="5">
                  <c:v>11.6</c:v>
                </c:pt>
                <c:pt idx="6">
                  <c:v>11.5</c:v>
                </c:pt>
                <c:pt idx="7">
                  <c:v>11.6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11.468</c:v>
                </c:pt>
                <c:pt idx="1">
                  <c:v>11.328458333333332</c:v>
                </c:pt>
                <c:pt idx="2">
                  <c:v>11.36510539044289</c:v>
                </c:pt>
                <c:pt idx="3">
                  <c:v>11.370445555555555</c:v>
                </c:pt>
                <c:pt idx="4">
                  <c:v>11.398601834130783</c:v>
                </c:pt>
                <c:pt idx="5">
                  <c:v>11.424677485380117</c:v>
                </c:pt>
                <c:pt idx="6">
                  <c:v>11.432718409090912</c:v>
                </c:pt>
                <c:pt idx="7">
                  <c:v>11.437167110959216</c:v>
                </c:pt>
              </c:numCache>
            </c:numRef>
          </c:val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6.4000000000000057E-2</c:v>
                </c:pt>
                <c:pt idx="1">
                  <c:v>0.33000000000000007</c:v>
                </c:pt>
                <c:pt idx="2">
                  <c:v>0.28269230769230624</c:v>
                </c:pt>
                <c:pt idx="3">
                  <c:v>0.24039999999999928</c:v>
                </c:pt>
                <c:pt idx="4">
                  <c:v>0.37999999999999901</c:v>
                </c:pt>
                <c:pt idx="5">
                  <c:v>0.54600000000000115</c:v>
                </c:pt>
                <c:pt idx="6">
                  <c:v>0.59400000000000119</c:v>
                </c:pt>
                <c:pt idx="7">
                  <c:v>0.43299999999999983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</c:numCache>
            </c:numRef>
          </c:val>
        </c:ser>
        <c:marker val="1"/>
        <c:axId val="87536384"/>
        <c:axId val="87538304"/>
      </c:lineChart>
      <c:catAx>
        <c:axId val="87536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538304"/>
        <c:crosses val="autoZero"/>
        <c:lblAlgn val="ctr"/>
        <c:lblOffset val="100"/>
        <c:tickLblSkip val="1"/>
        <c:tickMarkSkip val="1"/>
      </c:catAx>
      <c:valAx>
        <c:axId val="87538304"/>
        <c:scaling>
          <c:orientation val="minMax"/>
          <c:max val="12.4"/>
          <c:min val="1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536384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548"/>
          <c:y val="0.12828993819861972"/>
          <c:w val="0.15994800230245124"/>
          <c:h val="0.869384068692589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814575943247585E-2"/>
          <c:y val="8.5763293310463243E-2"/>
          <c:w val="0.69912931312482685"/>
          <c:h val="0.73413379073756357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182.46875</c:v>
                </c:pt>
                <c:pt idx="2">
                  <c:v>183.96875</c:v>
                </c:pt>
                <c:pt idx="3">
                  <c:v>184.84375</c:v>
                </c:pt>
                <c:pt idx="4">
                  <c:v>184.96875</c:v>
                </c:pt>
                <c:pt idx="5">
                  <c:v>184.1875</c:v>
                </c:pt>
                <c:pt idx="6">
                  <c:v>184.46875</c:v>
                </c:pt>
                <c:pt idx="7">
                  <c:v>185.09375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182.67954545454549</c:v>
                </c:pt>
                <c:pt idx="3">
                  <c:v>183.02</c:v>
                </c:pt>
                <c:pt idx="4">
                  <c:v>182.33684210526314</c:v>
                </c:pt>
                <c:pt idx="5">
                  <c:v>183.57894736842104</c:v>
                </c:pt>
                <c:pt idx="6">
                  <c:v>183.2525</c:v>
                </c:pt>
                <c:pt idx="7">
                  <c:v>182.67368421052629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2">
                  <c:v>184.08695652173913</c:v>
                </c:pt>
                <c:pt idx="3">
                  <c:v>183.66666666666666</c:v>
                </c:pt>
                <c:pt idx="4">
                  <c:v>183.6</c:v>
                </c:pt>
                <c:pt idx="5" formatCode="General">
                  <c:v>182.05</c:v>
                </c:pt>
                <c:pt idx="6">
                  <c:v>182.5</c:v>
                </c:pt>
                <c:pt idx="7">
                  <c:v>182.68421052631578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182.37</c:v>
                </c:pt>
                <c:pt idx="2">
                  <c:v>182.67</c:v>
                </c:pt>
                <c:pt idx="3">
                  <c:v>182.41</c:v>
                </c:pt>
                <c:pt idx="4">
                  <c:v>182.86</c:v>
                </c:pt>
                <c:pt idx="5">
                  <c:v>183.24</c:v>
                </c:pt>
                <c:pt idx="6">
                  <c:v>183.8</c:v>
                </c:pt>
                <c:pt idx="7">
                  <c:v>183.95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2">
                  <c:v>183.4</c:v>
                </c:pt>
                <c:pt idx="3">
                  <c:v>184.45</c:v>
                </c:pt>
                <c:pt idx="4">
                  <c:v>184</c:v>
                </c:pt>
                <c:pt idx="5">
                  <c:v>184.2</c:v>
                </c:pt>
                <c:pt idx="6">
                  <c:v>184.2</c:v>
                </c:pt>
                <c:pt idx="7">
                  <c:v>184.04761904761904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181.57333333333332</c:v>
                </c:pt>
                <c:pt idx="1">
                  <c:v>181.17857142857142</c:v>
                </c:pt>
                <c:pt idx="2">
                  <c:v>181.7051282051282</c:v>
                </c:pt>
                <c:pt idx="3">
                  <c:v>183.04687500000003</c:v>
                </c:pt>
                <c:pt idx="4">
                  <c:v>183.98499999999999</c:v>
                </c:pt>
                <c:pt idx="5">
                  <c:v>183.71333333333337</c:v>
                </c:pt>
                <c:pt idx="6">
                  <c:v>183.90416666666667</c:v>
                </c:pt>
                <c:pt idx="7">
                  <c:v>182.43181818181819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2">
                  <c:v>187</c:v>
                </c:pt>
                <c:pt idx="3">
                  <c:v>186.5</c:v>
                </c:pt>
                <c:pt idx="4">
                  <c:v>188</c:v>
                </c:pt>
                <c:pt idx="5">
                  <c:v>186.1</c:v>
                </c:pt>
                <c:pt idx="6">
                  <c:v>185.6</c:v>
                </c:pt>
                <c:pt idx="7">
                  <c:v>186.7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184.63499999999999</c:v>
                </c:pt>
                <c:pt idx="3">
                  <c:v>184.393</c:v>
                </c:pt>
                <c:pt idx="4">
                  <c:v>184.14</c:v>
                </c:pt>
                <c:pt idx="5">
                  <c:v>182.678</c:v>
                </c:pt>
                <c:pt idx="6">
                  <c:v>183.48</c:v>
                </c:pt>
                <c:pt idx="7">
                  <c:v>186.417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183.06</c:v>
                </c:pt>
                <c:pt idx="2">
                  <c:v>182.99</c:v>
                </c:pt>
                <c:pt idx="3">
                  <c:v>181.9</c:v>
                </c:pt>
                <c:pt idx="4">
                  <c:v>182.28</c:v>
                </c:pt>
                <c:pt idx="5">
                  <c:v>182.65</c:v>
                </c:pt>
                <c:pt idx="6">
                  <c:v>183.58</c:v>
                </c:pt>
                <c:pt idx="7">
                  <c:v>183.63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0">
                  <c:v>181.4</c:v>
                </c:pt>
                <c:pt idx="1">
                  <c:v>181.9</c:v>
                </c:pt>
                <c:pt idx="2">
                  <c:v>181.8</c:v>
                </c:pt>
                <c:pt idx="3">
                  <c:v>182.4</c:v>
                </c:pt>
                <c:pt idx="4">
                  <c:v>181.8</c:v>
                </c:pt>
                <c:pt idx="5">
                  <c:v>182.1</c:v>
                </c:pt>
                <c:pt idx="6">
                  <c:v>183.3</c:v>
                </c:pt>
                <c:pt idx="7">
                  <c:v>183.2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181.48666666666668</c:v>
                </c:pt>
                <c:pt idx="1">
                  <c:v>182.19546428571428</c:v>
                </c:pt>
                <c:pt idx="2">
                  <c:v>183.49353801814127</c:v>
                </c:pt>
                <c:pt idx="3">
                  <c:v>183.66302916666669</c:v>
                </c:pt>
                <c:pt idx="4">
                  <c:v>183.79705921052633</c:v>
                </c:pt>
                <c:pt idx="5">
                  <c:v>183.44977807017546</c:v>
                </c:pt>
                <c:pt idx="6">
                  <c:v>183.80854166666666</c:v>
                </c:pt>
                <c:pt idx="7">
                  <c:v>184.08280819662792</c:v>
                </c:pt>
              </c:numCache>
            </c:numRef>
          </c:val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0.1733333333333178</c:v>
                </c:pt>
                <c:pt idx="1">
                  <c:v>1.8814285714285859</c:v>
                </c:pt>
                <c:pt idx="2">
                  <c:v>5.2948717948717956</c:v>
                </c:pt>
                <c:pt idx="3">
                  <c:v>4.5999999999999943</c:v>
                </c:pt>
                <c:pt idx="4">
                  <c:v>6.1999999999999886</c:v>
                </c:pt>
                <c:pt idx="5">
                  <c:v>4.0499999999999829</c:v>
                </c:pt>
                <c:pt idx="6">
                  <c:v>3.0999999999999943</c:v>
                </c:pt>
                <c:pt idx="7">
                  <c:v>4.2681818181818016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</c:ser>
        <c:marker val="1"/>
        <c:axId val="87709184"/>
        <c:axId val="87711104"/>
      </c:lineChart>
      <c:catAx>
        <c:axId val="87709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711104"/>
        <c:crosses val="autoZero"/>
        <c:lblAlgn val="ctr"/>
        <c:lblOffset val="100"/>
        <c:tickLblSkip val="1"/>
        <c:tickMarkSkip val="1"/>
      </c:catAx>
      <c:valAx>
        <c:axId val="87711104"/>
        <c:scaling>
          <c:orientation val="minMax"/>
          <c:max val="194"/>
          <c:min val="1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77091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4138"/>
          <c:y val="0.10655715009140398"/>
          <c:w val="0.15870985999900294"/>
          <c:h val="0.8701128412881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11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156.6875</c:v>
                </c:pt>
                <c:pt idx="2">
                  <c:v>157.0625</c:v>
                </c:pt>
                <c:pt idx="3">
                  <c:v>156.75</c:v>
                </c:pt>
                <c:pt idx="4">
                  <c:v>156.75</c:v>
                </c:pt>
                <c:pt idx="5">
                  <c:v>157.09375</c:v>
                </c:pt>
                <c:pt idx="6">
                  <c:v>157.1875</c:v>
                </c:pt>
                <c:pt idx="7">
                  <c:v>156.28125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156.44545454545454</c:v>
                </c:pt>
                <c:pt idx="3">
                  <c:v>155.58250000000001</c:v>
                </c:pt>
                <c:pt idx="4">
                  <c:v>155.46842105263161</c:v>
                </c:pt>
                <c:pt idx="5">
                  <c:v>155.51142105263159</c:v>
                </c:pt>
                <c:pt idx="6">
                  <c:v>155.34834999999998</c:v>
                </c:pt>
                <c:pt idx="7">
                  <c:v>157.54563157894736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2">
                  <c:v>158.08333333333334</c:v>
                </c:pt>
                <c:pt idx="3">
                  <c:v>156.44444444444446</c:v>
                </c:pt>
                <c:pt idx="4">
                  <c:v>157.1</c:v>
                </c:pt>
                <c:pt idx="5" formatCode="General">
                  <c:v>155.80000000000001</c:v>
                </c:pt>
                <c:pt idx="6">
                  <c:v>155.09090909090909</c:v>
                </c:pt>
                <c:pt idx="7">
                  <c:v>155.31578947368422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155.97999999999999</c:v>
                </c:pt>
                <c:pt idx="2">
                  <c:v>155.44999999999999</c:v>
                </c:pt>
                <c:pt idx="3">
                  <c:v>155.06</c:v>
                </c:pt>
                <c:pt idx="4">
                  <c:v>154.93</c:v>
                </c:pt>
                <c:pt idx="5">
                  <c:v>153.68</c:v>
                </c:pt>
                <c:pt idx="6">
                  <c:v>153.81</c:v>
                </c:pt>
                <c:pt idx="7">
                  <c:v>153.77000000000001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2">
                  <c:v>156.6</c:v>
                </c:pt>
                <c:pt idx="3">
                  <c:v>156</c:v>
                </c:pt>
                <c:pt idx="4">
                  <c:v>156.5</c:v>
                </c:pt>
                <c:pt idx="5">
                  <c:v>156.30000000000001</c:v>
                </c:pt>
                <c:pt idx="6">
                  <c:v>156.85</c:v>
                </c:pt>
                <c:pt idx="7">
                  <c:v>155.95238095238096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157.87083333333334</c:v>
                </c:pt>
                <c:pt idx="1">
                  <c:v>158.64880952380955</c:v>
                </c:pt>
                <c:pt idx="2">
                  <c:v>158.71666666666664</c:v>
                </c:pt>
                <c:pt idx="3">
                  <c:v>156.89285714285714</c:v>
                </c:pt>
                <c:pt idx="4">
                  <c:v>157.2456140350877</c:v>
                </c:pt>
                <c:pt idx="5">
                  <c:v>157.2534722222222</c:v>
                </c:pt>
                <c:pt idx="6">
                  <c:v>157.34375000000003</c:v>
                </c:pt>
                <c:pt idx="7">
                  <c:v>157.90350877192981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2">
                  <c:v>159.80000000000001</c:v>
                </c:pt>
                <c:pt idx="3">
                  <c:v>160.4</c:v>
                </c:pt>
                <c:pt idx="4">
                  <c:v>162</c:v>
                </c:pt>
                <c:pt idx="5">
                  <c:v>161.30000000000001</c:v>
                </c:pt>
                <c:pt idx="6">
                  <c:v>160.19999999999999</c:v>
                </c:pt>
                <c:pt idx="7">
                  <c:v>159.80000000000001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157.40199999999999</c:v>
                </c:pt>
                <c:pt idx="3">
                  <c:v>157.286</c:v>
                </c:pt>
                <c:pt idx="4">
                  <c:v>157.108</c:v>
                </c:pt>
                <c:pt idx="5">
                  <c:v>157.72200000000001</c:v>
                </c:pt>
                <c:pt idx="6">
                  <c:v>158.786</c:v>
                </c:pt>
                <c:pt idx="7">
                  <c:v>158.965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157.44</c:v>
                </c:pt>
                <c:pt idx="2">
                  <c:v>155.37</c:v>
                </c:pt>
                <c:pt idx="3">
                  <c:v>155.85</c:v>
                </c:pt>
                <c:pt idx="4">
                  <c:v>156.26</c:v>
                </c:pt>
                <c:pt idx="5">
                  <c:v>155.15</c:v>
                </c:pt>
                <c:pt idx="6">
                  <c:v>156.5</c:v>
                </c:pt>
                <c:pt idx="7">
                  <c:v>156.47999999999999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0">
                  <c:v>155.4</c:v>
                </c:pt>
                <c:pt idx="1">
                  <c:v>156.30000000000001</c:v>
                </c:pt>
                <c:pt idx="2">
                  <c:v>156</c:v>
                </c:pt>
                <c:pt idx="3">
                  <c:v>155.30000000000001</c:v>
                </c:pt>
                <c:pt idx="4">
                  <c:v>155.6</c:v>
                </c:pt>
                <c:pt idx="5">
                  <c:v>157.80000000000001</c:v>
                </c:pt>
                <c:pt idx="6">
                  <c:v>156.80000000000001</c:v>
                </c:pt>
                <c:pt idx="7">
                  <c:v>156.4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  <c:pt idx="3">
                  <c:v>157</c:v>
                </c:pt>
                <c:pt idx="4">
                  <c:v>157</c:v>
                </c:pt>
                <c:pt idx="5">
                  <c:v>157</c:v>
                </c:pt>
                <c:pt idx="6">
                  <c:v>157</c:v>
                </c:pt>
                <c:pt idx="7">
                  <c:v>157</c:v>
                </c:pt>
                <c:pt idx="8">
                  <c:v>157</c:v>
                </c:pt>
                <c:pt idx="9">
                  <c:v>157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</c:numCache>
            </c:numRef>
          </c:val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156.63541666666669</c:v>
                </c:pt>
                <c:pt idx="1">
                  <c:v>157.01126190476188</c:v>
                </c:pt>
                <c:pt idx="2">
                  <c:v>157.09299545454547</c:v>
                </c:pt>
                <c:pt idx="3">
                  <c:v>156.55658015873016</c:v>
                </c:pt>
                <c:pt idx="4">
                  <c:v>156.89620350877189</c:v>
                </c:pt>
                <c:pt idx="5">
                  <c:v>156.76106432748537</c:v>
                </c:pt>
                <c:pt idx="6">
                  <c:v>156.79165090909092</c:v>
                </c:pt>
                <c:pt idx="7">
                  <c:v>156.84135607769423</c:v>
                </c:pt>
              </c:numCache>
            </c:numRef>
          </c:val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2.4708333333333314</c:v>
                </c:pt>
                <c:pt idx="1">
                  <c:v>2.668809523809557</c:v>
                </c:pt>
                <c:pt idx="2">
                  <c:v>4.4300000000000068</c:v>
                </c:pt>
                <c:pt idx="3">
                  <c:v>5.3400000000000034</c:v>
                </c:pt>
                <c:pt idx="4">
                  <c:v>7.0699999999999932</c:v>
                </c:pt>
                <c:pt idx="5">
                  <c:v>7.6200000000000045</c:v>
                </c:pt>
                <c:pt idx="6">
                  <c:v>6.3899999999999864</c:v>
                </c:pt>
                <c:pt idx="7">
                  <c:v>6.0300000000000011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</c:numCache>
            </c:numRef>
          </c:val>
        </c:ser>
        <c:marker val="1"/>
        <c:axId val="87841408"/>
        <c:axId val="87851776"/>
      </c:lineChart>
      <c:catAx>
        <c:axId val="878414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7851776"/>
        <c:crosses val="autoZero"/>
        <c:lblAlgn val="ctr"/>
        <c:lblOffset val="100"/>
        <c:tickLblSkip val="1"/>
        <c:tickMarkSkip val="1"/>
      </c:catAx>
      <c:valAx>
        <c:axId val="87851776"/>
        <c:scaling>
          <c:orientation val="minMax"/>
          <c:max val="173"/>
          <c:min val="1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7841408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40162"/>
        </c:manualLayout>
      </c:layout>
      <c:lineChart>
        <c:grouping val="standard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78.9375</c:v>
                </c:pt>
                <c:pt idx="2">
                  <c:v>78.875</c:v>
                </c:pt>
                <c:pt idx="3">
                  <c:v>78.75</c:v>
                </c:pt>
                <c:pt idx="4">
                  <c:v>78.78125</c:v>
                </c:pt>
                <c:pt idx="5">
                  <c:v>79</c:v>
                </c:pt>
                <c:pt idx="6">
                  <c:v>78.96875</c:v>
                </c:pt>
                <c:pt idx="7">
                  <c:v>78.5</c:v>
                </c:pt>
              </c:numCache>
            </c:numRef>
          </c:val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75.168181818181807</c:v>
                </c:pt>
                <c:pt idx="3">
                  <c:v>74.952500000000001</c:v>
                </c:pt>
                <c:pt idx="4">
                  <c:v>75.460526315789465</c:v>
                </c:pt>
                <c:pt idx="5">
                  <c:v>74.436842105263167</c:v>
                </c:pt>
                <c:pt idx="6">
                  <c:v>74.764950000000013</c:v>
                </c:pt>
                <c:pt idx="7">
                  <c:v>75.987684210526325</c:v>
                </c:pt>
              </c:numCache>
            </c:numRef>
          </c:val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2">
                  <c:v>78</c:v>
                </c:pt>
                <c:pt idx="3">
                  <c:v>77.611111111111114</c:v>
                </c:pt>
                <c:pt idx="4">
                  <c:v>77.7</c:v>
                </c:pt>
                <c:pt idx="5" formatCode="General">
                  <c:v>77.3</c:v>
                </c:pt>
                <c:pt idx="6">
                  <c:v>77.045454545454547</c:v>
                </c:pt>
                <c:pt idx="7">
                  <c:v>77.263157894736835</c:v>
                </c:pt>
              </c:numCache>
            </c:numRef>
          </c:val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75.849999999999994</c:v>
                </c:pt>
                <c:pt idx="2">
                  <c:v>75.36</c:v>
                </c:pt>
                <c:pt idx="3">
                  <c:v>75.569999999999993</c:v>
                </c:pt>
                <c:pt idx="4">
                  <c:v>75.37</c:v>
                </c:pt>
                <c:pt idx="5">
                  <c:v>75.239999999999995</c:v>
                </c:pt>
                <c:pt idx="6">
                  <c:v>75.150000000000006</c:v>
                </c:pt>
                <c:pt idx="7">
                  <c:v>75.44</c:v>
                </c:pt>
              </c:numCache>
            </c:numRef>
          </c:val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2">
                  <c:v>77.5</c:v>
                </c:pt>
                <c:pt idx="3">
                  <c:v>76.849999999999994</c:v>
                </c:pt>
                <c:pt idx="4">
                  <c:v>77.090909090909093</c:v>
                </c:pt>
                <c:pt idx="5">
                  <c:v>77.150000000000006</c:v>
                </c:pt>
                <c:pt idx="6">
                  <c:v>77.25</c:v>
                </c:pt>
                <c:pt idx="7">
                  <c:v>77.19047619047619</c:v>
                </c:pt>
              </c:numCache>
            </c:numRef>
          </c:val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76.603174603174594</c:v>
                </c:pt>
                <c:pt idx="1">
                  <c:v>76.361111111111114</c:v>
                </c:pt>
                <c:pt idx="2">
                  <c:v>76.974358974358978</c:v>
                </c:pt>
                <c:pt idx="3">
                  <c:v>75.557291666666657</c:v>
                </c:pt>
                <c:pt idx="4">
                  <c:v>75.754166666666677</c:v>
                </c:pt>
                <c:pt idx="5">
                  <c:v>75.686666666666682</c:v>
                </c:pt>
                <c:pt idx="6">
                  <c:v>76.058333333333337</c:v>
                </c:pt>
                <c:pt idx="7">
                  <c:v>75.962121212121218</c:v>
                </c:pt>
              </c:numCache>
            </c:numRef>
          </c:val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2">
                  <c:v>79.5</c:v>
                </c:pt>
                <c:pt idx="3">
                  <c:v>79.400000000000006</c:v>
                </c:pt>
                <c:pt idx="4">
                  <c:v>79</c:v>
                </c:pt>
                <c:pt idx="5">
                  <c:v>77.400000000000006</c:v>
                </c:pt>
                <c:pt idx="6">
                  <c:v>78</c:v>
                </c:pt>
                <c:pt idx="7">
                  <c:v>77.599999999999994</c:v>
                </c:pt>
              </c:numCache>
            </c:numRef>
          </c:val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75.843999999999994</c:v>
                </c:pt>
                <c:pt idx="3">
                  <c:v>76.028000000000006</c:v>
                </c:pt>
                <c:pt idx="4">
                  <c:v>76.959999999999994</c:v>
                </c:pt>
                <c:pt idx="5">
                  <c:v>77.122</c:v>
                </c:pt>
                <c:pt idx="6">
                  <c:v>76.873000000000005</c:v>
                </c:pt>
                <c:pt idx="7">
                  <c:v>76.405000000000001</c:v>
                </c:pt>
              </c:numCache>
            </c:numRef>
          </c:val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76.37</c:v>
                </c:pt>
                <c:pt idx="2">
                  <c:v>75.88</c:v>
                </c:pt>
                <c:pt idx="3">
                  <c:v>75.459999999999994</c:v>
                </c:pt>
                <c:pt idx="4">
                  <c:v>76.25</c:v>
                </c:pt>
                <c:pt idx="5">
                  <c:v>76.510000000000005</c:v>
                </c:pt>
                <c:pt idx="6">
                  <c:v>77.040000000000006</c:v>
                </c:pt>
                <c:pt idx="7">
                  <c:v>77.12</c:v>
                </c:pt>
              </c:numCache>
            </c:numRef>
          </c:val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0">
                  <c:v>75.8</c:v>
                </c:pt>
                <c:pt idx="1">
                  <c:v>76.099999999999994</c:v>
                </c:pt>
                <c:pt idx="2">
                  <c:v>76.3</c:v>
                </c:pt>
                <c:pt idx="3">
                  <c:v>76.3</c:v>
                </c:pt>
                <c:pt idx="4">
                  <c:v>75.3</c:v>
                </c:pt>
                <c:pt idx="5">
                  <c:v>76.099999999999994</c:v>
                </c:pt>
                <c:pt idx="6">
                  <c:v>75.3</c:v>
                </c:pt>
                <c:pt idx="7">
                  <c:v>75.099999999999994</c:v>
                </c:pt>
              </c:numCache>
            </c:numRef>
          </c:val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76.201587301587296</c:v>
                </c:pt>
                <c:pt idx="1">
                  <c:v>76.723722222222221</c:v>
                </c:pt>
                <c:pt idx="2">
                  <c:v>76.940154079254071</c:v>
                </c:pt>
                <c:pt idx="3">
                  <c:v>76.647890277777776</c:v>
                </c:pt>
                <c:pt idx="4">
                  <c:v>76.766685207336508</c:v>
                </c:pt>
                <c:pt idx="5">
                  <c:v>76.594550877192987</c:v>
                </c:pt>
                <c:pt idx="6">
                  <c:v>76.645048787878792</c:v>
                </c:pt>
                <c:pt idx="7">
                  <c:v>76.656843950786055</c:v>
                </c:pt>
              </c:numCache>
            </c:numRef>
          </c:val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0.80317460317459677</c:v>
                </c:pt>
                <c:pt idx="1">
                  <c:v>3.0875000000000057</c:v>
                </c:pt>
                <c:pt idx="2">
                  <c:v>3.5150000000000006</c:v>
                </c:pt>
                <c:pt idx="3">
                  <c:v>3.1800000000000068</c:v>
                </c:pt>
                <c:pt idx="4">
                  <c:v>3.4112499999999955</c:v>
                </c:pt>
                <c:pt idx="5">
                  <c:v>3.7600000000000051</c:v>
                </c:pt>
                <c:pt idx="6">
                  <c:v>3.8187499999999943</c:v>
                </c:pt>
                <c:pt idx="7">
                  <c:v>3.0600000000000023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marker val="1"/>
        <c:axId val="88027520"/>
        <c:axId val="88029440"/>
      </c:lineChart>
      <c:catAx>
        <c:axId val="880275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88029440"/>
        <c:crosses val="autoZero"/>
        <c:lblAlgn val="ctr"/>
        <c:lblOffset val="100"/>
        <c:tickLblSkip val="1"/>
        <c:tickMarkSkip val="1"/>
      </c:catAx>
      <c:valAx>
        <c:axId val="88029440"/>
        <c:scaling>
          <c:orientation val="minMax"/>
          <c:max val="85"/>
          <c:min val="6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8802752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60489"/>
          <c:h val="0.78086655112651648"/>
        </c:manualLayout>
      </c:layout>
      <c:lineChart>
        <c:grouping val="standard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47.153124999999996</c:v>
                </c:pt>
                <c:pt idx="3">
                  <c:v>46.931249999999999</c:v>
                </c:pt>
                <c:pt idx="4">
                  <c:v>47.003124999999997</c:v>
                </c:pt>
                <c:pt idx="5">
                  <c:v>47.262499999999996</c:v>
                </c:pt>
                <c:pt idx="6">
                  <c:v>47.253124999999997</c:v>
                </c:pt>
                <c:pt idx="7">
                  <c:v>46.231249999999996</c:v>
                </c:pt>
              </c:numCache>
            </c:numRef>
          </c:val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2">
                  <c:v>47.625</c:v>
                </c:pt>
                <c:pt idx="3">
                  <c:v>46.777777777777779</c:v>
                </c:pt>
                <c:pt idx="4">
                  <c:v>47</c:v>
                </c:pt>
                <c:pt idx="5" formatCode="General">
                  <c:v>46.85</c:v>
                </c:pt>
                <c:pt idx="6">
                  <c:v>46.727272727272727</c:v>
                </c:pt>
                <c:pt idx="7">
                  <c:v>47.526315789473685</c:v>
                </c:pt>
              </c:numCache>
            </c:numRef>
          </c:val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HDL!$F$5:$F$20</c:f>
              <c:numCache>
                <c:formatCode>0.0</c:formatCode>
                <c:ptCount val="16"/>
                <c:pt idx="0">
                  <c:v>46</c:v>
                </c:pt>
                <c:pt idx="1">
                  <c:v>46.05</c:v>
                </c:pt>
                <c:pt idx="2">
                  <c:v>46.5</c:v>
                </c:pt>
                <c:pt idx="3">
                  <c:v>46.45</c:v>
                </c:pt>
                <c:pt idx="4">
                  <c:v>46.6</c:v>
                </c:pt>
                <c:pt idx="5">
                  <c:v>46.38095238095238</c:v>
                </c:pt>
              </c:numCache>
            </c:numRef>
          </c:val>
        </c:ser>
        <c:ser>
          <c:idx val="3"/>
          <c:order val="3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</c:ser>
        <c:ser>
          <c:idx val="4"/>
          <c:order val="4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46.926041666666663</c:v>
                </c:pt>
                <c:pt idx="3">
                  <c:v>46.586342592592587</c:v>
                </c:pt>
                <c:pt idx="4">
                  <c:v>46.834375000000001</c:v>
                </c:pt>
                <c:pt idx="5">
                  <c:v>46.854166666666664</c:v>
                </c:pt>
                <c:pt idx="6">
                  <c:v>46.860132575757575</c:v>
                </c:pt>
                <c:pt idx="7">
                  <c:v>46.712839390142022</c:v>
                </c:pt>
              </c:numCache>
            </c:numRef>
          </c:val>
        </c:ser>
        <c:ser>
          <c:idx val="5"/>
          <c:order val="5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</c:numCache>
            </c:numRef>
          </c:val>
        </c:ser>
        <c:ser>
          <c:idx val="6"/>
          <c:order val="6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</c:ser>
        <c:marker val="1"/>
        <c:axId val="93469312"/>
        <c:axId val="93491968"/>
      </c:lineChart>
      <c:catAx>
        <c:axId val="934693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491968"/>
        <c:crosses val="autoZero"/>
        <c:lblAlgn val="ctr"/>
        <c:lblOffset val="100"/>
        <c:tickLblSkip val="1"/>
        <c:tickMarkSkip val="1"/>
      </c:catAx>
      <c:valAx>
        <c:axId val="93491968"/>
        <c:scaling>
          <c:orientation val="minMax"/>
          <c:max val="53"/>
          <c:min val="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34693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3266222518095792"/>
          <c:h val="0.665631977430394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57149</xdr:rowOff>
    </xdr:from>
    <xdr:to>
      <xdr:col>8</xdr:col>
      <xdr:colOff>511968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8</xdr:col>
      <xdr:colOff>238125</xdr:colOff>
      <xdr:row>39</xdr:row>
      <xdr:rowOff>130968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404812</xdr:colOff>
      <xdr:row>20</xdr:row>
      <xdr:rowOff>95251</xdr:rowOff>
    </xdr:from>
    <xdr:to>
      <xdr:col>16</xdr:col>
      <xdr:colOff>35719</xdr:colOff>
      <xdr:row>40</xdr:row>
      <xdr:rowOff>11906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190500</xdr:colOff>
      <xdr:row>21</xdr:row>
      <xdr:rowOff>142875</xdr:rowOff>
    </xdr:from>
    <xdr:ext cx="2356799" cy="459100"/>
    <xdr:sp macro="" textlink="">
      <xdr:nvSpPr>
        <xdr:cNvPr id="9" name="テキスト ボックス 8"/>
        <xdr:cNvSpPr txBox="1"/>
      </xdr:nvSpPr>
      <xdr:spPr>
        <a:xfrm>
          <a:off x="5857875" y="4405313"/>
          <a:ext cx="2356799" cy="459100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kumimoji="1" lang="en-US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11</a:t>
          </a:r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月から</a:t>
          </a:r>
          <a:r>
            <a:rPr kumimoji="1" lang="ja-JP" altLang="en-US" sz="1100"/>
            <a:t>千葉市立青葉病院は</a:t>
          </a:r>
          <a:endParaRPr kumimoji="1" lang="en-US" altLang="ja-JP" sz="1100"/>
        </a:p>
        <a:p>
          <a:r>
            <a:rPr kumimoji="1" lang="ja-JP" altLang="en-US" sz="1100"/>
            <a:t>測定法を</a:t>
          </a:r>
          <a:r>
            <a:rPr kumimoji="1" lang="en-US" altLang="ja-JP" sz="1100"/>
            <a:t>BCP</a:t>
          </a:r>
          <a:r>
            <a:rPr kumimoji="1" lang="ja-JP" altLang="en-US" sz="1100"/>
            <a:t>改良法に変更しました。</a:t>
          </a:r>
        </a:p>
      </xdr:txBody>
    </xdr:sp>
    <xdr:clientData/>
  </xdr:oneCellAnchor>
  <xdr:twoCellAnchor>
    <xdr:from>
      <xdr:col>10</xdr:col>
      <xdr:colOff>571500</xdr:colOff>
      <xdr:row>24</xdr:row>
      <xdr:rowOff>142875</xdr:rowOff>
    </xdr:from>
    <xdr:to>
      <xdr:col>11</xdr:col>
      <xdr:colOff>11907</xdr:colOff>
      <xdr:row>28</xdr:row>
      <xdr:rowOff>35719</xdr:rowOff>
    </xdr:to>
    <xdr:cxnSp macro="">
      <xdr:nvCxnSpPr>
        <xdr:cNvPr id="11" name="直線矢印コネクタ 10"/>
        <xdr:cNvCxnSpPr/>
      </xdr:nvCxnSpPr>
      <xdr:spPr bwMode="auto">
        <a:xfrm flipH="1">
          <a:off x="6917531" y="4905375"/>
          <a:ext cx="202407" cy="559594"/>
        </a:xfrm>
        <a:prstGeom prst="straightConnector1">
          <a:avLst/>
        </a:prstGeom>
        <a:solidFill>
          <a:srgbClr val="FFFFFF"/>
        </a:solidFill>
        <a:ln w="22225" cap="flat" cmpd="sng" algn="ctr">
          <a:solidFill>
            <a:srgbClr val="00FF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0.08191</cdr:y>
    </cdr:from>
    <cdr:to>
      <cdr:x>0.11233</cdr:x>
      <cdr:y>0.16041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1"/>
          <a:ext cx="607219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(g/dL)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0.77802</cdr:x>
      <cdr:y>0</cdr:y>
    </cdr:from>
    <cdr:to>
      <cdr:x>1</cdr:x>
      <cdr:y>0.09723</cdr:y>
    </cdr:to>
    <cdr:sp macro="" textlink="">
      <cdr:nvSpPr>
        <cdr:cNvPr id="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594" y="0"/>
          <a:ext cx="1199881" cy="3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92870</xdr:colOff>
      <xdr:row>20</xdr:row>
      <xdr:rowOff>85725</xdr:rowOff>
    </xdr:from>
    <xdr:to>
      <xdr:col>16</xdr:col>
      <xdr:colOff>83345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11908</xdr:rowOff>
    </xdr:from>
    <xdr:to>
      <xdr:col>15</xdr:col>
      <xdr:colOff>107157</xdr:colOff>
      <xdr:row>40</xdr:row>
      <xdr:rowOff>23814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0.00289</cdr:y>
    </cdr:from>
    <cdr:to>
      <cdr:x>0.926</cdr:x>
      <cdr:y>0.12391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094" y="11476"/>
          <a:ext cx="505240" cy="48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0.88129</cdr:x>
      <cdr:y>0</cdr:y>
    </cdr:from>
    <cdr:to>
      <cdr:x>0.91937</cdr:x>
      <cdr:y>0.12854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90" y="0"/>
          <a:ext cx="349836" cy="40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0.8647</cdr:x>
      <cdr:y>0.00313</cdr:y>
    </cdr:from>
    <cdr:to>
      <cdr:x>0.91902</cdr:x>
      <cdr:y>0.12698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6839" y="10196"/>
          <a:ext cx="505498" cy="40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20</xdr:row>
      <xdr:rowOff>111919</xdr:rowOff>
    </xdr:from>
    <xdr:to>
      <xdr:col>15</xdr:col>
      <xdr:colOff>154781</xdr:colOff>
      <xdr:row>39</xdr:row>
      <xdr:rowOff>154781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0.71312</cdr:x>
      <cdr:y>0.00386</cdr:y>
    </cdr:from>
    <cdr:to>
      <cdr:x>0.90833</cdr:x>
      <cdr:y>0.10494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2624" y="11906"/>
          <a:ext cx="1196973" cy="311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41"/>
  <sheetViews>
    <sheetView tabSelected="1" view="pageBreakPreview" zoomScale="75" zoomScaleNormal="65" zoomScaleSheetLayoutView="75" workbookViewId="0">
      <selection activeCell="M18" sqref="M18"/>
    </sheetView>
  </sheetViews>
  <sheetFormatPr defaultRowHeight="15.75"/>
  <cols>
    <col min="1" max="1" width="32" customWidth="1"/>
    <col min="2" max="2" width="9" style="100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3" bestFit="1" customWidth="1"/>
    <col min="9" max="13" width="9" style="31"/>
  </cols>
  <sheetData>
    <row r="1" spans="1:19" ht="19.5">
      <c r="A1" s="201" t="s">
        <v>82</v>
      </c>
      <c r="B1" s="202"/>
      <c r="C1" s="202"/>
      <c r="D1" s="202"/>
      <c r="E1" s="202"/>
      <c r="F1" s="202"/>
      <c r="G1" s="202"/>
      <c r="H1" s="202"/>
      <c r="I1" s="104"/>
      <c r="J1" s="105"/>
      <c r="K1" s="105"/>
      <c r="L1" s="105"/>
      <c r="M1" s="105"/>
      <c r="N1" s="106"/>
    </row>
    <row r="2" spans="1:19" ht="21.95" customHeight="1" thickBot="1">
      <c r="A2" s="107" t="s">
        <v>0</v>
      </c>
      <c r="B2" s="108" t="s">
        <v>1</v>
      </c>
      <c r="C2" s="109" t="s">
        <v>83</v>
      </c>
      <c r="D2" s="203" t="s">
        <v>84</v>
      </c>
      <c r="E2" s="204"/>
      <c r="F2" s="204"/>
      <c r="G2" s="205"/>
      <c r="H2" s="109" t="s">
        <v>85</v>
      </c>
      <c r="I2" s="105"/>
      <c r="J2" s="105"/>
      <c r="K2" s="105"/>
      <c r="L2" s="105"/>
      <c r="M2" s="105"/>
      <c r="N2" s="106"/>
    </row>
    <row r="3" spans="1:19" ht="21.95" customHeight="1" thickTop="1">
      <c r="A3" s="11" t="s">
        <v>15</v>
      </c>
      <c r="B3" s="110">
        <v>144</v>
      </c>
      <c r="C3" s="12" t="s">
        <v>86</v>
      </c>
      <c r="D3" s="111">
        <f>$B$3-2</f>
        <v>142</v>
      </c>
      <c r="E3" s="112" t="s">
        <v>80</v>
      </c>
      <c r="F3" s="112" t="s">
        <v>80</v>
      </c>
      <c r="G3" s="113">
        <f>$B$3+2</f>
        <v>146</v>
      </c>
      <c r="H3" s="114" t="s">
        <v>87</v>
      </c>
      <c r="I3" s="105"/>
      <c r="J3" s="105"/>
      <c r="K3" s="105"/>
      <c r="L3" s="105"/>
      <c r="M3" s="105"/>
      <c r="N3" s="106"/>
    </row>
    <row r="4" spans="1:19" ht="21.95" customHeight="1" thickBot="1">
      <c r="A4" s="13" t="s">
        <v>16</v>
      </c>
      <c r="B4" s="115">
        <v>6.4</v>
      </c>
      <c r="C4" s="14" t="s">
        <v>88</v>
      </c>
      <c r="D4" s="116">
        <f>$B$4-0.2</f>
        <v>6.2</v>
      </c>
      <c r="E4" s="117" t="s">
        <v>80</v>
      </c>
      <c r="F4" s="117" t="s">
        <v>80</v>
      </c>
      <c r="G4" s="118">
        <f>$B$4+0.2</f>
        <v>6.6000000000000005</v>
      </c>
      <c r="H4" s="119" t="s">
        <v>89</v>
      </c>
      <c r="I4" s="105"/>
      <c r="J4" s="105"/>
      <c r="K4" s="105"/>
      <c r="L4" s="105"/>
      <c r="M4" s="105"/>
      <c r="N4" s="106"/>
    </row>
    <row r="5" spans="1:19" s="9" customFormat="1" ht="21.95" customHeight="1" thickTop="1">
      <c r="A5" s="15" t="s">
        <v>90</v>
      </c>
      <c r="B5" s="120">
        <v>110</v>
      </c>
      <c r="C5" s="16" t="s">
        <v>88</v>
      </c>
      <c r="D5" s="121">
        <f>$B$5-3</f>
        <v>107</v>
      </c>
      <c r="E5" s="122" t="s">
        <v>80</v>
      </c>
      <c r="F5" s="122" t="s">
        <v>80</v>
      </c>
      <c r="G5" s="123">
        <f>$B$5+3</f>
        <v>113</v>
      </c>
      <c r="H5" s="124" t="s">
        <v>91</v>
      </c>
      <c r="I5" s="125"/>
      <c r="J5" s="125"/>
      <c r="K5" s="125"/>
      <c r="L5" s="125"/>
      <c r="M5" s="125"/>
      <c r="N5" s="126"/>
    </row>
    <row r="6" spans="1:19" ht="21.95" customHeight="1" thickBot="1">
      <c r="A6" s="13" t="s">
        <v>73</v>
      </c>
      <c r="B6" s="115">
        <v>108</v>
      </c>
      <c r="C6" s="14" t="s">
        <v>88</v>
      </c>
      <c r="D6" s="116">
        <f>$B$6-3</f>
        <v>105</v>
      </c>
      <c r="E6" s="117" t="s">
        <v>80</v>
      </c>
      <c r="F6" s="117" t="s">
        <v>80</v>
      </c>
      <c r="G6" s="118">
        <f>$B$6+3</f>
        <v>111</v>
      </c>
      <c r="H6" s="119" t="s">
        <v>92</v>
      </c>
      <c r="I6" s="105"/>
      <c r="J6" s="105"/>
      <c r="K6" s="105"/>
      <c r="L6" s="105"/>
      <c r="M6" s="105"/>
      <c r="N6" s="106"/>
    </row>
    <row r="7" spans="1:19" ht="21.95" customHeight="1" thickTop="1">
      <c r="A7" s="17" t="s">
        <v>18</v>
      </c>
      <c r="B7" s="127">
        <v>11.4</v>
      </c>
      <c r="C7" s="16" t="s">
        <v>93</v>
      </c>
      <c r="D7" s="128">
        <f>$B$7-0.5</f>
        <v>10.9</v>
      </c>
      <c r="E7" s="122" t="s">
        <v>80</v>
      </c>
      <c r="F7" s="122" t="s">
        <v>80</v>
      </c>
      <c r="G7" s="129">
        <f>$B$7+0.5</f>
        <v>11.9</v>
      </c>
      <c r="H7" s="124" t="s">
        <v>94</v>
      </c>
      <c r="I7" s="105"/>
      <c r="J7" s="105"/>
      <c r="K7" s="105"/>
      <c r="L7" s="105"/>
      <c r="M7" s="105"/>
      <c r="N7" s="106"/>
    </row>
    <row r="8" spans="1:19" ht="21.95" customHeight="1">
      <c r="A8" s="11" t="s">
        <v>14</v>
      </c>
      <c r="B8" s="110">
        <v>184</v>
      </c>
      <c r="C8" s="12" t="s">
        <v>95</v>
      </c>
      <c r="D8" s="130">
        <f>$B$8-5</f>
        <v>179</v>
      </c>
      <c r="E8" s="131" t="s">
        <v>80</v>
      </c>
      <c r="F8" s="131" t="s">
        <v>80</v>
      </c>
      <c r="G8" s="132">
        <f>$B$8+5</f>
        <v>189</v>
      </c>
      <c r="H8" s="114" t="s">
        <v>96</v>
      </c>
      <c r="I8" s="105"/>
      <c r="J8" s="105"/>
      <c r="K8" s="105"/>
      <c r="L8" s="105"/>
      <c r="M8" s="105"/>
      <c r="N8" s="106"/>
    </row>
    <row r="9" spans="1:19" ht="21.95" customHeight="1">
      <c r="A9" s="15" t="s">
        <v>8</v>
      </c>
      <c r="B9" s="133">
        <v>157</v>
      </c>
      <c r="C9" s="18" t="s">
        <v>95</v>
      </c>
      <c r="D9" s="134">
        <f>ROUNDDOWN($B$9*0.95,0)</f>
        <v>149</v>
      </c>
      <c r="E9" s="131" t="s">
        <v>80</v>
      </c>
      <c r="F9" s="131" t="s">
        <v>80</v>
      </c>
      <c r="G9" s="135">
        <f>ROUNDUP($B$9*1.05,0)</f>
        <v>165</v>
      </c>
      <c r="H9" s="136" t="s">
        <v>97</v>
      </c>
      <c r="I9" s="105"/>
      <c r="J9" s="105"/>
      <c r="K9" s="105"/>
      <c r="L9" s="105"/>
      <c r="M9" s="105"/>
      <c r="N9" s="106"/>
      <c r="O9" s="106"/>
      <c r="P9" s="106"/>
      <c r="Q9" s="106"/>
      <c r="R9" s="106"/>
      <c r="S9" s="106"/>
    </row>
    <row r="10" spans="1:19" ht="21.95" customHeight="1" thickBot="1">
      <c r="A10" s="19" t="s">
        <v>98</v>
      </c>
      <c r="B10" s="137">
        <v>77</v>
      </c>
      <c r="C10" s="20" t="s">
        <v>95</v>
      </c>
      <c r="D10" s="138">
        <f>ROUNDDOWN($B$10*0.95,0)</f>
        <v>73</v>
      </c>
      <c r="E10" s="139" t="s">
        <v>99</v>
      </c>
      <c r="F10" s="139" t="s">
        <v>99</v>
      </c>
      <c r="G10" s="140">
        <f>ROUNDUP($B$10*1.05,0)</f>
        <v>81</v>
      </c>
      <c r="H10" s="141" t="s">
        <v>100</v>
      </c>
      <c r="I10" s="105"/>
      <c r="J10" s="105"/>
      <c r="K10" s="105"/>
      <c r="L10" s="105"/>
      <c r="M10" s="105"/>
      <c r="N10" s="106"/>
      <c r="O10" s="106"/>
      <c r="P10" s="106"/>
      <c r="Q10" s="106"/>
      <c r="R10" s="106"/>
      <c r="S10" s="106"/>
    </row>
    <row r="11" spans="1:19" ht="21.95" customHeight="1" thickTop="1">
      <c r="A11" s="142" t="s">
        <v>101</v>
      </c>
      <c r="B11" s="143">
        <v>47</v>
      </c>
      <c r="C11" s="144" t="s">
        <v>95</v>
      </c>
      <c r="D11" s="145">
        <f>$B$11-3</f>
        <v>44</v>
      </c>
      <c r="E11" s="146" t="s">
        <v>99</v>
      </c>
      <c r="F11" s="146" t="s">
        <v>99</v>
      </c>
      <c r="G11" s="147">
        <f>$B$11+3</f>
        <v>50</v>
      </c>
      <c r="H11" s="148" t="s">
        <v>102</v>
      </c>
      <c r="I11" s="105"/>
      <c r="J11" s="105"/>
      <c r="K11" s="105"/>
      <c r="L11" s="105"/>
      <c r="M11" s="105"/>
      <c r="N11" s="106"/>
      <c r="O11" s="106"/>
      <c r="P11" s="106"/>
      <c r="Q11" s="106"/>
      <c r="R11" s="106"/>
      <c r="S11" s="106"/>
    </row>
    <row r="12" spans="1:19" ht="21.95" customHeight="1" thickBot="1">
      <c r="A12" s="149" t="s">
        <v>74</v>
      </c>
      <c r="B12" s="115">
        <v>54</v>
      </c>
      <c r="C12" s="14" t="s">
        <v>95</v>
      </c>
      <c r="D12" s="116">
        <f>$B$12-3</f>
        <v>51</v>
      </c>
      <c r="E12" s="117" t="s">
        <v>99</v>
      </c>
      <c r="F12" s="117" t="s">
        <v>99</v>
      </c>
      <c r="G12" s="118">
        <f>$B$12+3</f>
        <v>57</v>
      </c>
      <c r="H12" s="119" t="s">
        <v>103</v>
      </c>
      <c r="I12" s="105"/>
      <c r="J12" s="105"/>
      <c r="K12" s="105"/>
      <c r="L12" s="105"/>
      <c r="M12" s="105"/>
      <c r="N12" s="106"/>
      <c r="O12" s="106"/>
      <c r="P12" s="106"/>
      <c r="Q12" s="106"/>
      <c r="R12" s="106"/>
      <c r="S12" s="106"/>
    </row>
    <row r="13" spans="1:19" ht="21.95" customHeight="1" thickTop="1" thickBot="1">
      <c r="A13" s="150" t="s">
        <v>9</v>
      </c>
      <c r="B13" s="151">
        <v>6.5</v>
      </c>
      <c r="C13" s="152" t="s">
        <v>10</v>
      </c>
      <c r="D13" s="153">
        <f>$B$13-0.2</f>
        <v>6.3</v>
      </c>
      <c r="E13" s="154" t="s">
        <v>99</v>
      </c>
      <c r="F13" s="154" t="s">
        <v>99</v>
      </c>
      <c r="G13" s="155">
        <f>$B$13+0.2</f>
        <v>6.7</v>
      </c>
      <c r="H13" s="156" t="s">
        <v>104</v>
      </c>
      <c r="I13" s="105"/>
      <c r="J13" s="105"/>
      <c r="K13" s="105"/>
      <c r="L13" s="105"/>
      <c r="M13" s="105"/>
      <c r="N13" s="106"/>
      <c r="O13" s="106"/>
      <c r="P13" s="106"/>
      <c r="Q13" s="106"/>
      <c r="R13" s="106"/>
      <c r="S13" s="106"/>
    </row>
    <row r="14" spans="1:19" ht="21.95" customHeight="1" thickTop="1">
      <c r="A14" s="17" t="s">
        <v>75</v>
      </c>
      <c r="B14" s="127">
        <v>4.0999999999999996</v>
      </c>
      <c r="C14" s="16" t="s">
        <v>10</v>
      </c>
      <c r="D14" s="128">
        <f>$B$14-0.2</f>
        <v>3.8999999999999995</v>
      </c>
      <c r="E14" s="122" t="s">
        <v>99</v>
      </c>
      <c r="F14" s="122" t="s">
        <v>99</v>
      </c>
      <c r="G14" s="129">
        <f>$B$14+0.2</f>
        <v>4.3</v>
      </c>
      <c r="H14" s="124" t="s">
        <v>105</v>
      </c>
      <c r="I14" s="105"/>
      <c r="J14" s="105"/>
      <c r="K14" s="105"/>
      <c r="L14" s="105"/>
      <c r="M14" s="105"/>
      <c r="N14" s="106"/>
      <c r="O14" s="106"/>
      <c r="P14" s="106"/>
      <c r="Q14" s="106"/>
      <c r="R14" s="106"/>
      <c r="S14" s="106"/>
    </row>
    <row r="15" spans="1:19" ht="21.95" customHeight="1" thickBot="1">
      <c r="A15" s="13" t="s">
        <v>106</v>
      </c>
      <c r="B15" s="157">
        <v>4</v>
      </c>
      <c r="C15" s="14" t="s">
        <v>10</v>
      </c>
      <c r="D15" s="158">
        <f>$B$15-0.2</f>
        <v>3.8</v>
      </c>
      <c r="E15" s="117" t="s">
        <v>99</v>
      </c>
      <c r="F15" s="117" t="s">
        <v>99</v>
      </c>
      <c r="G15" s="159">
        <f>$B$15+0.2</f>
        <v>4.2</v>
      </c>
      <c r="H15" s="119" t="s">
        <v>105</v>
      </c>
      <c r="I15" s="105"/>
      <c r="J15" s="105"/>
      <c r="K15" s="105"/>
      <c r="L15" s="105"/>
      <c r="M15" s="105"/>
      <c r="N15" s="106"/>
      <c r="O15" s="106"/>
      <c r="P15" s="106"/>
      <c r="Q15" s="106"/>
      <c r="R15" s="106"/>
      <c r="S15" s="106"/>
    </row>
    <row r="16" spans="1:19" ht="21.95" customHeight="1" thickTop="1">
      <c r="A16" s="23" t="s">
        <v>107</v>
      </c>
      <c r="B16" s="160">
        <v>2.2999999999999998</v>
      </c>
      <c r="C16" s="12" t="s">
        <v>95</v>
      </c>
      <c r="D16" s="161">
        <f>ROUNDDOWN($B$16*0.9,1)</f>
        <v>2</v>
      </c>
      <c r="E16" s="131" t="s">
        <v>99</v>
      </c>
      <c r="F16" s="131" t="s">
        <v>99</v>
      </c>
      <c r="G16" s="162">
        <f>ROUNDUP($B$16*1.1,1)</f>
        <v>2.6</v>
      </c>
      <c r="H16" s="114" t="s">
        <v>108</v>
      </c>
      <c r="I16" s="105"/>
      <c r="J16" s="163"/>
      <c r="K16" s="164"/>
      <c r="L16" s="105"/>
      <c r="M16" s="105"/>
      <c r="N16" s="106"/>
      <c r="O16" s="106"/>
      <c r="P16" s="106"/>
      <c r="Q16" s="106"/>
      <c r="R16" s="106"/>
      <c r="S16" s="106"/>
    </row>
    <row r="17" spans="1:19" ht="21.95" customHeight="1">
      <c r="A17" s="17" t="s">
        <v>21</v>
      </c>
      <c r="B17" s="165">
        <v>2.04</v>
      </c>
      <c r="C17" s="16" t="s">
        <v>95</v>
      </c>
      <c r="D17" s="166">
        <f>$B$17-0.2</f>
        <v>1.84</v>
      </c>
      <c r="E17" s="122" t="s">
        <v>99</v>
      </c>
      <c r="F17" s="122" t="s">
        <v>99</v>
      </c>
      <c r="G17" s="167">
        <f>$B$17+0.2</f>
        <v>2.2400000000000002</v>
      </c>
      <c r="H17" s="124" t="s">
        <v>109</v>
      </c>
      <c r="I17" s="105"/>
      <c r="J17" s="105"/>
      <c r="K17" s="105"/>
      <c r="L17" s="105"/>
      <c r="M17" s="105"/>
      <c r="N17" s="106"/>
      <c r="O17" s="106"/>
      <c r="P17" s="106"/>
      <c r="Q17" s="106"/>
      <c r="R17" s="106"/>
      <c r="S17" s="106"/>
    </row>
    <row r="18" spans="1:19" ht="21.95" customHeight="1">
      <c r="A18" s="11" t="s">
        <v>13</v>
      </c>
      <c r="B18" s="160">
        <v>6.6</v>
      </c>
      <c r="C18" s="12" t="s">
        <v>95</v>
      </c>
      <c r="D18" s="161">
        <f>$B$18-0.3</f>
        <v>6.3</v>
      </c>
      <c r="E18" s="131" t="s">
        <v>99</v>
      </c>
      <c r="F18" s="131" t="s">
        <v>99</v>
      </c>
      <c r="G18" s="162">
        <f>$B$18+0.3</f>
        <v>6.8999999999999995</v>
      </c>
      <c r="H18" s="114" t="s">
        <v>110</v>
      </c>
      <c r="I18" s="105"/>
      <c r="J18" s="105"/>
      <c r="K18" s="105"/>
      <c r="L18" s="105"/>
      <c r="M18" s="105"/>
      <c r="N18" s="106"/>
      <c r="O18" s="106"/>
      <c r="P18" s="106"/>
      <c r="Q18" s="106"/>
      <c r="R18" s="106"/>
      <c r="S18" s="106"/>
    </row>
    <row r="19" spans="1:19" ht="21.95" customHeight="1">
      <c r="A19" s="17" t="s">
        <v>11</v>
      </c>
      <c r="B19" s="120">
        <v>33</v>
      </c>
      <c r="C19" s="16" t="s">
        <v>95</v>
      </c>
      <c r="D19" s="130">
        <f>$B$19-2</f>
        <v>31</v>
      </c>
      <c r="E19" s="131" t="s">
        <v>99</v>
      </c>
      <c r="F19" s="131" t="s">
        <v>99</v>
      </c>
      <c r="G19" s="132">
        <f>$B$19+2</f>
        <v>35</v>
      </c>
      <c r="H19" s="124" t="s">
        <v>111</v>
      </c>
      <c r="I19" s="105"/>
      <c r="J19" s="105"/>
      <c r="K19" s="105"/>
      <c r="L19" s="105"/>
      <c r="M19" s="105"/>
      <c r="N19" s="106"/>
      <c r="O19" s="106"/>
      <c r="P19" s="106"/>
      <c r="Q19" s="106"/>
      <c r="R19" s="106"/>
      <c r="S19" s="106"/>
    </row>
    <row r="20" spans="1:19" ht="21.95" customHeight="1">
      <c r="A20" s="11" t="s">
        <v>12</v>
      </c>
      <c r="B20" s="168">
        <v>3.01</v>
      </c>
      <c r="C20" s="16" t="s">
        <v>112</v>
      </c>
      <c r="D20" s="169">
        <f>$B$20-0.2</f>
        <v>2.8099999999999996</v>
      </c>
      <c r="E20" s="131" t="s">
        <v>99</v>
      </c>
      <c r="F20" s="131" t="s">
        <v>99</v>
      </c>
      <c r="G20" s="170">
        <f>$B$20+0.2</f>
        <v>3.21</v>
      </c>
      <c r="H20" s="114" t="s">
        <v>113</v>
      </c>
      <c r="I20" s="105"/>
      <c r="J20" s="105"/>
      <c r="K20" s="105"/>
      <c r="L20" s="105"/>
      <c r="M20" s="105"/>
      <c r="N20" s="106"/>
      <c r="O20" s="106"/>
      <c r="P20" s="106"/>
      <c r="Q20" s="106"/>
      <c r="R20" s="106"/>
      <c r="S20" s="106"/>
    </row>
    <row r="21" spans="1:19" ht="21.95" customHeight="1">
      <c r="A21" s="17" t="s">
        <v>2</v>
      </c>
      <c r="B21" s="120">
        <v>95</v>
      </c>
      <c r="C21" s="16" t="s">
        <v>114</v>
      </c>
      <c r="D21" s="134">
        <f>ROUNDDOWN($B$21*0.95,0)</f>
        <v>90</v>
      </c>
      <c r="E21" s="131" t="s">
        <v>99</v>
      </c>
      <c r="F21" s="131" t="s">
        <v>99</v>
      </c>
      <c r="G21" s="135">
        <f>ROUNDUP($B$21*1.05,0)</f>
        <v>100</v>
      </c>
      <c r="H21" s="124" t="s">
        <v>115</v>
      </c>
      <c r="I21" s="105"/>
      <c r="J21" s="105"/>
      <c r="K21" s="105"/>
      <c r="L21" s="105"/>
      <c r="M21" s="105"/>
      <c r="N21" s="106"/>
      <c r="O21" s="106"/>
      <c r="P21" s="106"/>
      <c r="Q21" s="106"/>
      <c r="R21" s="106"/>
      <c r="S21" s="106"/>
    </row>
    <row r="22" spans="1:19" ht="21.95" customHeight="1">
      <c r="A22" s="11" t="s">
        <v>3</v>
      </c>
      <c r="B22" s="110">
        <v>81</v>
      </c>
      <c r="C22" s="16" t="s">
        <v>114</v>
      </c>
      <c r="D22" s="134">
        <f>ROUNDDOWN($B$22*0.95,0)</f>
        <v>76</v>
      </c>
      <c r="E22" s="131" t="s">
        <v>99</v>
      </c>
      <c r="F22" s="131" t="s">
        <v>99</v>
      </c>
      <c r="G22" s="135">
        <f>ROUNDUP($B$22*1.05,0)</f>
        <v>86</v>
      </c>
      <c r="H22" s="124" t="s">
        <v>115</v>
      </c>
      <c r="I22" s="105"/>
      <c r="J22" s="105"/>
      <c r="K22" s="105"/>
      <c r="L22" s="105"/>
      <c r="M22" s="105"/>
      <c r="N22" s="106"/>
      <c r="O22" s="106"/>
      <c r="P22" s="106"/>
      <c r="Q22" s="106"/>
      <c r="R22" s="106"/>
      <c r="S22" s="106"/>
    </row>
    <row r="23" spans="1:19" ht="21.95" customHeight="1">
      <c r="A23" s="11" t="s">
        <v>116</v>
      </c>
      <c r="B23" s="110">
        <v>76</v>
      </c>
      <c r="C23" s="16" t="s">
        <v>114</v>
      </c>
      <c r="D23" s="134">
        <f>ROUNDDOWN($B$23*0.95,0)</f>
        <v>72</v>
      </c>
      <c r="E23" s="131" t="s">
        <v>99</v>
      </c>
      <c r="F23" s="131" t="s">
        <v>99</v>
      </c>
      <c r="G23" s="135">
        <f>ROUNDUP($B$23*1.05,0)</f>
        <v>80</v>
      </c>
      <c r="H23" s="124" t="s">
        <v>117</v>
      </c>
      <c r="I23" s="105"/>
      <c r="J23" s="105"/>
      <c r="K23" s="105"/>
      <c r="L23" s="105"/>
      <c r="M23" s="105"/>
      <c r="N23" s="106"/>
      <c r="O23" s="106"/>
      <c r="P23" s="106"/>
      <c r="Q23" s="106"/>
      <c r="R23" s="106"/>
      <c r="S23" s="106"/>
    </row>
    <row r="24" spans="1:19" ht="21.95" customHeight="1">
      <c r="A24" s="11" t="s">
        <v>4</v>
      </c>
      <c r="B24" s="110">
        <v>280</v>
      </c>
      <c r="C24" s="16" t="s">
        <v>114</v>
      </c>
      <c r="D24" s="134">
        <f>ROUNDDOWN($B$24*0.95,0)</f>
        <v>266</v>
      </c>
      <c r="E24" s="131" t="s">
        <v>99</v>
      </c>
      <c r="F24" s="131" t="s">
        <v>99</v>
      </c>
      <c r="G24" s="135">
        <f>ROUNDUP($B$24*1.05,0)</f>
        <v>294</v>
      </c>
      <c r="H24" s="114" t="s">
        <v>118</v>
      </c>
      <c r="I24" s="105"/>
      <c r="J24" s="105"/>
      <c r="K24" s="105"/>
      <c r="L24" s="105"/>
      <c r="M24" s="105"/>
      <c r="N24" s="106"/>
      <c r="O24" s="106"/>
      <c r="P24" s="106"/>
      <c r="Q24" s="106"/>
      <c r="R24" s="106"/>
      <c r="S24" s="106"/>
    </row>
    <row r="25" spans="1:19" ht="21.95" customHeight="1">
      <c r="A25" s="11" t="s">
        <v>5</v>
      </c>
      <c r="B25" s="110">
        <v>282</v>
      </c>
      <c r="C25" s="16" t="s">
        <v>114</v>
      </c>
      <c r="D25" s="134">
        <f>ROUNDDOWN($B$25*0.95,0)</f>
        <v>267</v>
      </c>
      <c r="E25" s="131" t="s">
        <v>99</v>
      </c>
      <c r="F25" s="131" t="s">
        <v>99</v>
      </c>
      <c r="G25" s="135">
        <f>ROUNDUP($B$25*1.05,0)</f>
        <v>297</v>
      </c>
      <c r="H25" s="114" t="s">
        <v>119</v>
      </c>
      <c r="I25" s="105"/>
      <c r="J25" s="105"/>
      <c r="K25" s="105"/>
      <c r="L25" s="105"/>
      <c r="M25" s="105"/>
      <c r="N25" s="106"/>
      <c r="O25" s="106"/>
      <c r="P25" s="106"/>
      <c r="Q25" s="106"/>
      <c r="R25" s="106"/>
      <c r="S25" s="106"/>
    </row>
    <row r="26" spans="1:19" ht="21.95" customHeight="1">
      <c r="A26" s="11" t="s">
        <v>120</v>
      </c>
      <c r="B26" s="110">
        <v>304</v>
      </c>
      <c r="C26" s="16" t="s">
        <v>114</v>
      </c>
      <c r="D26" s="134">
        <f>ROUNDDOWN($B$26*0.95,0)</f>
        <v>288</v>
      </c>
      <c r="E26" s="131" t="s">
        <v>99</v>
      </c>
      <c r="F26" s="131" t="s">
        <v>99</v>
      </c>
      <c r="G26" s="135">
        <f>ROUNDUP($B$26*1.05,0)</f>
        <v>320</v>
      </c>
      <c r="H26" s="114" t="s">
        <v>121</v>
      </c>
      <c r="I26" s="105"/>
      <c r="J26" s="105"/>
      <c r="K26" s="105"/>
      <c r="L26" s="105"/>
      <c r="M26" s="105"/>
      <c r="N26" s="106"/>
      <c r="O26" s="106"/>
      <c r="P26" s="106"/>
      <c r="Q26" s="106"/>
      <c r="R26" s="106"/>
      <c r="S26" s="106"/>
    </row>
    <row r="27" spans="1:19" ht="21.95" customHeight="1">
      <c r="A27" s="11" t="s">
        <v>122</v>
      </c>
      <c r="B27" s="110">
        <v>223</v>
      </c>
      <c r="C27" s="16" t="s">
        <v>114</v>
      </c>
      <c r="D27" s="134">
        <f>ROUNDDOWN($B$27*0.95,0)</f>
        <v>211</v>
      </c>
      <c r="E27" s="131" t="s">
        <v>99</v>
      </c>
      <c r="F27" s="131" t="s">
        <v>99</v>
      </c>
      <c r="G27" s="135">
        <f>ROUNDUP($B$27*1.05,0)</f>
        <v>235</v>
      </c>
      <c r="H27" s="114" t="s">
        <v>123</v>
      </c>
      <c r="I27" s="105"/>
      <c r="J27" s="105"/>
      <c r="K27" s="105"/>
      <c r="L27" s="105"/>
      <c r="M27" s="105"/>
      <c r="N27" s="106"/>
      <c r="O27" s="106"/>
      <c r="P27" s="106"/>
      <c r="Q27" s="106"/>
      <c r="R27" s="106"/>
      <c r="S27" s="106"/>
    </row>
    <row r="28" spans="1:19" ht="21.95" customHeight="1">
      <c r="A28" s="11" t="s">
        <v>124</v>
      </c>
      <c r="B28" s="110">
        <v>297</v>
      </c>
      <c r="C28" s="16" t="s">
        <v>114</v>
      </c>
      <c r="D28" s="134">
        <f>ROUNDDOWN($B$28*0.95,0)</f>
        <v>282</v>
      </c>
      <c r="E28" s="131" t="s">
        <v>99</v>
      </c>
      <c r="F28" s="131" t="s">
        <v>99</v>
      </c>
      <c r="G28" s="135">
        <f>ROUNDUP($B$28*1.05,0)</f>
        <v>312</v>
      </c>
      <c r="H28" s="114" t="s">
        <v>125</v>
      </c>
      <c r="I28" s="105"/>
      <c r="J28" s="105"/>
      <c r="K28" s="105"/>
      <c r="L28" s="105"/>
      <c r="M28" s="105"/>
      <c r="N28" s="106"/>
      <c r="O28" s="106"/>
      <c r="P28" s="106"/>
      <c r="Q28" s="106"/>
      <c r="R28" s="106"/>
      <c r="S28" s="106"/>
    </row>
    <row r="29" spans="1:19" ht="21.95" customHeight="1">
      <c r="A29" s="11" t="s">
        <v>20</v>
      </c>
      <c r="B29" s="171">
        <v>154</v>
      </c>
      <c r="C29" s="12" t="s">
        <v>126</v>
      </c>
      <c r="D29" s="134">
        <f>ROUNDDOWN($B$29*0.95,0)</f>
        <v>146</v>
      </c>
      <c r="E29" s="131" t="s">
        <v>99</v>
      </c>
      <c r="F29" s="131" t="s">
        <v>99</v>
      </c>
      <c r="G29" s="135">
        <f>ROUNDUP($B$29*1.05,0)</f>
        <v>162</v>
      </c>
      <c r="H29" s="114" t="s">
        <v>127</v>
      </c>
      <c r="I29" s="105"/>
      <c r="J29" s="105"/>
      <c r="K29" s="105"/>
      <c r="L29" s="105"/>
      <c r="M29" s="105"/>
      <c r="N29" s="106"/>
      <c r="O29" s="106"/>
      <c r="P29" s="106"/>
      <c r="Q29" s="106"/>
      <c r="R29" s="106"/>
      <c r="S29" s="106"/>
    </row>
    <row r="30" spans="1:19" ht="21.95" customHeight="1">
      <c r="A30" s="11" t="s">
        <v>128</v>
      </c>
      <c r="B30" s="160">
        <v>2.8</v>
      </c>
      <c r="C30" s="12" t="s">
        <v>112</v>
      </c>
      <c r="D30" s="161">
        <f>$B$30-0.2</f>
        <v>2.5999999999999996</v>
      </c>
      <c r="E30" s="131" t="s">
        <v>99</v>
      </c>
      <c r="F30" s="131" t="s">
        <v>99</v>
      </c>
      <c r="G30" s="162">
        <f>$B$30+0.2</f>
        <v>3</v>
      </c>
      <c r="H30" s="114" t="s">
        <v>129</v>
      </c>
      <c r="I30" s="105"/>
      <c r="J30" s="105"/>
      <c r="K30" s="105"/>
      <c r="L30" s="105"/>
      <c r="M30" s="105"/>
      <c r="N30" s="106"/>
      <c r="O30" s="106"/>
      <c r="P30" s="106"/>
      <c r="Q30" s="106"/>
      <c r="R30" s="106"/>
      <c r="S30" s="106"/>
    </row>
    <row r="31" spans="1:19" ht="21.95" customHeight="1">
      <c r="A31" s="11" t="s">
        <v>19</v>
      </c>
      <c r="B31" s="160">
        <v>5.9</v>
      </c>
      <c r="C31" s="12" t="s">
        <v>112</v>
      </c>
      <c r="D31" s="161">
        <f>$B$31-0.2</f>
        <v>5.7</v>
      </c>
      <c r="E31" s="131" t="s">
        <v>99</v>
      </c>
      <c r="F31" s="131" t="s">
        <v>99</v>
      </c>
      <c r="G31" s="162">
        <f>$B$31+0.2</f>
        <v>6.1000000000000005</v>
      </c>
      <c r="H31" s="114" t="s">
        <v>129</v>
      </c>
      <c r="I31" s="105"/>
      <c r="J31" s="105"/>
      <c r="K31" s="105"/>
      <c r="L31" s="105"/>
      <c r="M31" s="105"/>
      <c r="N31" s="106"/>
      <c r="O31" s="106"/>
      <c r="P31" s="106"/>
      <c r="Q31" s="106"/>
      <c r="R31" s="106"/>
      <c r="S31" s="106"/>
    </row>
    <row r="32" spans="1:19" ht="21.95" customHeight="1">
      <c r="A32" s="11" t="s">
        <v>22</v>
      </c>
      <c r="B32" s="171">
        <v>965</v>
      </c>
      <c r="C32" s="12" t="s">
        <v>112</v>
      </c>
      <c r="D32" s="134">
        <f>ROUNDDOWN($B$32*0.95,0)</f>
        <v>916</v>
      </c>
      <c r="E32" s="131" t="s">
        <v>99</v>
      </c>
      <c r="F32" s="131" t="s">
        <v>99</v>
      </c>
      <c r="G32" s="135">
        <f>ROUNDUP($B$32*1.05,0)</f>
        <v>1014</v>
      </c>
      <c r="H32" s="114" t="s">
        <v>130</v>
      </c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</row>
    <row r="33" spans="1:19" ht="21.95" customHeight="1">
      <c r="A33" s="11" t="s">
        <v>23</v>
      </c>
      <c r="B33" s="171">
        <v>200</v>
      </c>
      <c r="C33" s="12" t="s">
        <v>112</v>
      </c>
      <c r="D33" s="134">
        <f>ROUNDDOWN($B$33*0.9,0)</f>
        <v>180</v>
      </c>
      <c r="E33" s="131" t="s">
        <v>99</v>
      </c>
      <c r="F33" s="131" t="s">
        <v>99</v>
      </c>
      <c r="G33" s="135">
        <f>ROUNDUP($B$33*1.1,0)</f>
        <v>220</v>
      </c>
      <c r="H33" s="114" t="s">
        <v>131</v>
      </c>
      <c r="I33" s="105"/>
      <c r="J33" s="105"/>
      <c r="K33" s="105"/>
      <c r="L33" s="105"/>
      <c r="M33" s="105"/>
      <c r="N33" s="106"/>
      <c r="O33" s="106"/>
      <c r="P33" s="106"/>
      <c r="Q33" s="106"/>
      <c r="R33" s="106"/>
      <c r="S33" s="106"/>
    </row>
    <row r="34" spans="1:19" ht="21.95" customHeight="1">
      <c r="A34" s="11" t="s">
        <v>24</v>
      </c>
      <c r="B34" s="171">
        <v>92</v>
      </c>
      <c r="C34" s="12" t="s">
        <v>112</v>
      </c>
      <c r="D34" s="134">
        <f>ROUNDDOWN($B$34*0.9,0)</f>
        <v>82</v>
      </c>
      <c r="E34" s="131" t="s">
        <v>99</v>
      </c>
      <c r="F34" s="131" t="s">
        <v>99</v>
      </c>
      <c r="G34" s="135">
        <f>ROUNDUP($B$34*1.1,0)</f>
        <v>102</v>
      </c>
      <c r="H34" s="114" t="s">
        <v>132</v>
      </c>
      <c r="I34" s="105"/>
      <c r="J34" s="105"/>
      <c r="K34" s="105"/>
      <c r="L34" s="105"/>
      <c r="M34" s="105"/>
      <c r="N34" s="106"/>
      <c r="O34" s="106"/>
      <c r="P34" s="106"/>
      <c r="Q34" s="106"/>
      <c r="R34" s="106"/>
      <c r="S34" s="106"/>
    </row>
    <row r="35" spans="1:19" ht="21.95" customHeight="1">
      <c r="A35" s="21" t="s">
        <v>62</v>
      </c>
      <c r="B35" s="172"/>
      <c r="C35" s="22"/>
      <c r="D35" s="173"/>
      <c r="E35" s="174"/>
      <c r="F35" s="174"/>
      <c r="G35" s="175"/>
      <c r="H35" s="176"/>
      <c r="I35" s="105"/>
      <c r="J35" s="105"/>
      <c r="K35" s="105"/>
      <c r="L35" s="105"/>
      <c r="M35" s="105"/>
      <c r="N35" s="106"/>
      <c r="O35" s="106"/>
      <c r="P35" s="106"/>
      <c r="Q35" s="106"/>
      <c r="R35" s="106"/>
      <c r="S35" s="106"/>
    </row>
    <row r="36" spans="1:19" ht="21.95" customHeight="1">
      <c r="A36" s="177" t="s">
        <v>76</v>
      </c>
      <c r="B36" s="120">
        <v>83</v>
      </c>
      <c r="C36" s="12" t="s">
        <v>112</v>
      </c>
      <c r="D36" s="134">
        <f>$B$36-5</f>
        <v>78</v>
      </c>
      <c r="E36" s="131" t="s">
        <v>99</v>
      </c>
      <c r="F36" s="131" t="s">
        <v>99</v>
      </c>
      <c r="G36" s="135">
        <f>$B$36+5</f>
        <v>88</v>
      </c>
      <c r="H36" s="124" t="s">
        <v>133</v>
      </c>
      <c r="I36" s="178"/>
      <c r="J36" s="105"/>
      <c r="K36" s="105"/>
      <c r="L36" s="105"/>
      <c r="M36" s="105"/>
      <c r="N36" s="106"/>
      <c r="O36" s="106"/>
      <c r="P36" s="106"/>
      <c r="Q36" s="106"/>
      <c r="R36" s="106"/>
      <c r="S36" s="106"/>
    </row>
    <row r="37" spans="1:19" ht="21.95" customHeight="1">
      <c r="A37" s="179" t="s">
        <v>77</v>
      </c>
      <c r="B37" s="110">
        <v>64</v>
      </c>
      <c r="C37" s="12" t="s">
        <v>112</v>
      </c>
      <c r="D37" s="134">
        <f>$B$37-5</f>
        <v>59</v>
      </c>
      <c r="E37" s="131" t="s">
        <v>99</v>
      </c>
      <c r="F37" s="131" t="s">
        <v>99</v>
      </c>
      <c r="G37" s="135">
        <f>$B$37+5</f>
        <v>69</v>
      </c>
      <c r="H37" s="114" t="s">
        <v>134</v>
      </c>
      <c r="I37" s="105"/>
      <c r="J37" s="105"/>
      <c r="K37" s="105"/>
      <c r="L37" s="105"/>
      <c r="M37" s="105"/>
      <c r="N37" s="106"/>
      <c r="O37" s="106"/>
      <c r="P37" s="106"/>
      <c r="Q37" s="106"/>
      <c r="R37" s="106"/>
      <c r="S37" s="106"/>
    </row>
    <row r="38" spans="1:19" ht="21.95" customHeight="1">
      <c r="A38" s="24"/>
      <c r="B38" s="24"/>
      <c r="C38" s="24"/>
      <c r="D38" s="25"/>
      <c r="E38" s="26"/>
      <c r="F38" s="26"/>
      <c r="G38" s="27"/>
      <c r="H38" s="24"/>
      <c r="I38" s="105"/>
      <c r="J38" s="105"/>
      <c r="K38" s="105"/>
      <c r="L38" s="105"/>
      <c r="M38" s="105"/>
      <c r="N38" s="106"/>
      <c r="O38" s="106"/>
      <c r="P38" s="106"/>
      <c r="Q38" s="106"/>
      <c r="R38" s="106"/>
      <c r="S38" s="106"/>
    </row>
    <row r="39" spans="1:19" ht="18.75">
      <c r="A39" s="28" t="s">
        <v>78</v>
      </c>
      <c r="B39" s="24"/>
      <c r="C39" s="24"/>
      <c r="D39" s="29"/>
      <c r="E39" s="26"/>
      <c r="F39" s="26"/>
      <c r="G39" s="27"/>
      <c r="H39" s="24"/>
      <c r="I39" s="105"/>
      <c r="J39" s="105"/>
      <c r="K39" s="105"/>
      <c r="L39" s="105"/>
      <c r="M39" s="105"/>
      <c r="N39" s="106"/>
      <c r="O39" s="106"/>
      <c r="P39" s="106"/>
      <c r="Q39" s="106"/>
      <c r="R39" s="106"/>
      <c r="S39" s="106"/>
    </row>
    <row r="40" spans="1:19" ht="16.5">
      <c r="A40" s="206" t="s">
        <v>135</v>
      </c>
      <c r="B40" s="207"/>
      <c r="C40" s="207"/>
      <c r="D40" s="207"/>
      <c r="E40" s="207"/>
      <c r="F40" s="207"/>
      <c r="G40" s="207"/>
      <c r="H40" s="207"/>
    </row>
    <row r="41" spans="1:19" s="10" customFormat="1" ht="18.75">
      <c r="A41" s="103" t="s">
        <v>136</v>
      </c>
      <c r="B41" s="30"/>
      <c r="C41" s="30"/>
      <c r="D41" s="29"/>
      <c r="E41" s="26"/>
      <c r="F41" s="26"/>
      <c r="G41" s="27"/>
      <c r="H41" s="24"/>
      <c r="I41" s="180"/>
      <c r="J41" s="180"/>
      <c r="K41" s="180"/>
      <c r="L41" s="180"/>
      <c r="M41" s="180"/>
    </row>
  </sheetData>
  <mergeCells count="3">
    <mergeCell ref="A1:H1"/>
    <mergeCell ref="D2:G2"/>
    <mergeCell ref="A40:H40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R20"/>
  <sheetViews>
    <sheetView zoomScale="80" workbookViewId="0">
      <selection activeCell="F10" sqref="F10"/>
    </sheetView>
  </sheetViews>
  <sheetFormatPr defaultRowHeight="13.5"/>
  <cols>
    <col min="1" max="1" width="3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625" customWidth="1"/>
    <col min="15" max="16" width="2.625" customWidth="1"/>
  </cols>
  <sheetData>
    <row r="1" spans="1:18" ht="20.100000000000001" customHeight="1">
      <c r="F1" s="32" t="s">
        <v>9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" t="s">
        <v>53</v>
      </c>
      <c r="N2" s="3" t="s">
        <v>32</v>
      </c>
      <c r="O2" s="4" t="s">
        <v>33</v>
      </c>
      <c r="P2" s="5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6.3745454545454541</v>
      </c>
      <c r="H3" s="75"/>
      <c r="I3" s="75"/>
      <c r="J3" s="75"/>
      <c r="K3" s="75">
        <v>6.4</v>
      </c>
      <c r="L3" s="74">
        <v>6.5</v>
      </c>
      <c r="M3" s="76">
        <f t="shared" ref="M3" si="0">AVERAGE(B3:K3)</f>
        <v>6.3872727272727268</v>
      </c>
      <c r="N3" s="76">
        <f t="shared" ref="N3:N17" si="1">MAX(B3:K3)-MIN(B3:K3)</f>
        <v>2.5454545454546285E-2</v>
      </c>
      <c r="O3" s="6">
        <v>6.3</v>
      </c>
      <c r="P3" s="7">
        <v>6.7</v>
      </c>
      <c r="Q3" s="81">
        <f>M3/M3*100</f>
        <v>100</v>
      </c>
    </row>
    <row r="4" spans="1:18" ht="15.95" customHeight="1">
      <c r="A4" s="37">
        <v>7</v>
      </c>
      <c r="B4" s="75">
        <v>6.5015625000000012</v>
      </c>
      <c r="C4" s="189"/>
      <c r="D4" s="190"/>
      <c r="E4" s="75">
        <v>6.45</v>
      </c>
      <c r="F4" s="190"/>
      <c r="G4" s="75">
        <v>6.3849702380952378</v>
      </c>
      <c r="H4" s="191"/>
      <c r="I4" s="190"/>
      <c r="J4" s="75">
        <v>6.52</v>
      </c>
      <c r="K4" s="75">
        <v>6.4</v>
      </c>
      <c r="L4" s="74">
        <v>6.5</v>
      </c>
      <c r="M4" s="76">
        <f t="shared" ref="M4:M10" si="2">AVERAGE(B4:K4)</f>
        <v>6.4513065476190476</v>
      </c>
      <c r="N4" s="76">
        <f>MAX(B4:K4)-MIN(B4:K4)</f>
        <v>0.13502976190476179</v>
      </c>
      <c r="O4" s="6">
        <v>6.3</v>
      </c>
      <c r="P4" s="7">
        <v>6.7</v>
      </c>
      <c r="Q4" s="81">
        <f>M4/M$3*100</f>
        <v>101.00252209480433</v>
      </c>
    </row>
    <row r="5" spans="1:18" ht="15.95" customHeight="1">
      <c r="A5" s="37">
        <v>8</v>
      </c>
      <c r="B5" s="75">
        <v>6.5153125000000012</v>
      </c>
      <c r="C5" s="75">
        <v>6.5061363636363643</v>
      </c>
      <c r="D5" s="76">
        <v>6.5</v>
      </c>
      <c r="E5" s="75">
        <v>6.44</v>
      </c>
      <c r="F5" s="75">
        <v>6.4</v>
      </c>
      <c r="G5" s="75">
        <v>6.3784294871794867</v>
      </c>
      <c r="H5" s="75">
        <v>6.51</v>
      </c>
      <c r="I5" s="75">
        <v>6.4139999999999997</v>
      </c>
      <c r="J5" s="75">
        <v>6.53</v>
      </c>
      <c r="K5" s="75">
        <v>6.5</v>
      </c>
      <c r="L5" s="74">
        <v>6.5</v>
      </c>
      <c r="M5" s="76">
        <f t="shared" si="2"/>
        <v>6.4693878350815854</v>
      </c>
      <c r="N5" s="76">
        <f t="shared" si="1"/>
        <v>0.15157051282051359</v>
      </c>
      <c r="O5" s="6">
        <v>6.3</v>
      </c>
      <c r="P5" s="7">
        <v>6.7</v>
      </c>
      <c r="Q5" s="81">
        <f t="shared" ref="Q5:Q17" si="3">M5/M$3*100</f>
        <v>101.28560516068524</v>
      </c>
    </row>
    <row r="6" spans="1:18" ht="15.95" customHeight="1">
      <c r="A6" s="37">
        <v>9</v>
      </c>
      <c r="B6" s="75">
        <v>6.51</v>
      </c>
      <c r="C6" s="75">
        <v>6.4548499999999986</v>
      </c>
      <c r="D6" s="76">
        <v>6.4722222222222241</v>
      </c>
      <c r="E6" s="75">
        <v>6.43</v>
      </c>
      <c r="F6" s="75">
        <v>6.410000000000001</v>
      </c>
      <c r="G6" s="75">
        <v>6.3786458333333327</v>
      </c>
      <c r="H6" s="75">
        <v>6.54</v>
      </c>
      <c r="I6" s="75">
        <v>6.4370000000000003</v>
      </c>
      <c r="J6" s="75">
        <v>6.5</v>
      </c>
      <c r="K6" s="75">
        <v>6.5</v>
      </c>
      <c r="L6" s="74">
        <v>6.5</v>
      </c>
      <c r="M6" s="76">
        <f t="shared" si="2"/>
        <v>6.4632718055555554</v>
      </c>
      <c r="N6" s="76">
        <f t="shared" si="1"/>
        <v>0.16135416666666735</v>
      </c>
      <c r="O6" s="6">
        <v>6.3</v>
      </c>
      <c r="P6" s="7">
        <v>6.7</v>
      </c>
      <c r="Q6" s="81">
        <f t="shared" si="3"/>
        <v>101.1898517806876</v>
      </c>
    </row>
    <row r="7" spans="1:18" ht="15.95" customHeight="1">
      <c r="A7" s="37">
        <v>10</v>
      </c>
      <c r="B7" s="75">
        <v>6.4693749999999977</v>
      </c>
      <c r="C7" s="75">
        <v>6.4436842105263166</v>
      </c>
      <c r="D7" s="76">
        <v>6.4</v>
      </c>
      <c r="E7" s="75">
        <v>6.43</v>
      </c>
      <c r="F7" s="75">
        <v>6.4363636363636383</v>
      </c>
      <c r="G7" s="75">
        <v>6.3780000000000001</v>
      </c>
      <c r="H7" s="75">
        <v>6.57</v>
      </c>
      <c r="I7" s="75">
        <v>6.4249999999999998</v>
      </c>
      <c r="J7" s="75">
        <v>6.54</v>
      </c>
      <c r="K7" s="75">
        <v>6.5</v>
      </c>
      <c r="L7" s="74">
        <v>6.5</v>
      </c>
      <c r="M7" s="76">
        <f t="shared" si="2"/>
        <v>6.4592422846889948</v>
      </c>
      <c r="N7" s="76">
        <f t="shared" si="1"/>
        <v>0.19200000000000017</v>
      </c>
      <c r="O7" s="6">
        <v>6.3</v>
      </c>
      <c r="P7" s="7">
        <v>6.7</v>
      </c>
      <c r="Q7" s="81">
        <f t="shared" si="3"/>
        <v>101.12676506060198</v>
      </c>
    </row>
    <row r="8" spans="1:18" ht="15.95" customHeight="1">
      <c r="A8" s="37">
        <v>11</v>
      </c>
      <c r="B8" s="75">
        <v>6.4634374999999986</v>
      </c>
      <c r="C8" s="75">
        <v>6.4647368421052631</v>
      </c>
      <c r="D8" s="76">
        <v>6.3950000000000014</v>
      </c>
      <c r="E8" s="75">
        <v>6.42</v>
      </c>
      <c r="F8" s="75">
        <v>6.455000000000001</v>
      </c>
      <c r="G8" s="75">
        <v>6.3819999999999979</v>
      </c>
      <c r="H8" s="75">
        <v>6.39</v>
      </c>
      <c r="I8" s="75">
        <v>6.4</v>
      </c>
      <c r="J8" s="75">
        <v>6.6</v>
      </c>
      <c r="K8" s="75">
        <v>6.5</v>
      </c>
      <c r="L8" s="74">
        <v>6.5</v>
      </c>
      <c r="M8" s="76">
        <f t="shared" si="2"/>
        <v>6.4470174342105251</v>
      </c>
      <c r="N8" s="76">
        <f t="shared" si="1"/>
        <v>0.21800000000000175</v>
      </c>
      <c r="O8" s="6">
        <v>6.3</v>
      </c>
      <c r="P8" s="7">
        <v>6.7</v>
      </c>
      <c r="Q8" s="81">
        <f t="shared" si="3"/>
        <v>100.9353711590034</v>
      </c>
    </row>
    <row r="9" spans="1:18" ht="15.95" customHeight="1">
      <c r="A9" s="37">
        <v>12</v>
      </c>
      <c r="B9" s="75">
        <v>6.4628125000000001</v>
      </c>
      <c r="C9" s="75">
        <v>6.4481500000000009</v>
      </c>
      <c r="D9" s="76">
        <v>6.4</v>
      </c>
      <c r="E9" s="75">
        <v>6.41</v>
      </c>
      <c r="F9" s="75">
        <v>6.4799999999999995</v>
      </c>
      <c r="G9" s="75">
        <v>6.383</v>
      </c>
      <c r="H9" s="75">
        <v>6.45</v>
      </c>
      <c r="I9" s="75">
        <v>6.4710000000000001</v>
      </c>
      <c r="J9" s="75">
        <v>6.59</v>
      </c>
      <c r="K9" s="75">
        <v>6.5</v>
      </c>
      <c r="L9" s="74">
        <v>6.5</v>
      </c>
      <c r="M9" s="76">
        <f t="shared" si="2"/>
        <v>6.4594962500000008</v>
      </c>
      <c r="N9" s="76">
        <f t="shared" si="1"/>
        <v>0.20699999999999985</v>
      </c>
      <c r="O9" s="6">
        <v>6.3</v>
      </c>
      <c r="P9" s="7">
        <v>6.7</v>
      </c>
      <c r="Q9" s="81">
        <f t="shared" si="3"/>
        <v>101.13074117563339</v>
      </c>
    </row>
    <row r="10" spans="1:18" ht="15.95" customHeight="1">
      <c r="A10" s="37">
        <v>1</v>
      </c>
      <c r="B10" s="75">
        <v>6.5678124999999996</v>
      </c>
      <c r="C10" s="75">
        <v>6.4498421052631576</v>
      </c>
      <c r="D10" s="76">
        <v>6.4473684210526327</v>
      </c>
      <c r="E10" s="75">
        <v>6.44</v>
      </c>
      <c r="F10" s="75">
        <v>6.4333333333333353</v>
      </c>
      <c r="G10" s="75">
        <v>6.3942460317460315</v>
      </c>
      <c r="H10" s="75">
        <v>6.42</v>
      </c>
      <c r="I10" s="75">
        <v>6.468</v>
      </c>
      <c r="J10" s="75">
        <v>6.59</v>
      </c>
      <c r="K10" s="75">
        <v>6.5</v>
      </c>
      <c r="L10" s="74">
        <v>6.5</v>
      </c>
      <c r="M10" s="76">
        <f t="shared" si="2"/>
        <v>6.4710602391395158</v>
      </c>
      <c r="N10" s="76">
        <f t="shared" si="1"/>
        <v>0.1957539682539684</v>
      </c>
      <c r="O10" s="6">
        <v>6.3</v>
      </c>
      <c r="P10" s="7">
        <v>6.7</v>
      </c>
      <c r="Q10" s="81">
        <f t="shared" si="3"/>
        <v>101.31178854331722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6.5</v>
      </c>
      <c r="M11" s="76"/>
      <c r="N11" s="76">
        <f t="shared" si="1"/>
        <v>0</v>
      </c>
      <c r="O11" s="6">
        <v>6.3</v>
      </c>
      <c r="P11" s="7">
        <v>6.7</v>
      </c>
      <c r="Q11" s="81">
        <f t="shared" si="3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6.5</v>
      </c>
      <c r="M12" s="76"/>
      <c r="N12" s="76">
        <f t="shared" si="1"/>
        <v>0</v>
      </c>
      <c r="O12" s="6">
        <v>6.3</v>
      </c>
      <c r="P12" s="7">
        <v>6.7</v>
      </c>
      <c r="Q12" s="81">
        <f t="shared" si="3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6.5</v>
      </c>
      <c r="M13" s="76"/>
      <c r="N13" s="76">
        <f t="shared" si="1"/>
        <v>0</v>
      </c>
      <c r="O13" s="6">
        <v>6.3</v>
      </c>
      <c r="P13" s="7">
        <v>6.7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6.5</v>
      </c>
      <c r="M14" s="76"/>
      <c r="N14" s="76">
        <f t="shared" si="1"/>
        <v>0</v>
      </c>
      <c r="O14" s="6">
        <v>6.3</v>
      </c>
      <c r="P14" s="7">
        <v>6.7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6.5</v>
      </c>
      <c r="M15" s="76"/>
      <c r="N15" s="76">
        <f t="shared" si="1"/>
        <v>0</v>
      </c>
      <c r="O15" s="6">
        <v>6.3</v>
      </c>
      <c r="P15" s="7">
        <v>6.7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6.5</v>
      </c>
      <c r="M16" s="76"/>
      <c r="N16" s="76">
        <f t="shared" si="1"/>
        <v>0</v>
      </c>
      <c r="O16" s="6">
        <v>6.3</v>
      </c>
      <c r="P16" s="7">
        <v>6.7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6.5</v>
      </c>
      <c r="M17" s="76"/>
      <c r="N17" s="76">
        <f t="shared" si="1"/>
        <v>0</v>
      </c>
      <c r="O17" s="6">
        <v>6.3</v>
      </c>
      <c r="P17" s="7">
        <v>6.7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6.5</v>
      </c>
      <c r="M18" s="76"/>
      <c r="N18" s="76">
        <f>MAX(B18:K18)-MIN(B18:K18)</f>
        <v>0</v>
      </c>
      <c r="O18" s="6">
        <v>6.3</v>
      </c>
      <c r="P18" s="7">
        <v>6.7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6.5</v>
      </c>
      <c r="M19" s="76"/>
      <c r="N19" s="76">
        <f>MAX(B19:K19)-MIN(B19:K19)</f>
        <v>0</v>
      </c>
      <c r="O19" s="6">
        <v>6.3</v>
      </c>
      <c r="P19" s="7">
        <v>6.7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6.5</v>
      </c>
      <c r="M20" s="76"/>
      <c r="N20" s="76">
        <f>MAX(B20:K20)-MIN(B20:K20)</f>
        <v>0</v>
      </c>
      <c r="O20" s="6">
        <v>6.3</v>
      </c>
      <c r="P20" s="7">
        <v>6.7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Y32"/>
  <sheetViews>
    <sheetView zoomScale="80" workbookViewId="0">
      <selection activeCell="Y14" sqref="Y14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" customWidth="1"/>
    <col min="12" max="12" width="10.625" customWidth="1"/>
    <col min="13" max="13" width="9.125" customWidth="1"/>
    <col min="14" max="14" width="7" style="2" customWidth="1"/>
    <col min="15" max="15" width="10.5" customWidth="1"/>
    <col min="16" max="16" width="9.125" customWidth="1"/>
    <col min="17" max="17" width="7.375" style="2" customWidth="1"/>
    <col min="18" max="21" width="2.625" style="2" customWidth="1"/>
  </cols>
  <sheetData>
    <row r="1" spans="1:24" ht="20.100000000000001" customHeight="1">
      <c r="F1" s="32" t="s">
        <v>42</v>
      </c>
    </row>
    <row r="2" spans="1:24" ht="15.95" customHeight="1">
      <c r="A2" s="50"/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140</v>
      </c>
      <c r="M2" s="45" t="s">
        <v>43</v>
      </c>
      <c r="N2" s="45" t="s">
        <v>32</v>
      </c>
      <c r="O2" s="45" t="s">
        <v>44</v>
      </c>
      <c r="P2" s="45" t="s">
        <v>45</v>
      </c>
      <c r="Q2" s="45" t="s">
        <v>32</v>
      </c>
      <c r="R2" s="58" t="s">
        <v>46</v>
      </c>
      <c r="S2" s="59" t="s">
        <v>47</v>
      </c>
      <c r="T2" s="59" t="s">
        <v>48</v>
      </c>
      <c r="U2" s="59" t="s">
        <v>49</v>
      </c>
      <c r="V2" s="31" t="s">
        <v>145</v>
      </c>
      <c r="W2" s="48"/>
    </row>
    <row r="3" spans="1:24" ht="15.95" customHeight="1">
      <c r="A3" s="37">
        <v>6</v>
      </c>
      <c r="B3" s="75"/>
      <c r="C3" s="75"/>
      <c r="D3" s="75"/>
      <c r="E3" s="75"/>
      <c r="F3" s="75"/>
      <c r="G3" s="75">
        <v>4.0141666666666671</v>
      </c>
      <c r="H3" s="75"/>
      <c r="I3" s="75"/>
      <c r="J3" s="75"/>
      <c r="K3" s="75">
        <v>4</v>
      </c>
      <c r="L3" s="68">
        <v>4.0999999999999996</v>
      </c>
      <c r="M3" s="76"/>
      <c r="N3" s="76">
        <f t="shared" ref="N3:N10" si="0">MAX(B3,H3,I3,J3)-MIN(B3,H3,I3,J3)</f>
        <v>0</v>
      </c>
      <c r="O3" s="68">
        <v>4</v>
      </c>
      <c r="P3" s="76">
        <f t="shared" ref="P3:P7" si="1">AVERAGE(B3,C3,D3,E3,F3,G3,I3,J3,K3)</f>
        <v>4.007083333333334</v>
      </c>
      <c r="Q3" s="76">
        <f t="shared" ref="Q3:Q10" si="2">MAX(B3,C3,D3,E3,F3,G3,I3,J3,,K3)-MIN(B3,C3,D3,E3,F3,G3,I3,J3,K3)</f>
        <v>1.4166666666667105E-2</v>
      </c>
      <c r="R3" s="46">
        <v>3.9</v>
      </c>
      <c r="S3" s="47">
        <v>4.3</v>
      </c>
      <c r="T3" s="47">
        <v>3.8</v>
      </c>
      <c r="U3" s="47">
        <v>4.2</v>
      </c>
      <c r="V3" s="81">
        <f>P3/P3*100</f>
        <v>100</v>
      </c>
      <c r="W3" s="48"/>
    </row>
    <row r="4" spans="1:24" ht="15.95" customHeight="1">
      <c r="A4" s="37">
        <v>7</v>
      </c>
      <c r="B4" s="75">
        <v>3.9643750000000004</v>
      </c>
      <c r="C4" s="189"/>
      <c r="D4" s="190"/>
      <c r="E4" s="75">
        <v>4.0199999999999996</v>
      </c>
      <c r="F4" s="190"/>
      <c r="G4" s="75">
        <v>4.0503985507246378</v>
      </c>
      <c r="H4" s="191"/>
      <c r="I4" s="190"/>
      <c r="J4" s="75">
        <v>3.94</v>
      </c>
      <c r="K4" s="75">
        <v>4</v>
      </c>
      <c r="L4" s="68">
        <v>4.0999999999999996</v>
      </c>
      <c r="M4" s="76"/>
      <c r="N4" s="76">
        <f>MAX(B4,H4,I4)-MIN(B4,H4,I4)</f>
        <v>0</v>
      </c>
      <c r="O4" s="68">
        <v>4</v>
      </c>
      <c r="P4" s="76">
        <f t="shared" si="1"/>
        <v>3.9949547101449268</v>
      </c>
      <c r="Q4" s="76">
        <f t="shared" si="2"/>
        <v>0.11039855072463789</v>
      </c>
      <c r="R4" s="46">
        <v>3.9</v>
      </c>
      <c r="S4" s="47">
        <v>4.3</v>
      </c>
      <c r="T4" s="47">
        <v>3.8</v>
      </c>
      <c r="U4" s="47">
        <v>4.2</v>
      </c>
      <c r="V4" s="81">
        <f>P4/P$3*100</f>
        <v>99.697320415387566</v>
      </c>
      <c r="W4" s="48"/>
    </row>
    <row r="5" spans="1:24" ht="15.95" customHeight="1">
      <c r="A5" s="37">
        <v>8</v>
      </c>
      <c r="B5" s="75">
        <v>3.9743749999999993</v>
      </c>
      <c r="C5" s="75">
        <v>4.0706818181818187</v>
      </c>
      <c r="D5" s="76">
        <v>4.0374999999999996</v>
      </c>
      <c r="E5" s="75">
        <v>4.0199999999999996</v>
      </c>
      <c r="F5" s="75">
        <v>4.05</v>
      </c>
      <c r="G5" s="75">
        <v>4.0437666666666665</v>
      </c>
      <c r="H5" s="75">
        <v>4.1500000000000004</v>
      </c>
      <c r="I5" s="75">
        <v>3.9369999999999998</v>
      </c>
      <c r="J5" s="75">
        <v>3.93</v>
      </c>
      <c r="K5" s="75">
        <v>4</v>
      </c>
      <c r="L5" s="68">
        <v>4.0999999999999996</v>
      </c>
      <c r="M5" s="75">
        <v>4.1500000000000004</v>
      </c>
      <c r="N5" s="76">
        <f t="shared" si="0"/>
        <v>0.2200000000000002</v>
      </c>
      <c r="O5" s="68">
        <v>4</v>
      </c>
      <c r="P5" s="76">
        <f t="shared" si="1"/>
        <v>4.0070359427609432</v>
      </c>
      <c r="Q5" s="76">
        <f t="shared" si="2"/>
        <v>0.14068181818181857</v>
      </c>
      <c r="R5" s="46">
        <v>3.9</v>
      </c>
      <c r="S5" s="47">
        <v>4.3</v>
      </c>
      <c r="T5" s="47">
        <v>3.8</v>
      </c>
      <c r="U5" s="47">
        <v>4.2</v>
      </c>
      <c r="V5" s="81">
        <f t="shared" ref="V5:V17" si="3">P5/P$3*100</f>
        <v>99.998817330001685</v>
      </c>
      <c r="W5" s="48"/>
    </row>
    <row r="6" spans="1:24" ht="15.95" customHeight="1">
      <c r="A6" s="37">
        <v>9</v>
      </c>
      <c r="B6" s="75">
        <v>3.9778125000000002</v>
      </c>
      <c r="C6" s="75">
        <v>4.0392499999999982</v>
      </c>
      <c r="D6" s="76">
        <v>4</v>
      </c>
      <c r="E6" s="75">
        <v>4.03</v>
      </c>
      <c r="F6" s="75">
        <v>4.01</v>
      </c>
      <c r="G6" s="75">
        <v>4.0276562500000006</v>
      </c>
      <c r="H6" s="75">
        <v>4.13</v>
      </c>
      <c r="I6" s="75">
        <v>3.9319999999999999</v>
      </c>
      <c r="J6" s="75">
        <v>3.94</v>
      </c>
      <c r="K6" s="75">
        <v>4</v>
      </c>
      <c r="L6" s="68">
        <v>4.0999999999999996</v>
      </c>
      <c r="M6" s="75">
        <v>4.13</v>
      </c>
      <c r="N6" s="76">
        <f t="shared" si="0"/>
        <v>0.19799999999999995</v>
      </c>
      <c r="O6" s="68">
        <v>4</v>
      </c>
      <c r="P6" s="76">
        <f t="shared" si="1"/>
        <v>3.9951909722222223</v>
      </c>
      <c r="Q6" s="76">
        <f t="shared" si="2"/>
        <v>0.10724999999999829</v>
      </c>
      <c r="R6" s="46">
        <v>3.9</v>
      </c>
      <c r="S6" s="47">
        <v>4.3</v>
      </c>
      <c r="T6" s="47">
        <v>3.8</v>
      </c>
      <c r="U6" s="47">
        <v>4.2</v>
      </c>
      <c r="V6" s="81">
        <f t="shared" si="3"/>
        <v>99.703216526290234</v>
      </c>
      <c r="W6" s="48"/>
    </row>
    <row r="7" spans="1:24" ht="15.95" customHeight="1">
      <c r="A7" s="37">
        <v>10</v>
      </c>
      <c r="B7" s="75">
        <v>4.0112499999999986</v>
      </c>
      <c r="C7" s="75">
        <v>4.0178947368421047</v>
      </c>
      <c r="D7" s="76">
        <v>4</v>
      </c>
      <c r="E7" s="75">
        <v>4.0199999999999996</v>
      </c>
      <c r="F7" s="75">
        <v>4.0227272727272725</v>
      </c>
      <c r="G7" s="75">
        <v>4.056111111111111</v>
      </c>
      <c r="H7" s="75">
        <v>4.1399999999999997</v>
      </c>
      <c r="I7" s="75">
        <v>3.9420000000000002</v>
      </c>
      <c r="J7" s="75">
        <v>3.96</v>
      </c>
      <c r="K7" s="75">
        <v>4</v>
      </c>
      <c r="L7" s="68">
        <v>4.0999999999999996</v>
      </c>
      <c r="M7" s="75">
        <v>4.13</v>
      </c>
      <c r="N7" s="76">
        <f t="shared" si="0"/>
        <v>0.19799999999999951</v>
      </c>
      <c r="O7" s="68">
        <v>4</v>
      </c>
      <c r="P7" s="76">
        <f t="shared" si="1"/>
        <v>4.0033314578533874</v>
      </c>
      <c r="Q7" s="76">
        <f t="shared" si="2"/>
        <v>0.11411111111111083</v>
      </c>
      <c r="R7" s="46">
        <v>3.9</v>
      </c>
      <c r="S7" s="47">
        <v>4.3</v>
      </c>
      <c r="T7" s="47">
        <v>3.8</v>
      </c>
      <c r="U7" s="47">
        <v>4.2</v>
      </c>
      <c r="V7" s="81">
        <f t="shared" si="3"/>
        <v>99.906368918042304</v>
      </c>
      <c r="W7" s="48"/>
    </row>
    <row r="8" spans="1:24" ht="15.95" customHeight="1">
      <c r="A8" s="37">
        <v>11</v>
      </c>
      <c r="B8" s="75">
        <v>4.0321875000000018</v>
      </c>
      <c r="C8" s="75">
        <v>4.0231578947368423</v>
      </c>
      <c r="D8" s="76">
        <v>3.9650000000000007</v>
      </c>
      <c r="E8" s="75">
        <v>4</v>
      </c>
      <c r="F8" s="75">
        <v>4.0149999999999997</v>
      </c>
      <c r="G8" s="75">
        <v>4.0644927536231874</v>
      </c>
      <c r="H8" s="75">
        <v>4.03</v>
      </c>
      <c r="I8" s="75">
        <v>3.9489999999999998</v>
      </c>
      <c r="J8" s="75">
        <v>3.98</v>
      </c>
      <c r="K8" s="75">
        <v>4</v>
      </c>
      <c r="L8" s="68">
        <v>4.0999999999999996</v>
      </c>
      <c r="M8" s="200"/>
      <c r="N8" s="76">
        <f t="shared" si="0"/>
        <v>8.3187500000001968E-2</v>
      </c>
      <c r="O8" s="68">
        <v>4</v>
      </c>
      <c r="P8" s="76">
        <f>AVERAGE(B8:K8)</f>
        <v>4.005883814836003</v>
      </c>
      <c r="Q8" s="76">
        <f t="shared" si="2"/>
        <v>0.11549275362318756</v>
      </c>
      <c r="R8" s="46">
        <v>3.9</v>
      </c>
      <c r="S8" s="47">
        <v>4.3</v>
      </c>
      <c r="T8" s="47">
        <v>3.8</v>
      </c>
      <c r="U8" s="47">
        <v>4.2</v>
      </c>
      <c r="V8" s="81">
        <f t="shared" si="3"/>
        <v>99.970065047378654</v>
      </c>
      <c r="W8" s="48"/>
    </row>
    <row r="9" spans="1:24" ht="15.95" customHeight="1">
      <c r="A9" s="37">
        <v>12</v>
      </c>
      <c r="B9" s="75">
        <v>4.0290625000000002</v>
      </c>
      <c r="C9" s="75">
        <v>4.0030999999999999</v>
      </c>
      <c r="D9" s="76">
        <v>3.954545454545455</v>
      </c>
      <c r="E9" s="75">
        <v>4.01</v>
      </c>
      <c r="F9" s="75">
        <v>4.0150000000000006</v>
      </c>
      <c r="G9" s="75">
        <v>4.054823529411764</v>
      </c>
      <c r="H9" s="75">
        <v>4.12</v>
      </c>
      <c r="I9" s="75">
        <v>3.9590000000000001</v>
      </c>
      <c r="J9" s="75">
        <v>4.01</v>
      </c>
      <c r="K9" s="75">
        <v>4</v>
      </c>
      <c r="L9" s="68">
        <v>4.0999999999999996</v>
      </c>
      <c r="M9" s="200"/>
      <c r="N9" s="76">
        <f t="shared" si="0"/>
        <v>0.16100000000000003</v>
      </c>
      <c r="O9" s="68">
        <v>4</v>
      </c>
      <c r="P9" s="76">
        <f>AVERAGE(B9:K9)</f>
        <v>4.0155531483957221</v>
      </c>
      <c r="Q9" s="76">
        <f t="shared" si="2"/>
        <v>0.10027807486630902</v>
      </c>
      <c r="R9" s="46">
        <v>3.9</v>
      </c>
      <c r="S9" s="47">
        <v>4.3</v>
      </c>
      <c r="T9" s="47">
        <v>3.8</v>
      </c>
      <c r="U9" s="47">
        <v>4.2</v>
      </c>
      <c r="V9" s="81">
        <f t="shared" si="3"/>
        <v>100.21137107361685</v>
      </c>
      <c r="W9" s="48"/>
    </row>
    <row r="10" spans="1:24" ht="15.95" customHeight="1">
      <c r="A10" s="37">
        <v>1</v>
      </c>
      <c r="B10" s="75">
        <v>3.9793749999999992</v>
      </c>
      <c r="C10" s="75">
        <v>4.0358421052631579</v>
      </c>
      <c r="D10" s="76">
        <v>4</v>
      </c>
      <c r="E10" s="75">
        <v>4.0199999999999996</v>
      </c>
      <c r="F10" s="75">
        <v>4.0047619047619047</v>
      </c>
      <c r="G10" s="75">
        <v>4.0661363636363639</v>
      </c>
      <c r="H10" s="75">
        <v>4.12</v>
      </c>
      <c r="I10" s="75">
        <v>4.0030000000000001</v>
      </c>
      <c r="J10" s="75">
        <v>4</v>
      </c>
      <c r="K10" s="75">
        <v>4</v>
      </c>
      <c r="L10" s="68">
        <v>4.0999999999999996</v>
      </c>
      <c r="M10" s="200"/>
      <c r="N10" s="76">
        <f t="shared" si="0"/>
        <v>0.14062500000000089</v>
      </c>
      <c r="O10" s="68">
        <v>4</v>
      </c>
      <c r="P10" s="76">
        <f>AVERAGE(B10:K10)</f>
        <v>4.0229115373661433</v>
      </c>
      <c r="Q10" s="76">
        <f t="shared" si="2"/>
        <v>8.6761363636364663E-2</v>
      </c>
      <c r="R10" s="46">
        <v>3.9</v>
      </c>
      <c r="S10" s="47">
        <v>4.3</v>
      </c>
      <c r="T10" s="47">
        <v>3.8</v>
      </c>
      <c r="U10" s="47">
        <v>4.2</v>
      </c>
      <c r="V10" s="81">
        <f t="shared" si="3"/>
        <v>100.39500561171614</v>
      </c>
      <c r="W10" s="48"/>
    </row>
    <row r="11" spans="1:24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68">
        <v>4.0999999999999996</v>
      </c>
      <c r="M11" s="76"/>
      <c r="N11" s="76">
        <f>MAX(B11,H11)-MIN(B11,H11)</f>
        <v>0</v>
      </c>
      <c r="O11" s="68">
        <v>4</v>
      </c>
      <c r="P11" s="76"/>
      <c r="Q11" s="76">
        <f>MAX(C11,D11,E11,F11,G11,I11,J11,K11)-MIN(C11,D11,E11,F11,G11,I11,J11,K11)</f>
        <v>0</v>
      </c>
      <c r="R11" s="46">
        <v>3.9</v>
      </c>
      <c r="S11" s="47">
        <v>4.3</v>
      </c>
      <c r="T11" s="47">
        <v>3.8</v>
      </c>
      <c r="U11" s="47">
        <v>4.2</v>
      </c>
      <c r="V11" s="81">
        <f t="shared" si="3"/>
        <v>0</v>
      </c>
      <c r="W11" s="48"/>
    </row>
    <row r="12" spans="1:24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68">
        <v>4.0999999999999996</v>
      </c>
      <c r="M12" s="76"/>
      <c r="N12" s="76">
        <f t="shared" ref="N12:N20" si="4">MAX(B12,H12)-MIN(B12,H12)</f>
        <v>0</v>
      </c>
      <c r="O12" s="68">
        <v>4</v>
      </c>
      <c r="P12" s="76"/>
      <c r="Q12" s="76">
        <f t="shared" ref="Q12:Q20" si="5">MAX(C12,D12,E12,F12,G12,I12,J12,K12)-MIN(C12,D12,E12,F12,G12,I12,J12,K12)</f>
        <v>0</v>
      </c>
      <c r="R12" s="46">
        <v>3.9</v>
      </c>
      <c r="S12" s="47">
        <v>4.3</v>
      </c>
      <c r="T12" s="47">
        <v>3.8</v>
      </c>
      <c r="U12" s="47">
        <v>4.2</v>
      </c>
      <c r="V12" s="81">
        <f t="shared" si="3"/>
        <v>0</v>
      </c>
      <c r="W12" s="48"/>
    </row>
    <row r="13" spans="1:24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4.0999999999999996</v>
      </c>
      <c r="M13" s="76"/>
      <c r="N13" s="76">
        <f t="shared" si="4"/>
        <v>0</v>
      </c>
      <c r="O13" s="68">
        <v>4</v>
      </c>
      <c r="P13" s="76"/>
      <c r="Q13" s="76">
        <f t="shared" si="5"/>
        <v>0</v>
      </c>
      <c r="R13" s="46">
        <v>3.9</v>
      </c>
      <c r="S13" s="47">
        <v>4.3</v>
      </c>
      <c r="T13" s="47">
        <v>3.8</v>
      </c>
      <c r="U13" s="47">
        <v>4.2</v>
      </c>
      <c r="V13" s="81">
        <f t="shared" si="3"/>
        <v>0</v>
      </c>
      <c r="W13" s="48"/>
    </row>
    <row r="14" spans="1:24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4.0999999999999996</v>
      </c>
      <c r="M14" s="76"/>
      <c r="N14" s="76">
        <f t="shared" si="4"/>
        <v>0</v>
      </c>
      <c r="O14" s="68">
        <v>4</v>
      </c>
      <c r="P14" s="76"/>
      <c r="Q14" s="76">
        <f t="shared" si="5"/>
        <v>0</v>
      </c>
      <c r="R14" s="46">
        <v>3.9</v>
      </c>
      <c r="S14" s="47">
        <v>4.3</v>
      </c>
      <c r="T14" s="47">
        <v>3.8</v>
      </c>
      <c r="U14" s="47">
        <v>4.2</v>
      </c>
      <c r="V14" s="81">
        <f t="shared" si="3"/>
        <v>0</v>
      </c>
      <c r="W14" s="48"/>
    </row>
    <row r="15" spans="1:24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4.0999999999999996</v>
      </c>
      <c r="M15" s="76"/>
      <c r="N15" s="76">
        <f t="shared" si="4"/>
        <v>0</v>
      </c>
      <c r="O15" s="68">
        <v>4</v>
      </c>
      <c r="P15" s="76"/>
      <c r="Q15" s="76">
        <f t="shared" si="5"/>
        <v>0</v>
      </c>
      <c r="R15" s="46">
        <v>3.9</v>
      </c>
      <c r="S15" s="47">
        <v>4.3</v>
      </c>
      <c r="T15" s="47">
        <v>3.8</v>
      </c>
      <c r="U15" s="47">
        <v>4.2</v>
      </c>
      <c r="V15" s="81">
        <f t="shared" si="3"/>
        <v>0</v>
      </c>
      <c r="W15" s="55"/>
      <c r="X15" s="8"/>
    </row>
    <row r="16" spans="1:24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4.0999999999999996</v>
      </c>
      <c r="M16" s="76"/>
      <c r="N16" s="76">
        <f t="shared" si="4"/>
        <v>0</v>
      </c>
      <c r="O16" s="68">
        <v>4</v>
      </c>
      <c r="P16" s="76"/>
      <c r="Q16" s="76">
        <f t="shared" si="5"/>
        <v>0</v>
      </c>
      <c r="R16" s="46">
        <v>3.9</v>
      </c>
      <c r="S16" s="47">
        <v>4.3</v>
      </c>
      <c r="T16" s="47">
        <v>3.8</v>
      </c>
      <c r="U16" s="47">
        <v>4.2</v>
      </c>
      <c r="V16" s="81">
        <f t="shared" si="3"/>
        <v>0</v>
      </c>
      <c r="W16" s="55"/>
      <c r="X16" s="8"/>
    </row>
    <row r="17" spans="1:25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4.0999999999999996</v>
      </c>
      <c r="M17" s="76"/>
      <c r="N17" s="76">
        <f t="shared" si="4"/>
        <v>0</v>
      </c>
      <c r="O17" s="68">
        <v>4</v>
      </c>
      <c r="P17" s="76"/>
      <c r="Q17" s="76">
        <f t="shared" si="5"/>
        <v>0</v>
      </c>
      <c r="R17" s="46">
        <v>3.9</v>
      </c>
      <c r="S17" s="47">
        <v>4.3</v>
      </c>
      <c r="T17" s="47">
        <v>3.8</v>
      </c>
      <c r="U17" s="47">
        <v>4.2</v>
      </c>
      <c r="V17" s="81">
        <f t="shared" si="3"/>
        <v>0</v>
      </c>
      <c r="W17" s="55"/>
      <c r="X17" s="8"/>
    </row>
    <row r="18" spans="1:25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4.0999999999999996</v>
      </c>
      <c r="M18" s="76"/>
      <c r="N18" s="76">
        <f t="shared" si="4"/>
        <v>0</v>
      </c>
      <c r="O18" s="68">
        <v>4</v>
      </c>
      <c r="P18" s="76"/>
      <c r="Q18" s="76">
        <f t="shared" si="5"/>
        <v>0</v>
      </c>
      <c r="R18" s="46">
        <v>3.9</v>
      </c>
      <c r="S18" s="47">
        <v>4.3</v>
      </c>
      <c r="T18" s="47">
        <v>3.8</v>
      </c>
      <c r="U18" s="47">
        <v>4.2</v>
      </c>
      <c r="V18" s="81">
        <f>P18/P$3*100</f>
        <v>0</v>
      </c>
      <c r="W18" s="48"/>
    </row>
    <row r="19" spans="1:25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4.0999999999999996</v>
      </c>
      <c r="M19" s="76"/>
      <c r="N19" s="76">
        <f t="shared" si="4"/>
        <v>0</v>
      </c>
      <c r="O19" s="68">
        <v>4</v>
      </c>
      <c r="P19" s="76"/>
      <c r="Q19" s="76">
        <f t="shared" si="5"/>
        <v>0</v>
      </c>
      <c r="R19" s="46">
        <v>3.9</v>
      </c>
      <c r="S19" s="47">
        <v>4.3</v>
      </c>
      <c r="T19" s="47">
        <v>3.8</v>
      </c>
      <c r="U19" s="47">
        <v>4.2</v>
      </c>
      <c r="V19" s="81">
        <f>P19/P$3*100</f>
        <v>0</v>
      </c>
      <c r="W19" s="55"/>
      <c r="X19" s="8"/>
    </row>
    <row r="20" spans="1:25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8">
        <v>4.0999999999999996</v>
      </c>
      <c r="M20" s="76"/>
      <c r="N20" s="76">
        <f t="shared" si="4"/>
        <v>0</v>
      </c>
      <c r="O20" s="68">
        <v>4</v>
      </c>
      <c r="P20" s="76"/>
      <c r="Q20" s="76">
        <f t="shared" si="5"/>
        <v>0</v>
      </c>
      <c r="R20" s="46">
        <v>3.9</v>
      </c>
      <c r="S20" s="47">
        <v>4.3</v>
      </c>
      <c r="T20" s="47">
        <v>3.8</v>
      </c>
      <c r="U20" s="47">
        <v>4.2</v>
      </c>
      <c r="V20" s="81">
        <f>P20/P$3*100</f>
        <v>0</v>
      </c>
      <c r="W20" s="48"/>
    </row>
    <row r="32" spans="1:25">
      <c r="Y32" s="9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R20"/>
  <sheetViews>
    <sheetView zoomScale="80" workbookViewId="0">
      <selection activeCell="N3" sqref="N3"/>
    </sheetView>
  </sheetViews>
  <sheetFormatPr defaultRowHeight="13.5"/>
  <cols>
    <col min="1" max="1" width="3.8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81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2.3875333333333333</v>
      </c>
      <c r="H3" s="75"/>
      <c r="I3" s="75"/>
      <c r="J3" s="75"/>
      <c r="K3" s="75">
        <v>2.2000000000000002</v>
      </c>
      <c r="L3" s="74">
        <v>2.2999999999999998</v>
      </c>
      <c r="M3" s="76">
        <f t="shared" ref="M3" si="0">AVERAGE(B3:K3)</f>
        <v>2.2937666666666665</v>
      </c>
      <c r="N3" s="76">
        <f t="shared" ref="N3:N17" si="1">MAX(B3:K3)-MIN(B3:K3)</f>
        <v>0.18753333333333311</v>
      </c>
      <c r="O3" s="60">
        <v>2</v>
      </c>
      <c r="P3" s="61">
        <v>2.6</v>
      </c>
      <c r="Q3" s="82">
        <f>M3/M3*100</f>
        <v>100</v>
      </c>
    </row>
    <row r="4" spans="1:18" ht="15.95" customHeight="1">
      <c r="A4" s="37">
        <v>7</v>
      </c>
      <c r="B4" s="75">
        <v>2.2150000000000007</v>
      </c>
      <c r="C4" s="189"/>
      <c r="D4" s="190"/>
      <c r="E4" s="75">
        <v>2.41</v>
      </c>
      <c r="F4" s="190"/>
      <c r="G4" s="75">
        <v>2.3842857142857139</v>
      </c>
      <c r="H4" s="191"/>
      <c r="I4" s="190"/>
      <c r="J4" s="75">
        <v>2.2000000000000002</v>
      </c>
      <c r="K4" s="75">
        <v>2.2000000000000002</v>
      </c>
      <c r="L4" s="74">
        <v>2.2999999999999998</v>
      </c>
      <c r="M4" s="76">
        <f t="shared" ref="M4:M10" si="2">AVERAGE(B4:K4)</f>
        <v>2.281857142857143</v>
      </c>
      <c r="N4" s="76">
        <f>MAX(B4:K4)-MIN(B4:K4)</f>
        <v>0.20999999999999996</v>
      </c>
      <c r="O4" s="60">
        <v>2</v>
      </c>
      <c r="P4" s="61">
        <v>2.6</v>
      </c>
      <c r="Q4" s="81">
        <f>M4/M$3*100</f>
        <v>99.480787475788432</v>
      </c>
    </row>
    <row r="5" spans="1:18" ht="15.95" customHeight="1">
      <c r="A5" s="37">
        <v>8</v>
      </c>
      <c r="B5" s="75">
        <v>2.2043750000000011</v>
      </c>
      <c r="C5" s="75">
        <v>2.394545454545455</v>
      </c>
      <c r="D5" s="76">
        <v>2.1333333333333337</v>
      </c>
      <c r="E5" s="75">
        <v>2.4</v>
      </c>
      <c r="F5" s="75">
        <v>2.125</v>
      </c>
      <c r="G5" s="75">
        <v>2.3906410256410262</v>
      </c>
      <c r="H5" s="75">
        <v>2.2200000000000002</v>
      </c>
      <c r="I5" s="75">
        <v>2.089</v>
      </c>
      <c r="J5" s="75">
        <v>2.2000000000000002</v>
      </c>
      <c r="K5" s="75">
        <v>2.2000000000000002</v>
      </c>
      <c r="L5" s="74">
        <v>2.2999999999999998</v>
      </c>
      <c r="M5" s="76">
        <f t="shared" si="2"/>
        <v>2.2356894813519816</v>
      </c>
      <c r="N5" s="76">
        <f t="shared" si="1"/>
        <v>0.31099999999999994</v>
      </c>
      <c r="O5" s="60">
        <v>2</v>
      </c>
      <c r="P5" s="61">
        <v>2.6</v>
      </c>
      <c r="Q5" s="81">
        <f t="shared" ref="Q5:Q17" si="3">M5/M$3*100</f>
        <v>97.468043015940964</v>
      </c>
    </row>
    <row r="6" spans="1:18" ht="15.95" customHeight="1">
      <c r="A6" s="37">
        <v>9</v>
      </c>
      <c r="B6" s="75">
        <v>2.2187499999999996</v>
      </c>
      <c r="C6" s="75">
        <v>2.3886000000000003</v>
      </c>
      <c r="D6" s="76">
        <v>2.1216666666666666</v>
      </c>
      <c r="E6" s="75">
        <v>2.4</v>
      </c>
      <c r="F6" s="75">
        <v>2.1124999999999998</v>
      </c>
      <c r="G6" s="75">
        <v>2.4408854166666671</v>
      </c>
      <c r="H6" s="75">
        <v>2.23</v>
      </c>
      <c r="I6" s="75">
        <v>2.0960000000000001</v>
      </c>
      <c r="J6" s="75">
        <v>2.2000000000000002</v>
      </c>
      <c r="K6" s="75">
        <v>2.2000000000000002</v>
      </c>
      <c r="L6" s="74">
        <v>2.2999999999999998</v>
      </c>
      <c r="M6" s="76">
        <f t="shared" si="2"/>
        <v>2.2408402083333332</v>
      </c>
      <c r="N6" s="76">
        <f t="shared" si="1"/>
        <v>0.34488541666666706</v>
      </c>
      <c r="O6" s="60">
        <v>2</v>
      </c>
      <c r="P6" s="61">
        <v>2.6</v>
      </c>
      <c r="Q6" s="81">
        <f t="shared" si="3"/>
        <v>97.692596239082732</v>
      </c>
    </row>
    <row r="7" spans="1:18" ht="15.95" customHeight="1">
      <c r="A7" s="37">
        <v>10</v>
      </c>
      <c r="B7" s="75">
        <v>2.1812500000000004</v>
      </c>
      <c r="C7" s="75">
        <v>2.3786842105263153</v>
      </c>
      <c r="D7" s="76">
        <v>2.1</v>
      </c>
      <c r="E7" s="75">
        <v>2.42</v>
      </c>
      <c r="F7" s="75">
        <v>2.1372727272727272</v>
      </c>
      <c r="G7" s="75">
        <v>2.4229166666666666</v>
      </c>
      <c r="H7" s="75">
        <v>2.36</v>
      </c>
      <c r="I7" s="75">
        <v>2.097</v>
      </c>
      <c r="J7" s="75">
        <v>2.2000000000000002</v>
      </c>
      <c r="K7" s="75">
        <v>2.2000000000000002</v>
      </c>
      <c r="L7" s="74">
        <v>2.2999999999999998</v>
      </c>
      <c r="M7" s="76">
        <f t="shared" si="2"/>
        <v>2.249712360446571</v>
      </c>
      <c r="N7" s="76">
        <f t="shared" si="1"/>
        <v>0.32591666666666663</v>
      </c>
      <c r="O7" s="60">
        <v>2</v>
      </c>
      <c r="P7" s="61">
        <v>2.6</v>
      </c>
      <c r="Q7" s="81">
        <f t="shared" si="3"/>
        <v>98.079390250965858</v>
      </c>
    </row>
    <row r="8" spans="1:18" ht="15.95" customHeight="1">
      <c r="A8" s="37">
        <v>11</v>
      </c>
      <c r="B8" s="75">
        <v>2.1878125000000002</v>
      </c>
      <c r="C8" s="75">
        <v>2.3776315789473683</v>
      </c>
      <c r="D8" s="76">
        <v>2.1200000000000006</v>
      </c>
      <c r="E8" s="75">
        <v>2.4</v>
      </c>
      <c r="F8" s="75">
        <v>2.1274999999999999</v>
      </c>
      <c r="G8" s="75">
        <v>2.4243666666666659</v>
      </c>
      <c r="H8" s="75">
        <v>2.37</v>
      </c>
      <c r="I8" s="75">
        <v>2.0939999999999999</v>
      </c>
      <c r="J8" s="75">
        <v>2.2000000000000002</v>
      </c>
      <c r="K8" s="75">
        <v>2.2000000000000002</v>
      </c>
      <c r="L8" s="74">
        <v>2.2999999999999998</v>
      </c>
      <c r="M8" s="76">
        <f t="shared" si="2"/>
        <v>2.2501310745614034</v>
      </c>
      <c r="N8" s="76">
        <f t="shared" si="1"/>
        <v>0.33036666666666603</v>
      </c>
      <c r="O8" s="60">
        <v>2</v>
      </c>
      <c r="P8" s="61">
        <v>2.6</v>
      </c>
      <c r="Q8" s="81">
        <f t="shared" si="3"/>
        <v>98.097644684641139</v>
      </c>
    </row>
    <row r="9" spans="1:18" ht="15.95" customHeight="1">
      <c r="A9" s="37">
        <v>12</v>
      </c>
      <c r="B9" s="75">
        <v>2.2037499999999999</v>
      </c>
      <c r="C9" s="75">
        <v>2.3792999999999997</v>
      </c>
      <c r="D9" s="76">
        <v>2.1318181818181823</v>
      </c>
      <c r="E9" s="75">
        <v>2.41</v>
      </c>
      <c r="F9" s="75">
        <v>2.125</v>
      </c>
      <c r="G9" s="75">
        <v>2.4283333333333337</v>
      </c>
      <c r="H9" s="75">
        <v>2.3780000000000001</v>
      </c>
      <c r="I9" s="75">
        <v>2.1019999999999999</v>
      </c>
      <c r="J9" s="75">
        <v>2.2000000000000002</v>
      </c>
      <c r="K9" s="75">
        <v>2.1</v>
      </c>
      <c r="L9" s="74">
        <v>2.2999999999999998</v>
      </c>
      <c r="M9" s="76">
        <f t="shared" si="2"/>
        <v>2.2458201515151517</v>
      </c>
      <c r="N9" s="76">
        <f t="shared" si="1"/>
        <v>0.32833333333333359</v>
      </c>
      <c r="O9" s="60">
        <v>2</v>
      </c>
      <c r="P9" s="61">
        <v>2.6</v>
      </c>
      <c r="Q9" s="81">
        <f t="shared" si="3"/>
        <v>97.90970390108636</v>
      </c>
    </row>
    <row r="10" spans="1:18" ht="15.95" customHeight="1">
      <c r="A10" s="37">
        <v>1</v>
      </c>
      <c r="B10" s="75">
        <v>2.2421874999999996</v>
      </c>
      <c r="C10" s="75">
        <v>2.3716842105263165</v>
      </c>
      <c r="D10" s="76">
        <v>2.1473684210526316</v>
      </c>
      <c r="E10" s="75">
        <v>2.41</v>
      </c>
      <c r="F10" s="75">
        <v>2.156190476190476</v>
      </c>
      <c r="G10" s="75">
        <v>2.4193939393939394</v>
      </c>
      <c r="H10" s="75">
        <v>2.363</v>
      </c>
      <c r="I10" s="75">
        <v>2.0790000000000002</v>
      </c>
      <c r="J10" s="75">
        <v>2.2000000000000002</v>
      </c>
      <c r="K10" s="75">
        <v>2.2000000000000002</v>
      </c>
      <c r="L10" s="74">
        <v>2.2999999999999998</v>
      </c>
      <c r="M10" s="76">
        <f t="shared" si="2"/>
        <v>2.2588824547163364</v>
      </c>
      <c r="N10" s="76">
        <f t="shared" si="1"/>
        <v>0.34039393939393925</v>
      </c>
      <c r="O10" s="60">
        <v>2</v>
      </c>
      <c r="P10" s="61">
        <v>2.6</v>
      </c>
      <c r="Q10" s="81">
        <f t="shared" si="3"/>
        <v>98.479173472294619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2.2999999999999998</v>
      </c>
      <c r="M11" s="76"/>
      <c r="N11" s="76">
        <f t="shared" si="1"/>
        <v>0</v>
      </c>
      <c r="O11" s="60">
        <v>2</v>
      </c>
      <c r="P11" s="61">
        <v>2.6</v>
      </c>
      <c r="Q11" s="81">
        <f t="shared" si="3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2.2999999999999998</v>
      </c>
      <c r="M12" s="76"/>
      <c r="N12" s="76">
        <f t="shared" si="1"/>
        <v>0</v>
      </c>
      <c r="O12" s="60">
        <v>2</v>
      </c>
      <c r="P12" s="61">
        <v>2.6</v>
      </c>
      <c r="Q12" s="81">
        <f t="shared" si="3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2.2999999999999998</v>
      </c>
      <c r="M13" s="76"/>
      <c r="N13" s="76">
        <f t="shared" si="1"/>
        <v>0</v>
      </c>
      <c r="O13" s="60">
        <v>2</v>
      </c>
      <c r="P13" s="61">
        <v>2.6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2.2999999999999998</v>
      </c>
      <c r="M14" s="76"/>
      <c r="N14" s="76">
        <f t="shared" si="1"/>
        <v>0</v>
      </c>
      <c r="O14" s="60">
        <v>2</v>
      </c>
      <c r="P14" s="61">
        <v>2.6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2.2999999999999998</v>
      </c>
      <c r="M15" s="76"/>
      <c r="N15" s="76">
        <f t="shared" si="1"/>
        <v>0</v>
      </c>
      <c r="O15" s="60">
        <v>2</v>
      </c>
      <c r="P15" s="61">
        <v>2.6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2.2999999999999998</v>
      </c>
      <c r="M16" s="76"/>
      <c r="N16" s="76">
        <f t="shared" si="1"/>
        <v>0</v>
      </c>
      <c r="O16" s="60">
        <v>2</v>
      </c>
      <c r="P16" s="61">
        <v>2.6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2.2999999999999998</v>
      </c>
      <c r="M17" s="76"/>
      <c r="N17" s="76">
        <f t="shared" si="1"/>
        <v>0</v>
      </c>
      <c r="O17" s="60">
        <v>2</v>
      </c>
      <c r="P17" s="61">
        <v>2.6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2.2999999999999998</v>
      </c>
      <c r="M18" s="76"/>
      <c r="N18" s="76">
        <f>MAX(B18:K18)-MIN(B18:K18)</f>
        <v>0</v>
      </c>
      <c r="O18" s="60">
        <v>2</v>
      </c>
      <c r="P18" s="61">
        <v>2.6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2.2999999999999998</v>
      </c>
      <c r="M19" s="76"/>
      <c r="N19" s="76">
        <f>MAX(B19:K19)-MIN(B19:K19)</f>
        <v>0</v>
      </c>
      <c r="O19" s="60">
        <v>2</v>
      </c>
      <c r="P19" s="61">
        <v>2.6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2.2999999999999998</v>
      </c>
      <c r="M20" s="76"/>
      <c r="N20" s="76">
        <f>MAX(B20:K20)-MIN(B20:K20)</f>
        <v>0</v>
      </c>
      <c r="O20" s="60">
        <v>2</v>
      </c>
      <c r="P20" s="61">
        <v>2.6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R20"/>
  <sheetViews>
    <sheetView zoomScale="80" workbookViewId="0">
      <selection activeCell="F10" sqref="F10"/>
    </sheetView>
  </sheetViews>
  <sheetFormatPr defaultRowHeight="13.5"/>
  <cols>
    <col min="1" max="1" width="3.25" customWidth="1"/>
    <col min="2" max="2" width="8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25" style="2" customWidth="1"/>
    <col min="13" max="13" width="9.875" style="2" customWidth="1"/>
    <col min="14" max="14" width="8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21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7"/>
      <c r="D3" s="77"/>
      <c r="E3" s="77"/>
      <c r="F3" s="77"/>
      <c r="G3" s="77">
        <v>2.1388695652173917</v>
      </c>
      <c r="H3" s="77"/>
      <c r="I3" s="77"/>
      <c r="J3" s="77"/>
      <c r="K3" s="77">
        <v>1.9</v>
      </c>
      <c r="L3" s="75">
        <v>2.04</v>
      </c>
      <c r="M3" s="78">
        <f t="shared" ref="M3" si="0">AVERAGE(B3:K3)</f>
        <v>2.0194347826086956</v>
      </c>
      <c r="N3" s="78">
        <f t="shared" ref="N3:N20" si="1">MAX(B3:K3)-MIN(B3:K3)</f>
        <v>0.23886956521739178</v>
      </c>
      <c r="O3" s="46">
        <v>1.84</v>
      </c>
      <c r="P3" s="47">
        <v>2.2400000000000002</v>
      </c>
      <c r="Q3" s="81">
        <f>M3/M3*100</f>
        <v>100</v>
      </c>
    </row>
    <row r="4" spans="1:18" ht="15.95" customHeight="1">
      <c r="A4" s="37">
        <v>7</v>
      </c>
      <c r="B4" s="77">
        <v>2.0031249999999998</v>
      </c>
      <c r="C4" s="192"/>
      <c r="D4" s="193"/>
      <c r="E4" s="77">
        <v>2.0699999999999998</v>
      </c>
      <c r="F4" s="193"/>
      <c r="G4" s="77">
        <v>2.1112202380952376</v>
      </c>
      <c r="H4" s="194"/>
      <c r="I4" s="193"/>
      <c r="J4" s="77">
        <v>2.09</v>
      </c>
      <c r="K4" s="77">
        <v>2.1</v>
      </c>
      <c r="L4" s="75">
        <v>2.04</v>
      </c>
      <c r="M4" s="78">
        <f t="shared" ref="M4:M10" si="2">AVERAGE(B4:K4)</f>
        <v>2.074869047619047</v>
      </c>
      <c r="N4" s="78">
        <f t="shared" si="1"/>
        <v>0.1080952380952378</v>
      </c>
      <c r="O4" s="46">
        <v>1.84</v>
      </c>
      <c r="P4" s="47">
        <v>2.2400000000000002</v>
      </c>
      <c r="Q4" s="81">
        <f>M4/M$3*100</f>
        <v>102.74503863594653</v>
      </c>
    </row>
    <row r="5" spans="1:18" ht="15.95" customHeight="1">
      <c r="A5" s="37">
        <v>8</v>
      </c>
      <c r="B5" s="77">
        <v>2.0028124999999992</v>
      </c>
      <c r="C5" s="77">
        <v>2.0363636363636357</v>
      </c>
      <c r="D5" s="78">
        <v>2.1037500000000002</v>
      </c>
      <c r="E5" s="77">
        <v>2.0499999999999998</v>
      </c>
      <c r="F5" s="77">
        <v>2.044</v>
      </c>
      <c r="G5" s="77">
        <v>2.102782051282051</v>
      </c>
      <c r="H5" s="77">
        <v>2.0699999999999998</v>
      </c>
      <c r="I5" s="77">
        <v>2.0390000000000001</v>
      </c>
      <c r="J5" s="77">
        <v>2.08</v>
      </c>
      <c r="K5" s="77">
        <v>2.09</v>
      </c>
      <c r="L5" s="75">
        <v>2.04</v>
      </c>
      <c r="M5" s="78">
        <f t="shared" si="2"/>
        <v>2.0618708187645689</v>
      </c>
      <c r="N5" s="78">
        <f t="shared" si="1"/>
        <v>0.10093750000000101</v>
      </c>
      <c r="O5" s="46">
        <v>1.84</v>
      </c>
      <c r="P5" s="47">
        <v>2.2400000000000002</v>
      </c>
      <c r="Q5" s="81">
        <f t="shared" ref="Q5:Q20" si="3">M5/M$3*100</f>
        <v>102.10138185799961</v>
      </c>
    </row>
    <row r="6" spans="1:18" ht="15.95" customHeight="1">
      <c r="A6" s="37">
        <v>9</v>
      </c>
      <c r="B6" s="77">
        <v>1.9809375</v>
      </c>
      <c r="C6" s="77">
        <v>2.0194999999999999</v>
      </c>
      <c r="D6" s="78">
        <v>2.1138888888888889</v>
      </c>
      <c r="E6" s="77">
        <v>2.08</v>
      </c>
      <c r="F6" s="77">
        <v>2.0470000000000002</v>
      </c>
      <c r="G6" s="77">
        <v>2.0588124999999997</v>
      </c>
      <c r="H6" s="77">
        <v>2.06</v>
      </c>
      <c r="I6" s="77">
        <v>2.0150000000000001</v>
      </c>
      <c r="J6" s="77">
        <v>2.08</v>
      </c>
      <c r="K6" s="77">
        <v>2</v>
      </c>
      <c r="L6" s="75">
        <v>2.04</v>
      </c>
      <c r="M6" s="78">
        <f t="shared" si="2"/>
        <v>2.0455138888888889</v>
      </c>
      <c r="N6" s="78">
        <f t="shared" si="1"/>
        <v>0.13295138888888891</v>
      </c>
      <c r="O6" s="46">
        <v>1.84</v>
      </c>
      <c r="P6" s="47">
        <v>2.2400000000000002</v>
      </c>
      <c r="Q6" s="81">
        <f t="shared" si="3"/>
        <v>101.29140621449059</v>
      </c>
    </row>
    <row r="7" spans="1:18" ht="15.95" customHeight="1">
      <c r="A7" s="37">
        <v>10</v>
      </c>
      <c r="B7" s="77">
        <v>2.0384374999999997</v>
      </c>
      <c r="C7" s="77">
        <v>2.0242105263157892</v>
      </c>
      <c r="D7" s="78">
        <v>2.12</v>
      </c>
      <c r="E7" s="77">
        <v>2.0699999999999998</v>
      </c>
      <c r="F7" s="77">
        <v>2.0554545454545452</v>
      </c>
      <c r="G7" s="77">
        <v>2.0582105263157895</v>
      </c>
      <c r="H7" s="77">
        <v>2.0030000000000001</v>
      </c>
      <c r="I7" s="77">
        <v>2.004</v>
      </c>
      <c r="J7" s="77">
        <v>2.1</v>
      </c>
      <c r="K7" s="77">
        <v>1.99</v>
      </c>
      <c r="L7" s="75">
        <v>2.04</v>
      </c>
      <c r="M7" s="78">
        <f t="shared" si="2"/>
        <v>2.0463313098086124</v>
      </c>
      <c r="N7" s="78">
        <f t="shared" si="1"/>
        <v>0.13000000000000012</v>
      </c>
      <c r="O7" s="46">
        <v>1.84</v>
      </c>
      <c r="P7" s="47">
        <v>2.2400000000000002</v>
      </c>
      <c r="Q7" s="81">
        <f t="shared" si="3"/>
        <v>101.33188392274654</v>
      </c>
    </row>
    <row r="8" spans="1:18" ht="15.95" customHeight="1">
      <c r="A8" s="37">
        <v>11</v>
      </c>
      <c r="B8" s="77">
        <v>2.0856250000000003</v>
      </c>
      <c r="C8" s="77">
        <v>1.9806842105263158</v>
      </c>
      <c r="D8" s="78">
        <v>2.1025</v>
      </c>
      <c r="E8" s="77">
        <v>2.08</v>
      </c>
      <c r="F8" s="77">
        <v>2.0085000000000002</v>
      </c>
      <c r="G8" s="77">
        <v>2.0161458333333333</v>
      </c>
      <c r="H8" s="77">
        <v>1.9610000000000001</v>
      </c>
      <c r="I8" s="77">
        <v>1.984</v>
      </c>
      <c r="J8" s="77">
        <v>2.12</v>
      </c>
      <c r="K8" s="77">
        <v>1.96</v>
      </c>
      <c r="L8" s="75">
        <v>2.04</v>
      </c>
      <c r="M8" s="78">
        <f t="shared" si="2"/>
        <v>2.0298455043859649</v>
      </c>
      <c r="N8" s="78">
        <f t="shared" si="1"/>
        <v>0.16000000000000014</v>
      </c>
      <c r="O8" s="46">
        <v>1.84</v>
      </c>
      <c r="P8" s="47">
        <v>2.2400000000000002</v>
      </c>
      <c r="Q8" s="81">
        <f t="shared" si="3"/>
        <v>100.51552651597993</v>
      </c>
    </row>
    <row r="9" spans="1:18" ht="15.95" customHeight="1">
      <c r="A9" s="37">
        <v>12</v>
      </c>
      <c r="B9" s="77">
        <v>1.9959374999999997</v>
      </c>
      <c r="C9" s="77">
        <v>1.9977500000000004</v>
      </c>
      <c r="D9" s="78">
        <v>2.1177272727272727</v>
      </c>
      <c r="E9" s="77">
        <v>1.96</v>
      </c>
      <c r="F9" s="77">
        <v>2.012</v>
      </c>
      <c r="G9" s="77">
        <v>2.0049999999999999</v>
      </c>
      <c r="H9" s="77">
        <v>2.0049999999999999</v>
      </c>
      <c r="I9" s="77">
        <v>2.0139999999999998</v>
      </c>
      <c r="J9" s="77">
        <v>2.11</v>
      </c>
      <c r="K9" s="77">
        <v>1.97</v>
      </c>
      <c r="L9" s="75">
        <v>2.04</v>
      </c>
      <c r="M9" s="78">
        <f t="shared" si="2"/>
        <v>2.018741477272727</v>
      </c>
      <c r="N9" s="78">
        <f t="shared" si="1"/>
        <v>0.15772727272727272</v>
      </c>
      <c r="O9" s="46">
        <v>1.84</v>
      </c>
      <c r="P9" s="47">
        <v>2.2400000000000002</v>
      </c>
      <c r="Q9" s="81">
        <f t="shared" si="3"/>
        <v>99.965668347304941</v>
      </c>
    </row>
    <row r="10" spans="1:18" ht="15.95" customHeight="1">
      <c r="A10" s="37">
        <v>1</v>
      </c>
      <c r="B10" s="77">
        <v>2.0137499999999999</v>
      </c>
      <c r="C10" s="77">
        <v>1.9950000000000001</v>
      </c>
      <c r="D10" s="78">
        <v>2.1057894736842102</v>
      </c>
      <c r="E10" s="77">
        <v>1.99</v>
      </c>
      <c r="F10" s="77">
        <v>2.0414285714285709</v>
      </c>
      <c r="G10" s="77">
        <v>2.0561666666666665</v>
      </c>
      <c r="H10" s="77">
        <v>1.9770000000000001</v>
      </c>
      <c r="I10" s="77">
        <v>1.986</v>
      </c>
      <c r="J10" s="77">
        <v>2.11</v>
      </c>
      <c r="K10" s="77">
        <v>2.0299999999999998</v>
      </c>
      <c r="L10" s="75">
        <v>2.04</v>
      </c>
      <c r="M10" s="78">
        <f t="shared" si="2"/>
        <v>2.0305134711779447</v>
      </c>
      <c r="N10" s="78">
        <f t="shared" si="1"/>
        <v>0.13299999999999979</v>
      </c>
      <c r="O10" s="46">
        <v>1.84</v>
      </c>
      <c r="P10" s="47">
        <v>2.2400000000000002</v>
      </c>
      <c r="Q10" s="81">
        <f t="shared" si="3"/>
        <v>100.54860343422123</v>
      </c>
    </row>
    <row r="11" spans="1:18" ht="15.95" customHeight="1">
      <c r="A11" s="37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5">
        <v>2.04</v>
      </c>
      <c r="M11" s="78"/>
      <c r="N11" s="78">
        <f t="shared" si="1"/>
        <v>0</v>
      </c>
      <c r="O11" s="46">
        <v>1.84</v>
      </c>
      <c r="P11" s="47">
        <v>2.2400000000000002</v>
      </c>
      <c r="Q11" s="81">
        <f t="shared" si="3"/>
        <v>0</v>
      </c>
    </row>
    <row r="12" spans="1:18" ht="15.95" customHeight="1">
      <c r="A12" s="37">
        <v>3</v>
      </c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5">
        <v>2.04</v>
      </c>
      <c r="M12" s="78"/>
      <c r="N12" s="78">
        <f t="shared" si="1"/>
        <v>0</v>
      </c>
      <c r="O12" s="46">
        <v>1.84</v>
      </c>
      <c r="P12" s="47">
        <v>2.2400000000000002</v>
      </c>
      <c r="Q12" s="81">
        <f t="shared" si="3"/>
        <v>0</v>
      </c>
    </row>
    <row r="13" spans="1:18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2.04</v>
      </c>
      <c r="M13" s="78"/>
      <c r="N13" s="78">
        <f t="shared" si="1"/>
        <v>0</v>
      </c>
      <c r="O13" s="46">
        <v>1.84</v>
      </c>
      <c r="P13" s="47">
        <v>2.2400000000000002</v>
      </c>
      <c r="Q13" s="81">
        <f t="shared" si="3"/>
        <v>0</v>
      </c>
    </row>
    <row r="14" spans="1:18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2.04</v>
      </c>
      <c r="M14" s="78"/>
      <c r="N14" s="78">
        <f t="shared" si="1"/>
        <v>0</v>
      </c>
      <c r="O14" s="46">
        <v>1.84</v>
      </c>
      <c r="P14" s="47">
        <v>2.2400000000000002</v>
      </c>
      <c r="Q14" s="81">
        <f t="shared" si="3"/>
        <v>0</v>
      </c>
    </row>
    <row r="15" spans="1:18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2.04</v>
      </c>
      <c r="M15" s="78"/>
      <c r="N15" s="78">
        <f t="shared" si="1"/>
        <v>0</v>
      </c>
      <c r="O15" s="46">
        <v>1.84</v>
      </c>
      <c r="P15" s="47">
        <v>2.2400000000000002</v>
      </c>
      <c r="Q15" s="81">
        <f t="shared" si="3"/>
        <v>0</v>
      </c>
      <c r="R15" s="8"/>
    </row>
    <row r="16" spans="1:18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2.04</v>
      </c>
      <c r="M16" s="78"/>
      <c r="N16" s="78">
        <f t="shared" si="1"/>
        <v>0</v>
      </c>
      <c r="O16" s="46">
        <v>1.84</v>
      </c>
      <c r="P16" s="47">
        <v>2.2400000000000002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2.04</v>
      </c>
      <c r="M17" s="78"/>
      <c r="N17" s="78">
        <f t="shared" si="1"/>
        <v>0</v>
      </c>
      <c r="O17" s="46">
        <v>1.84</v>
      </c>
      <c r="P17" s="47">
        <v>2.2400000000000002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2.04</v>
      </c>
      <c r="M18" s="78"/>
      <c r="N18" s="78">
        <f t="shared" si="1"/>
        <v>0</v>
      </c>
      <c r="O18" s="46">
        <v>1.84</v>
      </c>
      <c r="P18" s="47">
        <v>2.2400000000000002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2.04</v>
      </c>
      <c r="M19" s="78"/>
      <c r="N19" s="78">
        <f t="shared" si="1"/>
        <v>0</v>
      </c>
      <c r="O19" s="46">
        <v>1.84</v>
      </c>
      <c r="P19" s="47">
        <v>2.2400000000000002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2.04</v>
      </c>
      <c r="M20" s="78"/>
      <c r="N20" s="78">
        <f t="shared" si="1"/>
        <v>0</v>
      </c>
      <c r="O20" s="46">
        <v>1.84</v>
      </c>
      <c r="P20" s="47">
        <v>2.2400000000000002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R20"/>
  <sheetViews>
    <sheetView zoomScale="80" workbookViewId="0">
      <selection activeCell="F10" sqref="F10"/>
    </sheetView>
  </sheetViews>
  <sheetFormatPr defaultRowHeight="13.5"/>
  <cols>
    <col min="1" max="1" width="4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13</v>
      </c>
    </row>
    <row r="2" spans="1:18" ht="16.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6.625333333333332</v>
      </c>
      <c r="H3" s="75"/>
      <c r="I3" s="75"/>
      <c r="J3" s="75"/>
      <c r="K3" s="75">
        <v>6.6</v>
      </c>
      <c r="L3" s="68">
        <v>6.6</v>
      </c>
      <c r="M3" s="76">
        <f t="shared" ref="M3" si="0">AVERAGE(B3:K3)</f>
        <v>6.6126666666666658</v>
      </c>
      <c r="N3" s="76">
        <f t="shared" ref="N3:N17" si="1">MAX(B3:K3)-MIN(B3:K3)</f>
        <v>2.533333333333232E-2</v>
      </c>
      <c r="O3" s="60">
        <v>6.3</v>
      </c>
      <c r="P3" s="47">
        <v>6.9</v>
      </c>
      <c r="Q3" s="81">
        <f>M3/M3*100</f>
        <v>100</v>
      </c>
    </row>
    <row r="4" spans="1:18" ht="15.95" customHeight="1">
      <c r="A4" s="37">
        <v>7</v>
      </c>
      <c r="B4" s="75">
        <v>6.5249999999999986</v>
      </c>
      <c r="C4" s="189"/>
      <c r="D4" s="190"/>
      <c r="E4" s="75">
        <v>6.59</v>
      </c>
      <c r="F4" s="190"/>
      <c r="G4" s="75">
        <v>6.569047619047617</v>
      </c>
      <c r="H4" s="191"/>
      <c r="I4" s="190"/>
      <c r="J4" s="75">
        <v>6.6</v>
      </c>
      <c r="K4" s="75">
        <v>6.6</v>
      </c>
      <c r="L4" s="68">
        <v>6.6</v>
      </c>
      <c r="M4" s="76">
        <f t="shared" ref="M4:M10" si="2">AVERAGE(B4:K4)</f>
        <v>6.5768095238095228</v>
      </c>
      <c r="N4" s="76">
        <f>MAX(B4:K4)-MIN(B4:K4)</f>
        <v>7.5000000000001066E-2</v>
      </c>
      <c r="O4" s="60">
        <v>6.3</v>
      </c>
      <c r="P4" s="47">
        <v>6.9</v>
      </c>
      <c r="Q4" s="81">
        <f>M4/M$3*100</f>
        <v>99.457750637305026</v>
      </c>
    </row>
    <row r="5" spans="1:18" ht="15.95" customHeight="1">
      <c r="A5" s="37">
        <v>8</v>
      </c>
      <c r="B5" s="75">
        <v>6.6749999999999972</v>
      </c>
      <c r="C5" s="75">
        <v>6.671954545454545</v>
      </c>
      <c r="D5" s="76">
        <v>6.6124999999999972</v>
      </c>
      <c r="E5" s="75">
        <v>6.54</v>
      </c>
      <c r="F5" s="75">
        <v>6.63</v>
      </c>
      <c r="G5" s="75">
        <v>6.5717948717948689</v>
      </c>
      <c r="H5" s="75">
        <v>6.56</v>
      </c>
      <c r="I5" s="75">
        <v>6.4690000000000003</v>
      </c>
      <c r="J5" s="75">
        <v>6.53</v>
      </c>
      <c r="K5" s="75">
        <v>6.6</v>
      </c>
      <c r="L5" s="68">
        <v>6.6</v>
      </c>
      <c r="M5" s="76">
        <f t="shared" si="2"/>
        <v>6.5860249417249417</v>
      </c>
      <c r="N5" s="76">
        <f t="shared" si="1"/>
        <v>0.20599999999999685</v>
      </c>
      <c r="O5" s="60">
        <v>6.3</v>
      </c>
      <c r="P5" s="47">
        <v>6.9</v>
      </c>
      <c r="Q5" s="81">
        <f t="shared" ref="Q5:Q17" si="3">M5/M$3*100</f>
        <v>99.597110722728232</v>
      </c>
    </row>
    <row r="6" spans="1:18" ht="15.95" customHeight="1">
      <c r="A6" s="37">
        <v>9</v>
      </c>
      <c r="B6" s="75">
        <v>6.6531249999999966</v>
      </c>
      <c r="C6" s="75">
        <v>6.6614999999999993</v>
      </c>
      <c r="D6" s="76">
        <v>6.6388888888888884</v>
      </c>
      <c r="E6" s="75">
        <v>6.54</v>
      </c>
      <c r="F6" s="75">
        <v>6.6400000000000006</v>
      </c>
      <c r="G6" s="75">
        <v>6.6197916666666652</v>
      </c>
      <c r="H6" s="75">
        <v>6.53</v>
      </c>
      <c r="I6" s="75">
        <v>6.52</v>
      </c>
      <c r="J6" s="75">
        <v>6.58</v>
      </c>
      <c r="K6" s="75">
        <v>6.6</v>
      </c>
      <c r="L6" s="68">
        <v>6.6</v>
      </c>
      <c r="M6" s="76">
        <f t="shared" si="2"/>
        <v>6.5983305555555543</v>
      </c>
      <c r="N6" s="76">
        <f t="shared" si="1"/>
        <v>0.14149999999999974</v>
      </c>
      <c r="O6" s="60">
        <v>6.3</v>
      </c>
      <c r="P6" s="47">
        <v>6.9</v>
      </c>
      <c r="Q6" s="81">
        <f t="shared" si="3"/>
        <v>99.783202271734368</v>
      </c>
    </row>
    <row r="7" spans="1:18" ht="15.95" customHeight="1">
      <c r="A7" s="37">
        <v>10</v>
      </c>
      <c r="B7" s="75">
        <v>6.615624999999997</v>
      </c>
      <c r="C7" s="75">
        <v>6.6489473684210525</v>
      </c>
      <c r="D7" s="76">
        <v>6.6</v>
      </c>
      <c r="E7" s="75">
        <v>6.5</v>
      </c>
      <c r="F7" s="75">
        <v>6.6409090909090898</v>
      </c>
      <c r="G7" s="75">
        <v>6.607499999999999</v>
      </c>
      <c r="H7" s="75">
        <v>6.48</v>
      </c>
      <c r="I7" s="75">
        <v>6.6059999999999999</v>
      </c>
      <c r="J7" s="75">
        <v>6.57</v>
      </c>
      <c r="K7" s="75">
        <v>6.6</v>
      </c>
      <c r="L7" s="68">
        <v>6.6</v>
      </c>
      <c r="M7" s="76">
        <f t="shared" si="2"/>
        <v>6.5868981459330147</v>
      </c>
      <c r="N7" s="76">
        <f t="shared" si="1"/>
        <v>0.16894736842105207</v>
      </c>
      <c r="O7" s="60">
        <v>6.3</v>
      </c>
      <c r="P7" s="47">
        <v>6.9</v>
      </c>
      <c r="Q7" s="81">
        <f t="shared" si="3"/>
        <v>99.610315746542227</v>
      </c>
    </row>
    <row r="8" spans="1:18" ht="15.95" customHeight="1">
      <c r="A8" s="37">
        <v>11</v>
      </c>
      <c r="B8" s="75">
        <v>6.6406249999999956</v>
      </c>
      <c r="C8" s="75">
        <v>6.6715789473684204</v>
      </c>
      <c r="D8" s="76">
        <v>6.5799999999999983</v>
      </c>
      <c r="E8" s="75">
        <v>6.49</v>
      </c>
      <c r="F8" s="75">
        <v>6.6549999999999994</v>
      </c>
      <c r="G8" s="75">
        <v>6.6146666666666638</v>
      </c>
      <c r="H8" s="75">
        <v>6.59</v>
      </c>
      <c r="I8" s="75">
        <v>6.5670000000000002</v>
      </c>
      <c r="J8" s="75">
        <v>6.59</v>
      </c>
      <c r="K8" s="75">
        <v>6.6</v>
      </c>
      <c r="L8" s="68">
        <v>6.6</v>
      </c>
      <c r="M8" s="76">
        <f t="shared" si="2"/>
        <v>6.599887061403507</v>
      </c>
      <c r="N8" s="76">
        <f t="shared" si="1"/>
        <v>0.18157894736842017</v>
      </c>
      <c r="O8" s="60">
        <v>6.3</v>
      </c>
      <c r="P8" s="47">
        <v>6.9</v>
      </c>
      <c r="Q8" s="81">
        <f t="shared" si="3"/>
        <v>99.806740519258611</v>
      </c>
    </row>
    <row r="9" spans="1:18" ht="15.95" customHeight="1">
      <c r="A9" s="37">
        <v>12</v>
      </c>
      <c r="B9" s="75">
        <v>6.6374999999999957</v>
      </c>
      <c r="C9" s="75">
        <v>6.6358999999999995</v>
      </c>
      <c r="D9" s="76">
        <v>6.5545454545454538</v>
      </c>
      <c r="E9" s="75">
        <v>6.5</v>
      </c>
      <c r="F9" s="75">
        <v>6.6399999999999988</v>
      </c>
      <c r="G9" s="75">
        <v>6.6333333333333346</v>
      </c>
      <c r="H9" s="75">
        <v>6.59</v>
      </c>
      <c r="I9" s="75">
        <v>6.6280000000000001</v>
      </c>
      <c r="J9" s="75">
        <v>6.6</v>
      </c>
      <c r="K9" s="75">
        <v>6.7</v>
      </c>
      <c r="L9" s="68">
        <v>6.6</v>
      </c>
      <c r="M9" s="76">
        <f t="shared" si="2"/>
        <v>6.6119278787878786</v>
      </c>
      <c r="N9" s="76">
        <f t="shared" si="1"/>
        <v>0.20000000000000018</v>
      </c>
      <c r="O9" s="60">
        <v>6.3</v>
      </c>
      <c r="P9" s="47">
        <v>6.9</v>
      </c>
      <c r="Q9" s="81">
        <f t="shared" si="3"/>
        <v>99.988827686075396</v>
      </c>
    </row>
    <row r="10" spans="1:18" ht="15.95" customHeight="1">
      <c r="A10" s="37">
        <v>1</v>
      </c>
      <c r="B10" s="75">
        <v>6.5937499999999964</v>
      </c>
      <c r="C10" s="75">
        <v>6.6128947368421054</v>
      </c>
      <c r="D10" s="76">
        <v>6.5789473684210513</v>
      </c>
      <c r="E10" s="75">
        <v>6.57</v>
      </c>
      <c r="F10" s="75">
        <v>6.6380952380952367</v>
      </c>
      <c r="G10" s="75">
        <v>6.5984848484848468</v>
      </c>
      <c r="H10" s="75">
        <v>6.54</v>
      </c>
      <c r="I10" s="75">
        <v>6.6449999999999996</v>
      </c>
      <c r="J10" s="75">
        <v>6.62</v>
      </c>
      <c r="K10" s="75">
        <v>6.6</v>
      </c>
      <c r="L10" s="68">
        <v>6.6</v>
      </c>
      <c r="M10" s="76">
        <f t="shared" si="2"/>
        <v>6.5997172191843232</v>
      </c>
      <c r="N10" s="76">
        <f t="shared" si="1"/>
        <v>0.10499999999999954</v>
      </c>
      <c r="O10" s="60">
        <v>6.3</v>
      </c>
      <c r="P10" s="47">
        <v>6.9</v>
      </c>
      <c r="Q10" s="81">
        <f t="shared" si="3"/>
        <v>99.804172081626035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68">
        <v>6.6</v>
      </c>
      <c r="M11" s="76"/>
      <c r="N11" s="76">
        <f t="shared" si="1"/>
        <v>0</v>
      </c>
      <c r="O11" s="60">
        <v>6.3</v>
      </c>
      <c r="P11" s="47">
        <v>6.9</v>
      </c>
      <c r="Q11" s="81">
        <f t="shared" si="3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68">
        <v>6.6</v>
      </c>
      <c r="M12" s="76"/>
      <c r="N12" s="76">
        <f t="shared" si="1"/>
        <v>0</v>
      </c>
      <c r="O12" s="60">
        <v>6.3</v>
      </c>
      <c r="P12" s="47">
        <v>6.9</v>
      </c>
      <c r="Q12" s="81">
        <f t="shared" si="3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6.6</v>
      </c>
      <c r="M13" s="76"/>
      <c r="N13" s="76">
        <f t="shared" si="1"/>
        <v>0</v>
      </c>
      <c r="O13" s="60">
        <v>6.3</v>
      </c>
      <c r="P13" s="47">
        <v>6.9</v>
      </c>
      <c r="Q13" s="81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6.6</v>
      </c>
      <c r="M14" s="76"/>
      <c r="N14" s="76">
        <f t="shared" si="1"/>
        <v>0</v>
      </c>
      <c r="O14" s="60">
        <v>6.3</v>
      </c>
      <c r="P14" s="47">
        <v>6.9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6.6</v>
      </c>
      <c r="M15" s="76"/>
      <c r="N15" s="76">
        <f t="shared" si="1"/>
        <v>0</v>
      </c>
      <c r="O15" s="60">
        <v>6.3</v>
      </c>
      <c r="P15" s="47">
        <v>6.9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6.6</v>
      </c>
      <c r="M16" s="76"/>
      <c r="N16" s="76">
        <f t="shared" si="1"/>
        <v>0</v>
      </c>
      <c r="O16" s="60">
        <v>6.3</v>
      </c>
      <c r="P16" s="47">
        <v>6.9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6.6</v>
      </c>
      <c r="M17" s="76"/>
      <c r="N17" s="76">
        <f t="shared" si="1"/>
        <v>0</v>
      </c>
      <c r="O17" s="60">
        <v>6.3</v>
      </c>
      <c r="P17" s="47">
        <v>6.9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6.6</v>
      </c>
      <c r="M18" s="76"/>
      <c r="N18" s="76">
        <f>MAX(B18:K18)-MIN(B18:K18)</f>
        <v>0</v>
      </c>
      <c r="O18" s="60">
        <v>6.3</v>
      </c>
      <c r="P18" s="47">
        <v>6.9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6.6</v>
      </c>
      <c r="M19" s="76"/>
      <c r="N19" s="76">
        <f>MAX(B19:K19)-MIN(B19:K19)</f>
        <v>0</v>
      </c>
      <c r="O19" s="60">
        <v>6.3</v>
      </c>
      <c r="P19" s="47">
        <v>6.9</v>
      </c>
      <c r="Q19" s="81">
        <f>M19/M$3*100</f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68">
        <v>6.6</v>
      </c>
      <c r="M20" s="76"/>
      <c r="N20" s="76">
        <f>MAX(B20:K20)-MIN(B20:K20)</f>
        <v>0</v>
      </c>
      <c r="O20" s="60">
        <v>6.3</v>
      </c>
      <c r="P20" s="47">
        <v>6.9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R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6.875" customWidth="1"/>
    <col min="3" max="3" width="9.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11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5"/>
      <c r="D3" s="74"/>
      <c r="E3" s="74"/>
      <c r="F3" s="74"/>
      <c r="G3" s="74">
        <v>33.474074074074082</v>
      </c>
      <c r="H3" s="74"/>
      <c r="I3" s="74"/>
      <c r="J3" s="74"/>
      <c r="K3" s="74">
        <v>33.21</v>
      </c>
      <c r="L3" s="69">
        <v>33</v>
      </c>
      <c r="M3" s="68">
        <f t="shared" ref="M3" si="0">AVERAGE(B3:K3)</f>
        <v>33.342037037037045</v>
      </c>
      <c r="N3" s="68">
        <f>MAX(B3:K3)-MIN(B3:K3)</f>
        <v>0.26407407407408101</v>
      </c>
      <c r="O3" s="46">
        <v>31</v>
      </c>
      <c r="P3" s="47">
        <v>35</v>
      </c>
      <c r="Q3" s="81">
        <f>M3/M3*100</f>
        <v>100</v>
      </c>
    </row>
    <row r="4" spans="1:18" ht="15.95" customHeight="1">
      <c r="A4" s="37">
        <v>7</v>
      </c>
      <c r="B4" s="74">
        <v>33.12812499999999</v>
      </c>
      <c r="C4" s="186"/>
      <c r="D4" s="187"/>
      <c r="E4" s="74">
        <v>32.99</v>
      </c>
      <c r="F4" s="187"/>
      <c r="G4" s="74">
        <v>33.140432098765437</v>
      </c>
      <c r="H4" s="188"/>
      <c r="I4" s="187"/>
      <c r="J4" s="74">
        <v>33.159999999999997</v>
      </c>
      <c r="K4" s="74">
        <v>33.24</v>
      </c>
      <c r="L4" s="69">
        <v>33</v>
      </c>
      <c r="M4" s="68">
        <f t="shared" ref="M4:M10" si="1">AVERAGE(B4:K4)</f>
        <v>33.131711419753088</v>
      </c>
      <c r="N4" s="68">
        <f>MAX(B4:K4)-MIN(B4:K4)</f>
        <v>0.25</v>
      </c>
      <c r="O4" s="46">
        <v>31</v>
      </c>
      <c r="P4" s="47">
        <v>35</v>
      </c>
      <c r="Q4" s="81">
        <f>M4/M$3*100</f>
        <v>99.36918786020685</v>
      </c>
    </row>
    <row r="5" spans="1:18" ht="15.95" customHeight="1">
      <c r="A5" s="37">
        <v>8</v>
      </c>
      <c r="B5" s="74">
        <v>33.168749999999989</v>
      </c>
      <c r="C5" s="74">
        <v>33.079545454545453</v>
      </c>
      <c r="D5" s="68">
        <v>33.833333333333336</v>
      </c>
      <c r="E5" s="74">
        <v>32.94</v>
      </c>
      <c r="F5" s="74">
        <v>33.5</v>
      </c>
      <c r="G5" s="74">
        <v>33.088000000000008</v>
      </c>
      <c r="H5" s="74">
        <v>33.700000000000003</v>
      </c>
      <c r="I5" s="74">
        <v>33.314</v>
      </c>
      <c r="J5" s="74">
        <v>33.26</v>
      </c>
      <c r="K5" s="74">
        <v>33.28</v>
      </c>
      <c r="L5" s="69">
        <v>33</v>
      </c>
      <c r="M5" s="68">
        <f t="shared" si="1"/>
        <v>33.316362878787878</v>
      </c>
      <c r="N5" s="68">
        <f t="shared" ref="N5:N17" si="2">MAX(B5:K5)-MIN(B5:K5)</f>
        <v>0.89333333333333798</v>
      </c>
      <c r="O5" s="46">
        <v>31</v>
      </c>
      <c r="P5" s="47">
        <v>35</v>
      </c>
      <c r="Q5" s="81">
        <f t="shared" ref="Q5:Q17" si="3">M5/M$3*100</f>
        <v>99.922997631426512</v>
      </c>
    </row>
    <row r="6" spans="1:18" ht="15.95" customHeight="1">
      <c r="A6" s="37">
        <v>9</v>
      </c>
      <c r="B6" s="74">
        <v>33.265625</v>
      </c>
      <c r="C6" s="74">
        <v>33.121250000000003</v>
      </c>
      <c r="D6" s="68">
        <v>33.833333333333336</v>
      </c>
      <c r="E6" s="74">
        <v>33.090000000000003</v>
      </c>
      <c r="F6" s="74">
        <v>33.5</v>
      </c>
      <c r="G6" s="74">
        <v>33.235416666666666</v>
      </c>
      <c r="H6" s="74">
        <v>33.6</v>
      </c>
      <c r="I6" s="74">
        <v>33.219000000000001</v>
      </c>
      <c r="J6" s="74">
        <v>33.1</v>
      </c>
      <c r="K6" s="74">
        <v>33.200000000000003</v>
      </c>
      <c r="L6" s="69">
        <v>33</v>
      </c>
      <c r="M6" s="68">
        <f t="shared" si="1"/>
        <v>33.316462500000007</v>
      </c>
      <c r="N6" s="68">
        <f t="shared" si="2"/>
        <v>0.74333333333333229</v>
      </c>
      <c r="O6" s="46">
        <v>31</v>
      </c>
      <c r="P6" s="47">
        <v>35</v>
      </c>
      <c r="Q6" s="81">
        <f t="shared" si="3"/>
        <v>99.923296417046657</v>
      </c>
    </row>
    <row r="7" spans="1:18" ht="15.95" customHeight="1">
      <c r="A7" s="37">
        <v>10</v>
      </c>
      <c r="B7" s="74">
        <v>33.193750000000001</v>
      </c>
      <c r="C7" s="74">
        <v>33.033684210526324</v>
      </c>
      <c r="D7" s="68">
        <v>33.6</v>
      </c>
      <c r="E7" s="74">
        <v>33.020000000000003</v>
      </c>
      <c r="F7" s="74">
        <v>33.31818181818182</v>
      </c>
      <c r="G7" s="74">
        <v>33.071568627450972</v>
      </c>
      <c r="H7" s="74">
        <v>33.6</v>
      </c>
      <c r="I7" s="74">
        <v>33.402999999999999</v>
      </c>
      <c r="J7" s="74">
        <v>33.369999999999997</v>
      </c>
      <c r="K7" s="74">
        <v>33.29</v>
      </c>
      <c r="L7" s="69">
        <v>33</v>
      </c>
      <c r="M7" s="68">
        <f t="shared" si="1"/>
        <v>33.290018465615915</v>
      </c>
      <c r="N7" s="68">
        <f t="shared" si="2"/>
        <v>0.57999999999999829</v>
      </c>
      <c r="O7" s="46">
        <v>31</v>
      </c>
      <c r="P7" s="47">
        <v>35</v>
      </c>
      <c r="Q7" s="81">
        <f t="shared" si="3"/>
        <v>99.843985022980604</v>
      </c>
    </row>
    <row r="8" spans="1:18" ht="15.95" customHeight="1">
      <c r="A8" s="37">
        <v>11</v>
      </c>
      <c r="B8" s="74">
        <v>33.493749999999999</v>
      </c>
      <c r="C8" s="74">
        <v>33.267263157894739</v>
      </c>
      <c r="D8" s="68">
        <v>33.25</v>
      </c>
      <c r="E8" s="74">
        <v>32.86</v>
      </c>
      <c r="F8" s="74">
        <v>33.5</v>
      </c>
      <c r="G8" s="74">
        <v>33.398333333333333</v>
      </c>
      <c r="H8" s="74">
        <v>33.799999999999997</v>
      </c>
      <c r="I8" s="74">
        <v>33.298999999999999</v>
      </c>
      <c r="J8" s="74">
        <v>33.51</v>
      </c>
      <c r="K8" s="74">
        <v>33.53</v>
      </c>
      <c r="L8" s="69">
        <v>33</v>
      </c>
      <c r="M8" s="68">
        <f t="shared" si="1"/>
        <v>33.390834649122802</v>
      </c>
      <c r="N8" s="68">
        <f t="shared" si="2"/>
        <v>0.93999999999999773</v>
      </c>
      <c r="O8" s="46">
        <v>31</v>
      </c>
      <c r="P8" s="47">
        <v>35</v>
      </c>
      <c r="Q8" s="81">
        <f t="shared" si="3"/>
        <v>100.14635462143946</v>
      </c>
    </row>
    <row r="9" spans="1:18" ht="15.95" customHeight="1">
      <c r="A9" s="37">
        <v>12</v>
      </c>
      <c r="B9" s="74">
        <v>33.128124999999997</v>
      </c>
      <c r="C9" s="74">
        <v>32.771999999999998</v>
      </c>
      <c r="D9" s="68">
        <v>33.363636363636367</v>
      </c>
      <c r="E9" s="74">
        <v>32.81</v>
      </c>
      <c r="F9" s="74">
        <v>33.4</v>
      </c>
      <c r="G9" s="74">
        <v>33.236249999999998</v>
      </c>
      <c r="H9" s="74">
        <v>33.700000000000003</v>
      </c>
      <c r="I9" s="74">
        <v>33.463000000000001</v>
      </c>
      <c r="J9" s="74">
        <v>33.74</v>
      </c>
      <c r="K9" s="74">
        <v>33.39</v>
      </c>
      <c r="L9" s="69">
        <v>33</v>
      </c>
      <c r="M9" s="68">
        <f t="shared" si="1"/>
        <v>33.300301136363643</v>
      </c>
      <c r="N9" s="68">
        <f t="shared" si="2"/>
        <v>0.96800000000000352</v>
      </c>
      <c r="O9" s="46">
        <v>31</v>
      </c>
      <c r="P9" s="47">
        <v>35</v>
      </c>
      <c r="Q9" s="81">
        <f t="shared" si="3"/>
        <v>99.874824982567674</v>
      </c>
    </row>
    <row r="10" spans="1:18" ht="15.95" customHeight="1">
      <c r="A10" s="37">
        <v>1</v>
      </c>
      <c r="B10" s="74">
        <v>33.006250000000001</v>
      </c>
      <c r="C10" s="74">
        <v>33.023000000000003</v>
      </c>
      <c r="D10" s="68">
        <v>33.421052631578945</v>
      </c>
      <c r="E10" s="74">
        <v>32.630000000000003</v>
      </c>
      <c r="F10" s="74">
        <v>33.333333333333336</v>
      </c>
      <c r="G10" s="74">
        <v>33.36212121212121</v>
      </c>
      <c r="H10" s="74">
        <v>33.700000000000003</v>
      </c>
      <c r="I10" s="74">
        <v>33.536999999999999</v>
      </c>
      <c r="J10" s="74">
        <v>33.36</v>
      </c>
      <c r="K10" s="74">
        <v>33.24</v>
      </c>
      <c r="L10" s="69">
        <v>33</v>
      </c>
      <c r="M10" s="68">
        <f t="shared" si="1"/>
        <v>33.261275717703349</v>
      </c>
      <c r="N10" s="68">
        <f t="shared" si="2"/>
        <v>1.0700000000000003</v>
      </c>
      <c r="O10" s="46">
        <v>31</v>
      </c>
      <c r="P10" s="47">
        <v>35</v>
      </c>
      <c r="Q10" s="81">
        <f t="shared" si="3"/>
        <v>99.757779288518023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33</v>
      </c>
      <c r="M11" s="68"/>
      <c r="N11" s="68">
        <f t="shared" si="2"/>
        <v>0</v>
      </c>
      <c r="O11" s="46">
        <v>31</v>
      </c>
      <c r="P11" s="47">
        <v>35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33</v>
      </c>
      <c r="M12" s="68"/>
      <c r="N12" s="68">
        <f t="shared" si="2"/>
        <v>0</v>
      </c>
      <c r="O12" s="46">
        <v>31</v>
      </c>
      <c r="P12" s="47">
        <v>35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33</v>
      </c>
      <c r="M13" s="68"/>
      <c r="N13" s="68">
        <f t="shared" si="2"/>
        <v>0</v>
      </c>
      <c r="O13" s="46">
        <v>31</v>
      </c>
      <c r="P13" s="47">
        <v>35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33</v>
      </c>
      <c r="M14" s="68"/>
      <c r="N14" s="68">
        <f t="shared" si="2"/>
        <v>0</v>
      </c>
      <c r="O14" s="46">
        <v>31</v>
      </c>
      <c r="P14" s="47">
        <v>35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33</v>
      </c>
      <c r="M15" s="68"/>
      <c r="N15" s="68">
        <f t="shared" si="2"/>
        <v>0</v>
      </c>
      <c r="O15" s="46">
        <v>31</v>
      </c>
      <c r="P15" s="47">
        <v>35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33</v>
      </c>
      <c r="M16" s="68"/>
      <c r="N16" s="68">
        <f t="shared" si="2"/>
        <v>0</v>
      </c>
      <c r="O16" s="46">
        <v>31</v>
      </c>
      <c r="P16" s="47">
        <v>35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33</v>
      </c>
      <c r="M17" s="68"/>
      <c r="N17" s="68">
        <f t="shared" si="2"/>
        <v>0</v>
      </c>
      <c r="O17" s="46">
        <v>31</v>
      </c>
      <c r="P17" s="47">
        <v>35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33</v>
      </c>
      <c r="M18" s="68"/>
      <c r="N18" s="68">
        <f>MAX(B18:K18)-MIN(B18:K18)</f>
        <v>0</v>
      </c>
      <c r="O18" s="46">
        <v>31</v>
      </c>
      <c r="P18" s="47">
        <v>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33</v>
      </c>
      <c r="M19" s="68"/>
      <c r="N19" s="68">
        <f>MAX(B19:K19)-MIN(B19:K19)</f>
        <v>0</v>
      </c>
      <c r="O19" s="46">
        <v>31</v>
      </c>
      <c r="P19" s="47">
        <v>35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33</v>
      </c>
      <c r="M20" s="68"/>
      <c r="N20" s="68">
        <f>MAX(B20:K20)-MIN(B20:K20)</f>
        <v>0</v>
      </c>
      <c r="O20" s="46">
        <v>31</v>
      </c>
      <c r="P20" s="47">
        <v>35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S21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9.6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style="2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>
      <c r="F1" s="32" t="s">
        <v>12</v>
      </c>
    </row>
    <row r="2" spans="1:19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  <c r="R2" s="48"/>
      <c r="S2" s="48"/>
    </row>
    <row r="3" spans="1:19" ht="15.95" customHeight="1">
      <c r="A3" s="37">
        <v>6</v>
      </c>
      <c r="B3" s="77"/>
      <c r="C3" s="77"/>
      <c r="D3" s="77"/>
      <c r="E3" s="77"/>
      <c r="F3" s="77"/>
      <c r="G3" s="77">
        <v>2.9690333333333343</v>
      </c>
      <c r="H3" s="77"/>
      <c r="I3" s="77"/>
      <c r="J3" s="77"/>
      <c r="K3" s="77">
        <v>3.06</v>
      </c>
      <c r="L3" s="75">
        <v>3.01</v>
      </c>
      <c r="M3" s="78">
        <f t="shared" ref="M3" si="0">AVERAGE(B3:K3)</f>
        <v>3.0145166666666672</v>
      </c>
      <c r="N3" s="78">
        <f t="shared" ref="N3:N17" si="1">MAX(B3:K3)-MIN(B3:K3)</f>
        <v>9.0966666666665752E-2</v>
      </c>
      <c r="O3" s="46">
        <v>2.81</v>
      </c>
      <c r="P3" s="47">
        <v>3.21</v>
      </c>
      <c r="Q3" s="81">
        <f>M3/M3*100</f>
        <v>100</v>
      </c>
      <c r="R3" s="48"/>
      <c r="S3" s="48"/>
    </row>
    <row r="4" spans="1:19" ht="15.95" customHeight="1">
      <c r="A4" s="37">
        <v>7</v>
      </c>
      <c r="B4" s="77">
        <v>3.0484374999999999</v>
      </c>
      <c r="C4" s="192"/>
      <c r="D4" s="193"/>
      <c r="E4" s="77">
        <v>3.05</v>
      </c>
      <c r="F4" s="193"/>
      <c r="G4" s="77">
        <v>2.9630625000000008</v>
      </c>
      <c r="H4" s="194"/>
      <c r="I4" s="193"/>
      <c r="J4" s="77">
        <v>3.05</v>
      </c>
      <c r="K4" s="77">
        <v>3.07</v>
      </c>
      <c r="L4" s="75">
        <v>3.01</v>
      </c>
      <c r="M4" s="78">
        <f t="shared" ref="M4:M10" si="2">AVERAGE(B4:K4)</f>
        <v>3.0362999999999998</v>
      </c>
      <c r="N4" s="78">
        <f>MAX(B4:K4)-MIN(B4:K4)</f>
        <v>0.10693749999999902</v>
      </c>
      <c r="O4" s="46">
        <v>2.81</v>
      </c>
      <c r="P4" s="47">
        <v>3.21</v>
      </c>
      <c r="Q4" s="81">
        <f>M4/M$3*100</f>
        <v>100.7226144600295</v>
      </c>
      <c r="R4" s="48"/>
      <c r="S4" s="48"/>
    </row>
    <row r="5" spans="1:19" ht="15.95" customHeight="1">
      <c r="A5" s="37">
        <v>8</v>
      </c>
      <c r="B5" s="77">
        <v>3.0315625000000006</v>
      </c>
      <c r="C5" s="77">
        <v>3.0122727272727272</v>
      </c>
      <c r="D5" s="78">
        <v>3.0208333333333339</v>
      </c>
      <c r="E5" s="77">
        <v>3.04</v>
      </c>
      <c r="F5" s="77">
        <v>3.0579999999999998</v>
      </c>
      <c r="G5" s="77">
        <v>2.9688257575757575</v>
      </c>
      <c r="H5" s="77">
        <v>3.03</v>
      </c>
      <c r="I5" s="77">
        <v>2.948</v>
      </c>
      <c r="J5" s="77">
        <v>3.04</v>
      </c>
      <c r="K5" s="77">
        <v>3.06</v>
      </c>
      <c r="L5" s="75">
        <v>3.01</v>
      </c>
      <c r="M5" s="78">
        <f t="shared" si="2"/>
        <v>3.020949431818182</v>
      </c>
      <c r="N5" s="78">
        <f t="shared" si="1"/>
        <v>0.1120000000000001</v>
      </c>
      <c r="O5" s="46">
        <v>2.81</v>
      </c>
      <c r="P5" s="47">
        <v>3.21</v>
      </c>
      <c r="Q5" s="81">
        <f t="shared" ref="Q5:Q17" si="3">M5/M$3*100</f>
        <v>100.21339292041891</v>
      </c>
      <c r="R5" s="48"/>
      <c r="S5" s="48"/>
    </row>
    <row r="6" spans="1:19" ht="15.95" customHeight="1">
      <c r="A6" s="37">
        <v>9</v>
      </c>
      <c r="B6" s="77">
        <v>3.0368749999999998</v>
      </c>
      <c r="C6" s="77">
        <v>3.0280999999999998</v>
      </c>
      <c r="D6" s="78">
        <v>3.0355555555555558</v>
      </c>
      <c r="E6" s="77">
        <v>3.02</v>
      </c>
      <c r="F6" s="77">
        <v>3.0380000000000003</v>
      </c>
      <c r="G6" s="77">
        <v>2.9936979166666666</v>
      </c>
      <c r="H6" s="77">
        <v>3.02</v>
      </c>
      <c r="I6" s="77">
        <v>2.9489999999999998</v>
      </c>
      <c r="J6" s="77">
        <v>3.05</v>
      </c>
      <c r="K6" s="77">
        <v>3.07</v>
      </c>
      <c r="L6" s="75">
        <v>3.01</v>
      </c>
      <c r="M6" s="78">
        <f t="shared" si="2"/>
        <v>3.0241228472222224</v>
      </c>
      <c r="N6" s="78">
        <f t="shared" si="1"/>
        <v>0.121</v>
      </c>
      <c r="O6" s="46">
        <v>2.81</v>
      </c>
      <c r="P6" s="47">
        <v>3.21</v>
      </c>
      <c r="Q6" s="81">
        <f t="shared" si="3"/>
        <v>100.31866403864262</v>
      </c>
      <c r="R6" s="48"/>
      <c r="S6" s="48"/>
    </row>
    <row r="7" spans="1:19" ht="15.95" customHeight="1">
      <c r="A7" s="37">
        <v>10</v>
      </c>
      <c r="B7" s="77">
        <v>3.0440625000000003</v>
      </c>
      <c r="C7" s="77">
        <v>3.0194736842105261</v>
      </c>
      <c r="D7" s="78">
        <v>3.01</v>
      </c>
      <c r="E7" s="77">
        <v>3.01</v>
      </c>
      <c r="F7" s="77">
        <v>3.0272727272727278</v>
      </c>
      <c r="G7" s="77">
        <v>3.0119583333333333</v>
      </c>
      <c r="H7" s="77">
        <v>3.044</v>
      </c>
      <c r="I7" s="77">
        <v>3.008</v>
      </c>
      <c r="J7" s="77">
        <v>3.04</v>
      </c>
      <c r="K7" s="77">
        <v>3.05</v>
      </c>
      <c r="L7" s="75">
        <v>3.01</v>
      </c>
      <c r="M7" s="78">
        <f t="shared" si="2"/>
        <v>3.0264767244816584</v>
      </c>
      <c r="N7" s="78">
        <f t="shared" si="1"/>
        <v>4.1999999999999815E-2</v>
      </c>
      <c r="O7" s="46">
        <v>2.81</v>
      </c>
      <c r="P7" s="47">
        <v>3.21</v>
      </c>
      <c r="Q7" s="81">
        <f t="shared" si="3"/>
        <v>100.39674877061525</v>
      </c>
      <c r="R7" s="48"/>
      <c r="S7" s="48"/>
    </row>
    <row r="8" spans="1:19" ht="15.95" customHeight="1">
      <c r="A8" s="37">
        <v>11</v>
      </c>
      <c r="B8" s="77">
        <v>3.0543749999999998</v>
      </c>
      <c r="C8" s="77">
        <v>3.0410526315789479</v>
      </c>
      <c r="D8" s="78">
        <v>3.0195000000000003</v>
      </c>
      <c r="E8" s="77">
        <v>3.01</v>
      </c>
      <c r="F8" s="77">
        <v>3.0295000000000001</v>
      </c>
      <c r="G8" s="77">
        <v>2.9969666666666659</v>
      </c>
      <c r="H8" s="77">
        <v>3.06</v>
      </c>
      <c r="I8" s="77">
        <v>3.0019999999999998</v>
      </c>
      <c r="J8" s="77">
        <v>3.03</v>
      </c>
      <c r="K8" s="77">
        <v>3.06</v>
      </c>
      <c r="L8" s="75">
        <v>3.01</v>
      </c>
      <c r="M8" s="78">
        <f t="shared" si="2"/>
        <v>3.0303394298245614</v>
      </c>
      <c r="N8" s="78">
        <f t="shared" si="1"/>
        <v>6.3033333333334163E-2</v>
      </c>
      <c r="O8" s="46">
        <v>2.81</v>
      </c>
      <c r="P8" s="47">
        <v>3.21</v>
      </c>
      <c r="Q8" s="81">
        <f t="shared" si="3"/>
        <v>100.52488557561668</v>
      </c>
      <c r="R8" s="48"/>
      <c r="S8" s="48"/>
    </row>
    <row r="9" spans="1:19" ht="15.95" customHeight="1">
      <c r="A9" s="37">
        <v>12</v>
      </c>
      <c r="B9" s="77">
        <v>3.0634374999999987</v>
      </c>
      <c r="C9" s="77">
        <v>3.0255000000000005</v>
      </c>
      <c r="D9" s="78">
        <v>2.9963636363636357</v>
      </c>
      <c r="E9" s="77">
        <v>3.02</v>
      </c>
      <c r="F9" s="77">
        <v>3.0215000000000005</v>
      </c>
      <c r="G9" s="77">
        <v>3.0021969696969695</v>
      </c>
      <c r="H9" s="77">
        <v>3.069</v>
      </c>
      <c r="I9" s="77">
        <v>3.0089999999999999</v>
      </c>
      <c r="J9" s="77">
        <v>3.05</v>
      </c>
      <c r="K9" s="77">
        <v>3.09</v>
      </c>
      <c r="L9" s="75">
        <v>3.01</v>
      </c>
      <c r="M9" s="78">
        <f t="shared" si="2"/>
        <v>3.0346998106060608</v>
      </c>
      <c r="N9" s="78">
        <f t="shared" si="1"/>
        <v>9.3636363636364184E-2</v>
      </c>
      <c r="O9" s="46">
        <v>2.81</v>
      </c>
      <c r="P9" s="47">
        <v>3.21</v>
      </c>
      <c r="Q9" s="81">
        <f t="shared" si="3"/>
        <v>100.66953167526226</v>
      </c>
      <c r="R9" s="48"/>
      <c r="S9" s="48"/>
    </row>
    <row r="10" spans="1:19" ht="15.95" customHeight="1">
      <c r="A10" s="37">
        <v>1</v>
      </c>
      <c r="B10" s="77">
        <v>3.0571874999999991</v>
      </c>
      <c r="C10" s="77">
        <v>3.0223684210526316</v>
      </c>
      <c r="D10" s="78">
        <v>3.0247368421052632</v>
      </c>
      <c r="E10" s="77">
        <v>3</v>
      </c>
      <c r="F10" s="77">
        <v>3.0185714285714291</v>
      </c>
      <c r="G10" s="77">
        <v>3.0236507936507935</v>
      </c>
      <c r="H10" s="77">
        <v>3.0550000000000002</v>
      </c>
      <c r="I10" s="77">
        <v>3.0070000000000001</v>
      </c>
      <c r="J10" s="77">
        <v>3.0550000000000002</v>
      </c>
      <c r="K10" s="77">
        <v>3.09</v>
      </c>
      <c r="L10" s="75">
        <v>3.01</v>
      </c>
      <c r="M10" s="78">
        <f t="shared" si="2"/>
        <v>3.0353514985380117</v>
      </c>
      <c r="N10" s="78">
        <f t="shared" si="1"/>
        <v>8.9999999999999858E-2</v>
      </c>
      <c r="O10" s="46">
        <v>2.81</v>
      </c>
      <c r="P10" s="47">
        <v>3.21</v>
      </c>
      <c r="Q10" s="81">
        <f t="shared" si="3"/>
        <v>100.69114999766722</v>
      </c>
      <c r="R10" s="48"/>
      <c r="S10" s="48"/>
    </row>
    <row r="11" spans="1:19" ht="15.95" customHeight="1">
      <c r="A11" s="37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5">
        <v>3.01</v>
      </c>
      <c r="M11" s="78"/>
      <c r="N11" s="78">
        <f t="shared" si="1"/>
        <v>0</v>
      </c>
      <c r="O11" s="46">
        <v>2.81</v>
      </c>
      <c r="P11" s="47">
        <v>3.21</v>
      </c>
      <c r="Q11" s="81">
        <f t="shared" si="3"/>
        <v>0</v>
      </c>
      <c r="R11" s="48"/>
      <c r="S11" s="48"/>
    </row>
    <row r="12" spans="1:19" ht="15.95" customHeight="1">
      <c r="A12" s="37">
        <v>3</v>
      </c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5">
        <v>3.01</v>
      </c>
      <c r="M12" s="78"/>
      <c r="N12" s="78">
        <f t="shared" si="1"/>
        <v>0</v>
      </c>
      <c r="O12" s="46">
        <v>2.81</v>
      </c>
      <c r="P12" s="47">
        <v>3.21</v>
      </c>
      <c r="Q12" s="81">
        <f t="shared" si="3"/>
        <v>0</v>
      </c>
      <c r="R12" s="48"/>
      <c r="S12" s="48"/>
    </row>
    <row r="13" spans="1:19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3.01</v>
      </c>
      <c r="M13" s="78"/>
      <c r="N13" s="78">
        <f t="shared" si="1"/>
        <v>0</v>
      </c>
      <c r="O13" s="46">
        <v>2.81</v>
      </c>
      <c r="P13" s="47">
        <v>3.21</v>
      </c>
      <c r="Q13" s="81">
        <f t="shared" si="3"/>
        <v>0</v>
      </c>
      <c r="R13" s="48"/>
      <c r="S13" s="48"/>
    </row>
    <row r="14" spans="1:19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3.01</v>
      </c>
      <c r="M14" s="78"/>
      <c r="N14" s="78">
        <f t="shared" si="1"/>
        <v>0</v>
      </c>
      <c r="O14" s="46">
        <v>2.81</v>
      </c>
      <c r="P14" s="47">
        <v>3.21</v>
      </c>
      <c r="Q14" s="81">
        <f t="shared" si="3"/>
        <v>0</v>
      </c>
      <c r="R14" s="48"/>
      <c r="S14" s="48"/>
    </row>
    <row r="15" spans="1:19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3.01</v>
      </c>
      <c r="M15" s="78"/>
      <c r="N15" s="78">
        <f t="shared" si="1"/>
        <v>0</v>
      </c>
      <c r="O15" s="46">
        <v>2.81</v>
      </c>
      <c r="P15" s="47">
        <v>3.21</v>
      </c>
      <c r="Q15" s="81">
        <f t="shared" si="3"/>
        <v>0</v>
      </c>
      <c r="R15" s="55"/>
      <c r="S15" s="48"/>
    </row>
    <row r="16" spans="1:19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3.01</v>
      </c>
      <c r="M16" s="78"/>
      <c r="N16" s="78">
        <f t="shared" si="1"/>
        <v>0</v>
      </c>
      <c r="O16" s="46">
        <v>2.81</v>
      </c>
      <c r="P16" s="47">
        <v>3.21</v>
      </c>
      <c r="Q16" s="81">
        <f t="shared" si="3"/>
        <v>0</v>
      </c>
      <c r="R16" s="55"/>
      <c r="S16" s="48"/>
    </row>
    <row r="17" spans="1:19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3.01</v>
      </c>
      <c r="M17" s="78"/>
      <c r="N17" s="78">
        <f t="shared" si="1"/>
        <v>0</v>
      </c>
      <c r="O17" s="46">
        <v>2.81</v>
      </c>
      <c r="P17" s="47">
        <v>3.21</v>
      </c>
      <c r="Q17" s="81">
        <f t="shared" si="3"/>
        <v>0</v>
      </c>
      <c r="R17" s="55"/>
      <c r="S17" s="48"/>
    </row>
    <row r="18" spans="1:19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3.01</v>
      </c>
      <c r="M18" s="78"/>
      <c r="N18" s="78">
        <f>MAX(B18:K18)-MIN(B18:K18)</f>
        <v>0</v>
      </c>
      <c r="O18" s="46">
        <v>2.81</v>
      </c>
      <c r="P18" s="47">
        <v>3.21</v>
      </c>
      <c r="Q18" s="81">
        <f>M18/M$3*100</f>
        <v>0</v>
      </c>
      <c r="R18" s="55"/>
      <c r="S18" s="48"/>
    </row>
    <row r="19" spans="1:19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3.01</v>
      </c>
      <c r="M19" s="78"/>
      <c r="N19" s="78">
        <f>MAX(B19:K19)-MIN(B19:K19)</f>
        <v>0</v>
      </c>
      <c r="O19" s="46">
        <v>2.81</v>
      </c>
      <c r="P19" s="47">
        <v>3.21</v>
      </c>
      <c r="Q19" s="81">
        <f>M19/M$3*100</f>
        <v>0</v>
      </c>
      <c r="R19" s="55"/>
      <c r="S19" s="48"/>
    </row>
    <row r="20" spans="1:19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3.01</v>
      </c>
      <c r="M20" s="78"/>
      <c r="N20" s="78">
        <f>MAX(B20:K20)-MIN(B20:K20)</f>
        <v>0</v>
      </c>
      <c r="O20" s="46">
        <v>2.81</v>
      </c>
      <c r="P20" s="47">
        <v>3.21</v>
      </c>
      <c r="Q20" s="81">
        <f>M20/M$3*100</f>
        <v>0</v>
      </c>
      <c r="R20" s="55"/>
      <c r="S20" s="48"/>
    </row>
    <row r="21" spans="1:19" ht="15.9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62"/>
      <c r="L21" s="48"/>
      <c r="M21" s="48"/>
      <c r="N21" s="48"/>
      <c r="O21" s="48"/>
      <c r="P21" s="48"/>
      <c r="Q21" s="48"/>
      <c r="R21" s="48"/>
      <c r="S21" s="4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R20"/>
  <sheetViews>
    <sheetView zoomScale="80" workbookViewId="0">
      <selection activeCell="F10" sqref="F10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A1" s="31"/>
      <c r="B1" s="31"/>
      <c r="C1" s="31"/>
      <c r="D1" s="31"/>
      <c r="E1" s="31"/>
      <c r="F1" s="32" t="s">
        <v>67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2"/>
      <c r="C3" s="74"/>
      <c r="D3" s="72"/>
      <c r="E3" s="72"/>
      <c r="F3" s="72"/>
      <c r="G3" s="72">
        <v>94.619047619047606</v>
      </c>
      <c r="H3" s="72"/>
      <c r="I3" s="72"/>
      <c r="J3" s="72"/>
      <c r="K3" s="72">
        <v>93.8</v>
      </c>
      <c r="L3" s="70">
        <v>95</v>
      </c>
      <c r="M3" s="68">
        <f t="shared" ref="M3:M10" si="0">AVERAGE(B3:K3)</f>
        <v>94.209523809523802</v>
      </c>
      <c r="N3" s="68">
        <f>MAX(B3:K3)-MIN(B3:K3)</f>
        <v>0.81904761904760903</v>
      </c>
      <c r="O3" s="35">
        <v>90</v>
      </c>
      <c r="P3" s="36">
        <v>100</v>
      </c>
      <c r="Q3" s="81">
        <f>M3/M3*100</f>
        <v>100</v>
      </c>
    </row>
    <row r="4" spans="1:18" ht="15.95" customHeight="1">
      <c r="A4" s="37">
        <v>7</v>
      </c>
      <c r="B4" s="72">
        <v>96.5</v>
      </c>
      <c r="C4" s="186"/>
      <c r="D4" s="195"/>
      <c r="E4" s="72">
        <v>95.47</v>
      </c>
      <c r="F4" s="195"/>
      <c r="G4" s="72">
        <v>94.500000000000014</v>
      </c>
      <c r="H4" s="196"/>
      <c r="I4" s="195"/>
      <c r="J4" s="72">
        <v>95.65</v>
      </c>
      <c r="K4" s="72">
        <v>94.4</v>
      </c>
      <c r="L4" s="70">
        <v>95</v>
      </c>
      <c r="M4" s="68">
        <f t="shared" si="0"/>
        <v>95.304000000000002</v>
      </c>
      <c r="N4" s="68">
        <f>MAX(B4:K4)-MIN(B4:K4)</f>
        <v>2.0999999999999943</v>
      </c>
      <c r="O4" s="35">
        <v>90</v>
      </c>
      <c r="P4" s="36">
        <v>100</v>
      </c>
      <c r="Q4" s="81">
        <f>M4/M$3*100</f>
        <v>101.16174686615449</v>
      </c>
    </row>
    <row r="5" spans="1:18" ht="15.95" customHeight="1">
      <c r="A5" s="37">
        <v>8</v>
      </c>
      <c r="B5" s="72">
        <v>95.5625</v>
      </c>
      <c r="C5" s="74">
        <v>95.015136363636344</v>
      </c>
      <c r="D5" s="68">
        <v>94.625</v>
      </c>
      <c r="E5" s="72">
        <v>95.96</v>
      </c>
      <c r="F5" s="72">
        <v>95.8</v>
      </c>
      <c r="G5" s="72">
        <v>94.062500000000014</v>
      </c>
      <c r="H5" s="72">
        <v>94.3</v>
      </c>
      <c r="I5" s="72">
        <v>92.832999999999998</v>
      </c>
      <c r="J5" s="72">
        <v>95.54</v>
      </c>
      <c r="K5" s="72">
        <v>94.3</v>
      </c>
      <c r="L5" s="70">
        <v>95</v>
      </c>
      <c r="M5" s="68">
        <f t="shared" si="0"/>
        <v>94.799813636363609</v>
      </c>
      <c r="N5" s="68">
        <f>MAX(B5:K5)-MIN(B5:K5)</f>
        <v>3.1269999999999953</v>
      </c>
      <c r="O5" s="35">
        <v>90</v>
      </c>
      <c r="P5" s="36">
        <v>100</v>
      </c>
      <c r="Q5" s="81">
        <f t="shared" ref="Q5:Q20" si="1">M5/M$3*100</f>
        <v>100.6265712880932</v>
      </c>
    </row>
    <row r="6" spans="1:18" ht="15.95" customHeight="1">
      <c r="A6" s="37">
        <v>9</v>
      </c>
      <c r="B6" s="72">
        <v>95.96875</v>
      </c>
      <c r="C6" s="74">
        <v>95.073350000000005</v>
      </c>
      <c r="D6" s="68">
        <v>94.1111111111111</v>
      </c>
      <c r="E6" s="72">
        <v>95.7</v>
      </c>
      <c r="F6" s="72">
        <v>95</v>
      </c>
      <c r="G6" s="72">
        <v>93.739583333333343</v>
      </c>
      <c r="H6" s="72">
        <v>93.9</v>
      </c>
      <c r="I6" s="72">
        <v>92.977000000000004</v>
      </c>
      <c r="J6" s="72">
        <v>96.38</v>
      </c>
      <c r="K6" s="72">
        <v>94.5</v>
      </c>
      <c r="L6" s="70">
        <v>95</v>
      </c>
      <c r="M6" s="68">
        <f t="shared" si="0"/>
        <v>94.734979444444434</v>
      </c>
      <c r="N6" s="68">
        <f>MAX(B6:K6)-MIN(B6:K6)</f>
        <v>3.4029999999999916</v>
      </c>
      <c r="O6" s="35">
        <v>90</v>
      </c>
      <c r="P6" s="36">
        <v>100</v>
      </c>
      <c r="Q6" s="81">
        <f t="shared" si="1"/>
        <v>100.55775213977624</v>
      </c>
    </row>
    <row r="7" spans="1:18" ht="15.95" customHeight="1">
      <c r="A7" s="37">
        <v>10</v>
      </c>
      <c r="B7" s="72">
        <v>95.53125</v>
      </c>
      <c r="C7" s="74">
        <v>94.673684210526304</v>
      </c>
      <c r="D7" s="68">
        <v>94.5</v>
      </c>
      <c r="E7" s="72">
        <v>95.28</v>
      </c>
      <c r="F7" s="72">
        <v>94.590909090909093</v>
      </c>
      <c r="G7" s="72">
        <v>94.127192982456151</v>
      </c>
      <c r="H7" s="72">
        <v>94.2</v>
      </c>
      <c r="I7" s="72">
        <v>93.287999999999997</v>
      </c>
      <c r="J7" s="72">
        <v>96.15</v>
      </c>
      <c r="K7" s="72">
        <v>93.7</v>
      </c>
      <c r="L7" s="70">
        <v>95</v>
      </c>
      <c r="M7" s="68">
        <f t="shared" si="0"/>
        <v>94.604103628389154</v>
      </c>
      <c r="N7" s="68">
        <f>MAX(B5:K5)-MIN(B5:K5)</f>
        <v>3.1269999999999953</v>
      </c>
      <c r="O7" s="35">
        <v>90</v>
      </c>
      <c r="P7" s="36">
        <v>100</v>
      </c>
      <c r="Q7" s="81">
        <f t="shared" si="1"/>
        <v>100.41883219754209</v>
      </c>
    </row>
    <row r="8" spans="1:18" ht="15.95" customHeight="1">
      <c r="A8" s="37">
        <v>11</v>
      </c>
      <c r="B8" s="72">
        <v>96.0625</v>
      </c>
      <c r="C8" s="74">
        <v>95.028947368421044</v>
      </c>
      <c r="D8" s="199">
        <v>94.4</v>
      </c>
      <c r="E8" s="72">
        <v>95.4</v>
      </c>
      <c r="F8" s="72">
        <v>94.4</v>
      </c>
      <c r="G8" s="72">
        <v>94.284722222222229</v>
      </c>
      <c r="H8" s="72">
        <v>95</v>
      </c>
      <c r="I8" s="72">
        <v>93.162000000000006</v>
      </c>
      <c r="J8" s="72">
        <v>94.76</v>
      </c>
      <c r="K8" s="72">
        <v>93.7</v>
      </c>
      <c r="L8" s="70">
        <v>95</v>
      </c>
      <c r="M8" s="68">
        <f t="shared" si="0"/>
        <v>94.619816959064337</v>
      </c>
      <c r="N8" s="68">
        <f t="shared" ref="N8:N20" si="2">MAX(B8:K8)-MIN(B8:K8)</f>
        <v>2.9004999999999939</v>
      </c>
      <c r="O8" s="35">
        <v>90</v>
      </c>
      <c r="P8" s="36">
        <v>100</v>
      </c>
      <c r="Q8" s="81">
        <f t="shared" si="1"/>
        <v>100.4355113293748</v>
      </c>
    </row>
    <row r="9" spans="1:18" ht="15.95" customHeight="1">
      <c r="A9" s="37">
        <v>12</v>
      </c>
      <c r="B9" s="72">
        <v>96.875</v>
      </c>
      <c r="C9" s="74">
        <v>95.025800000000004</v>
      </c>
      <c r="D9" s="68">
        <v>94.545454545454547</v>
      </c>
      <c r="E9" s="72">
        <v>95.85</v>
      </c>
      <c r="F9" s="72">
        <v>94.3</v>
      </c>
      <c r="G9" s="72">
        <v>93.88333333333334</v>
      </c>
      <c r="H9" s="72">
        <v>94.9</v>
      </c>
      <c r="I9" s="72">
        <v>93.878</v>
      </c>
      <c r="J9" s="72">
        <v>95.3</v>
      </c>
      <c r="K9" s="72">
        <v>93.6</v>
      </c>
      <c r="L9" s="70">
        <v>95</v>
      </c>
      <c r="M9" s="68">
        <f t="shared" si="0"/>
        <v>94.815758787878792</v>
      </c>
      <c r="N9" s="68">
        <f t="shared" si="2"/>
        <v>3.2750000000000057</v>
      </c>
      <c r="O9" s="35">
        <v>90</v>
      </c>
      <c r="P9" s="36">
        <v>100</v>
      </c>
      <c r="Q9" s="81">
        <f t="shared" si="1"/>
        <v>100.6434964893578</v>
      </c>
    </row>
    <row r="10" spans="1:18" ht="15.95" customHeight="1">
      <c r="A10" s="37">
        <v>1</v>
      </c>
      <c r="B10" s="72">
        <v>96.9375</v>
      </c>
      <c r="C10" s="74">
        <v>95.087736842105272</v>
      </c>
      <c r="D10" s="68">
        <v>94.94736842105263</v>
      </c>
      <c r="E10" s="72">
        <v>95.31</v>
      </c>
      <c r="F10" s="72">
        <v>93.857142857142861</v>
      </c>
      <c r="G10" s="72">
        <v>93.872807017543849</v>
      </c>
      <c r="H10" s="72">
        <v>94.6</v>
      </c>
      <c r="I10" s="72">
        <v>94.397000000000006</v>
      </c>
      <c r="J10" s="72">
        <v>94.98</v>
      </c>
      <c r="K10" s="72">
        <v>94.6</v>
      </c>
      <c r="L10" s="70">
        <v>95</v>
      </c>
      <c r="M10" s="68">
        <f t="shared" si="0"/>
        <v>94.85895551378448</v>
      </c>
      <c r="N10" s="68">
        <f t="shared" si="2"/>
        <v>3.0803571428571388</v>
      </c>
      <c r="O10" s="35">
        <v>90</v>
      </c>
      <c r="P10" s="36">
        <v>100</v>
      </c>
      <c r="Q10" s="81">
        <f t="shared" si="1"/>
        <v>100.68934825057998</v>
      </c>
    </row>
    <row r="11" spans="1:18" ht="15.95" customHeight="1">
      <c r="A11" s="37">
        <v>2</v>
      </c>
      <c r="B11" s="72"/>
      <c r="C11" s="74"/>
      <c r="D11" s="72"/>
      <c r="E11" s="72"/>
      <c r="F11" s="72"/>
      <c r="G11" s="72"/>
      <c r="H11" s="72"/>
      <c r="I11" s="72"/>
      <c r="J11" s="72"/>
      <c r="K11" s="72"/>
      <c r="L11" s="70">
        <v>95</v>
      </c>
      <c r="M11" s="68"/>
      <c r="N11" s="68">
        <f t="shared" si="2"/>
        <v>0</v>
      </c>
      <c r="O11" s="35">
        <v>90</v>
      </c>
      <c r="P11" s="36">
        <v>100</v>
      </c>
      <c r="Q11" s="81">
        <f t="shared" si="1"/>
        <v>0</v>
      </c>
    </row>
    <row r="12" spans="1:18" ht="15.95" customHeight="1">
      <c r="A12" s="37">
        <v>3</v>
      </c>
      <c r="B12" s="72"/>
      <c r="C12" s="74"/>
      <c r="D12" s="72"/>
      <c r="E12" s="72"/>
      <c r="F12" s="72"/>
      <c r="G12" s="72"/>
      <c r="H12" s="72"/>
      <c r="I12" s="72"/>
      <c r="J12" s="68"/>
      <c r="K12" s="72"/>
      <c r="L12" s="70">
        <v>95</v>
      </c>
      <c r="M12" s="68"/>
      <c r="N12" s="68">
        <f t="shared" si="2"/>
        <v>0</v>
      </c>
      <c r="O12" s="35">
        <v>90</v>
      </c>
      <c r="P12" s="36">
        <v>100</v>
      </c>
      <c r="Q12" s="81">
        <f t="shared" si="1"/>
        <v>0</v>
      </c>
    </row>
    <row r="13" spans="1:18" ht="15.95" customHeight="1">
      <c r="A13" s="37">
        <v>4</v>
      </c>
      <c r="B13" s="72"/>
      <c r="C13" s="74"/>
      <c r="D13" s="72"/>
      <c r="E13" s="72"/>
      <c r="F13" s="72"/>
      <c r="G13" s="72"/>
      <c r="H13" s="72"/>
      <c r="I13" s="72"/>
      <c r="J13" s="68"/>
      <c r="K13" s="72"/>
      <c r="L13" s="70">
        <v>95</v>
      </c>
      <c r="M13" s="68"/>
      <c r="N13" s="68">
        <f t="shared" si="2"/>
        <v>0</v>
      </c>
      <c r="O13" s="35">
        <v>90</v>
      </c>
      <c r="P13" s="36">
        <v>100</v>
      </c>
      <c r="Q13" s="81">
        <f t="shared" si="1"/>
        <v>0</v>
      </c>
    </row>
    <row r="14" spans="1:18" ht="15.95" customHeight="1">
      <c r="A14" s="37">
        <v>5</v>
      </c>
      <c r="B14" s="72"/>
      <c r="C14" s="74"/>
      <c r="D14" s="72"/>
      <c r="E14" s="72"/>
      <c r="F14" s="72"/>
      <c r="G14" s="72"/>
      <c r="H14" s="72"/>
      <c r="I14" s="72"/>
      <c r="J14" s="72"/>
      <c r="K14" s="72"/>
      <c r="L14" s="70">
        <v>95</v>
      </c>
      <c r="M14" s="68"/>
      <c r="N14" s="68">
        <f t="shared" si="2"/>
        <v>0</v>
      </c>
      <c r="O14" s="35">
        <v>90</v>
      </c>
      <c r="P14" s="36">
        <v>100</v>
      </c>
      <c r="Q14" s="81">
        <f t="shared" si="1"/>
        <v>0</v>
      </c>
    </row>
    <row r="15" spans="1:18" ht="15.95" customHeight="1">
      <c r="A15" s="37">
        <v>6</v>
      </c>
      <c r="B15" s="72"/>
      <c r="C15" s="74"/>
      <c r="D15" s="72"/>
      <c r="E15" s="72"/>
      <c r="F15" s="72"/>
      <c r="G15" s="72"/>
      <c r="H15" s="72"/>
      <c r="I15" s="72"/>
      <c r="J15" s="72"/>
      <c r="K15" s="72"/>
      <c r="L15" s="70">
        <v>95</v>
      </c>
      <c r="M15" s="68"/>
      <c r="N15" s="68">
        <f t="shared" si="2"/>
        <v>0</v>
      </c>
      <c r="O15" s="35">
        <v>90</v>
      </c>
      <c r="P15" s="36">
        <v>100</v>
      </c>
      <c r="Q15" s="81">
        <f t="shared" si="1"/>
        <v>0</v>
      </c>
      <c r="R15" s="8"/>
    </row>
    <row r="16" spans="1:18" ht="15.95" customHeight="1">
      <c r="A16" s="37">
        <v>7</v>
      </c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0">
        <v>95</v>
      </c>
      <c r="M16" s="68"/>
      <c r="N16" s="68">
        <f t="shared" si="2"/>
        <v>0</v>
      </c>
      <c r="O16" s="35">
        <v>90</v>
      </c>
      <c r="P16" s="36">
        <v>100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95</v>
      </c>
      <c r="M17" s="68"/>
      <c r="N17" s="68">
        <f t="shared" si="2"/>
        <v>0</v>
      </c>
      <c r="O17" s="35">
        <v>90</v>
      </c>
      <c r="P17" s="36">
        <v>100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95</v>
      </c>
      <c r="M18" s="68"/>
      <c r="N18" s="68">
        <f t="shared" si="2"/>
        <v>0</v>
      </c>
      <c r="O18" s="35">
        <v>90</v>
      </c>
      <c r="P18" s="36">
        <v>100</v>
      </c>
      <c r="Q18" s="81">
        <f t="shared" si="1"/>
        <v>0</v>
      </c>
      <c r="R18" s="8"/>
    </row>
    <row r="19" spans="1:18" ht="15.95" customHeight="1">
      <c r="A19" s="37">
        <v>10</v>
      </c>
      <c r="B19" s="184"/>
      <c r="C19" s="72"/>
      <c r="D19" s="72"/>
      <c r="E19" s="72"/>
      <c r="F19" s="72"/>
      <c r="G19" s="72"/>
      <c r="H19" s="72"/>
      <c r="I19" s="72"/>
      <c r="J19" s="72"/>
      <c r="K19" s="72"/>
      <c r="L19" s="70">
        <v>95</v>
      </c>
      <c r="M19" s="68"/>
      <c r="N19" s="68">
        <f t="shared" si="2"/>
        <v>0</v>
      </c>
      <c r="O19" s="35">
        <v>90</v>
      </c>
      <c r="P19" s="36">
        <v>100</v>
      </c>
      <c r="Q19" s="81">
        <f t="shared" si="1"/>
        <v>0</v>
      </c>
    </row>
    <row r="20" spans="1:18" ht="15.95" customHeight="1">
      <c r="A20" s="37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0">
        <v>95</v>
      </c>
      <c r="M20" s="68"/>
      <c r="N20" s="68">
        <f t="shared" si="2"/>
        <v>0</v>
      </c>
      <c r="O20" s="35">
        <v>90</v>
      </c>
      <c r="P20" s="36">
        <v>100</v>
      </c>
      <c r="Q20" s="81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zoomScale="80" workbookViewId="0">
      <selection activeCell="N10" sqref="N10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F1" s="32" t="s">
        <v>79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79.783333333333331</v>
      </c>
      <c r="H3" s="74"/>
      <c r="I3" s="74"/>
      <c r="J3" s="74"/>
      <c r="K3" s="74">
        <v>79.8</v>
      </c>
      <c r="L3" s="69">
        <v>81</v>
      </c>
      <c r="M3" s="68">
        <f t="shared" ref="M3:M10" si="0">AVERAGE(B3:K3)</f>
        <v>79.791666666666657</v>
      </c>
      <c r="N3" s="68">
        <f>MAX(B3:K3)-MIN(B3:K3)</f>
        <v>1.6666666666665719E-2</v>
      </c>
      <c r="O3" s="35">
        <v>76</v>
      </c>
      <c r="P3" s="36">
        <v>86</v>
      </c>
      <c r="Q3" s="81">
        <f>M3/M3*100</f>
        <v>100</v>
      </c>
    </row>
    <row r="4" spans="1:18" ht="15.95" customHeight="1">
      <c r="A4" s="37">
        <v>7</v>
      </c>
      <c r="B4" s="74">
        <v>80.71875</v>
      </c>
      <c r="C4" s="186"/>
      <c r="D4" s="187"/>
      <c r="E4" s="74">
        <v>81.319999999999993</v>
      </c>
      <c r="F4" s="187"/>
      <c r="G4" s="74">
        <v>78.976190476190453</v>
      </c>
      <c r="H4" s="188"/>
      <c r="I4" s="187"/>
      <c r="J4" s="74">
        <v>79.75</v>
      </c>
      <c r="K4" s="74">
        <v>79.8</v>
      </c>
      <c r="L4" s="69">
        <v>81</v>
      </c>
      <c r="M4" s="68">
        <f t="shared" si="0"/>
        <v>80.11298809523808</v>
      </c>
      <c r="N4" s="68">
        <f>MAX(B4:K4)-MIN(B4:K4)</f>
        <v>2.34380952380954</v>
      </c>
      <c r="O4" s="35">
        <v>76</v>
      </c>
      <c r="P4" s="36">
        <v>86</v>
      </c>
      <c r="Q4" s="81">
        <f>M4/M$3*100</f>
        <v>100.40270048489369</v>
      </c>
    </row>
    <row r="5" spans="1:18" ht="15.95" customHeight="1">
      <c r="A5" s="37">
        <v>8</v>
      </c>
      <c r="B5" s="74">
        <v>80.53125</v>
      </c>
      <c r="C5" s="74">
        <v>82.612863636363599</v>
      </c>
      <c r="D5" s="68">
        <v>82.25</v>
      </c>
      <c r="E5" s="74">
        <v>81.680000000000007</v>
      </c>
      <c r="F5" s="74">
        <v>78.7</v>
      </c>
      <c r="G5" s="74">
        <v>78.816666666666663</v>
      </c>
      <c r="H5" s="74">
        <v>78.900000000000006</v>
      </c>
      <c r="I5" s="74">
        <v>80.557000000000002</v>
      </c>
      <c r="J5" s="74">
        <v>79.739999999999995</v>
      </c>
      <c r="K5" s="74">
        <v>80.599999999999994</v>
      </c>
      <c r="L5" s="69">
        <v>81</v>
      </c>
      <c r="M5" s="68">
        <f t="shared" si="0"/>
        <v>80.438778030303041</v>
      </c>
      <c r="N5" s="68">
        <f t="shared" ref="N5:N17" si="1">MAX(B5:K5)-MIN(B5:K5)</f>
        <v>3.9128636363635962</v>
      </c>
      <c r="O5" s="35">
        <v>76</v>
      </c>
      <c r="P5" s="36">
        <v>86</v>
      </c>
      <c r="Q5" s="81">
        <f t="shared" ref="Q5:Q17" si="2">M5/M$3*100</f>
        <v>100.81100118680277</v>
      </c>
    </row>
    <row r="6" spans="1:18" ht="15.95" customHeight="1">
      <c r="A6" s="37">
        <v>9</v>
      </c>
      <c r="B6" s="74">
        <v>80.28125</v>
      </c>
      <c r="C6" s="74">
        <v>81.941649999999996</v>
      </c>
      <c r="D6" s="68">
        <v>81.666666666666671</v>
      </c>
      <c r="E6" s="74">
        <v>81.459999999999994</v>
      </c>
      <c r="F6" s="74">
        <v>79.349999999999994</v>
      </c>
      <c r="G6" s="74">
        <v>80.229166666666671</v>
      </c>
      <c r="H6" s="74">
        <v>77.8</v>
      </c>
      <c r="I6" s="74">
        <v>80.376000000000005</v>
      </c>
      <c r="J6" s="74">
        <v>80.510000000000005</v>
      </c>
      <c r="K6" s="74">
        <v>79.900000000000006</v>
      </c>
      <c r="L6" s="69">
        <v>81</v>
      </c>
      <c r="M6" s="68">
        <f t="shared" si="0"/>
        <v>80.351473333333331</v>
      </c>
      <c r="N6" s="68">
        <f t="shared" si="1"/>
        <v>4.1416499999999985</v>
      </c>
      <c r="O6" s="35">
        <v>76</v>
      </c>
      <c r="P6" s="36">
        <v>86</v>
      </c>
      <c r="Q6" s="81">
        <f t="shared" si="2"/>
        <v>100.70158537859008</v>
      </c>
    </row>
    <row r="7" spans="1:18" ht="15.95" customHeight="1">
      <c r="A7" s="37">
        <v>10</v>
      </c>
      <c r="B7" s="74">
        <v>81.09375</v>
      </c>
      <c r="C7" s="74">
        <v>81.224578947368414</v>
      </c>
      <c r="D7" s="68">
        <v>83.3</v>
      </c>
      <c r="E7" s="74">
        <v>80.91</v>
      </c>
      <c r="F7" s="74">
        <v>78.772727272727266</v>
      </c>
      <c r="G7" s="74">
        <v>79.74166666666666</v>
      </c>
      <c r="H7" s="74">
        <v>79.8</v>
      </c>
      <c r="I7" s="74">
        <v>80.971999999999994</v>
      </c>
      <c r="J7" s="74">
        <v>80.69</v>
      </c>
      <c r="K7" s="74">
        <v>80</v>
      </c>
      <c r="L7" s="69">
        <v>81</v>
      </c>
      <c r="M7" s="68">
        <f t="shared" si="0"/>
        <v>80.650472288676227</v>
      </c>
      <c r="N7" s="68">
        <f t="shared" si="1"/>
        <v>4.5272727272727309</v>
      </c>
      <c r="O7" s="35">
        <v>76</v>
      </c>
      <c r="P7" s="36">
        <v>86</v>
      </c>
      <c r="Q7" s="81">
        <f t="shared" si="2"/>
        <v>101.07630991792323</v>
      </c>
    </row>
    <row r="8" spans="1:18" ht="15.95" customHeight="1">
      <c r="A8" s="37">
        <v>11</v>
      </c>
      <c r="B8" s="74">
        <v>80.21875</v>
      </c>
      <c r="C8" s="74">
        <v>81.173684210526318</v>
      </c>
      <c r="D8" s="199">
        <v>83.35</v>
      </c>
      <c r="E8" s="74">
        <v>81.19</v>
      </c>
      <c r="F8" s="74">
        <v>78.75</v>
      </c>
      <c r="G8" s="74">
        <v>79.555555555555557</v>
      </c>
      <c r="H8" s="74">
        <v>79.8</v>
      </c>
      <c r="I8" s="74">
        <v>81.17</v>
      </c>
      <c r="J8" s="74">
        <v>80.040000000000006</v>
      </c>
      <c r="K8" s="74">
        <v>79.900000000000006</v>
      </c>
      <c r="L8" s="69">
        <v>81</v>
      </c>
      <c r="M8" s="68">
        <f t="shared" si="0"/>
        <v>80.514798976608176</v>
      </c>
      <c r="N8" s="68">
        <f t="shared" si="1"/>
        <v>4.5999999999999943</v>
      </c>
      <c r="O8" s="35">
        <v>76</v>
      </c>
      <c r="P8" s="36">
        <v>86</v>
      </c>
      <c r="Q8" s="81">
        <f t="shared" si="2"/>
        <v>100.90627547982227</v>
      </c>
    </row>
    <row r="9" spans="1:18" ht="15.95" customHeight="1">
      <c r="A9" s="37">
        <v>12</v>
      </c>
      <c r="B9" s="74">
        <v>80.40625</v>
      </c>
      <c r="C9" s="74">
        <v>81.512499999999989</v>
      </c>
      <c r="D9" s="68">
        <v>83.5</v>
      </c>
      <c r="E9" s="74">
        <v>81.760000000000005</v>
      </c>
      <c r="F9" s="74">
        <v>78.599999999999994</v>
      </c>
      <c r="G9" s="74">
        <v>79.620833333333337</v>
      </c>
      <c r="H9" s="74">
        <v>79.7</v>
      </c>
      <c r="I9" s="74">
        <v>81.043000000000006</v>
      </c>
      <c r="J9" s="74">
        <v>79.930000000000007</v>
      </c>
      <c r="K9" s="74">
        <v>79.099999999999994</v>
      </c>
      <c r="L9" s="69">
        <v>81</v>
      </c>
      <c r="M9" s="68">
        <f t="shared" si="0"/>
        <v>80.517258333333331</v>
      </c>
      <c r="N9" s="68">
        <f t="shared" si="1"/>
        <v>4.9000000000000057</v>
      </c>
      <c r="O9" s="35">
        <v>76</v>
      </c>
      <c r="P9" s="36">
        <v>86</v>
      </c>
      <c r="Q9" s="81">
        <f t="shared" si="2"/>
        <v>100.90935770234988</v>
      </c>
    </row>
    <row r="10" spans="1:18" ht="15.95" customHeight="1">
      <c r="A10" s="37">
        <v>1</v>
      </c>
      <c r="B10" s="74">
        <v>80.96875</v>
      </c>
      <c r="C10" s="74">
        <v>81.590368421052645</v>
      </c>
      <c r="D10" s="68">
        <v>83.736842105263165</v>
      </c>
      <c r="E10" s="74">
        <v>80.61</v>
      </c>
      <c r="F10" s="74">
        <v>78.38095238095238</v>
      </c>
      <c r="G10" s="74">
        <v>79.365079365079382</v>
      </c>
      <c r="H10" s="74">
        <v>79.099999999999994</v>
      </c>
      <c r="I10" s="74">
        <v>81.319000000000003</v>
      </c>
      <c r="J10" s="74">
        <v>79.92</v>
      </c>
      <c r="K10" s="74">
        <v>80</v>
      </c>
      <c r="L10" s="69">
        <v>81</v>
      </c>
      <c r="M10" s="68">
        <f t="shared" si="0"/>
        <v>80.499099227234751</v>
      </c>
      <c r="N10" s="68">
        <f t="shared" si="1"/>
        <v>5.355889724310785</v>
      </c>
      <c r="O10" s="35">
        <v>76</v>
      </c>
      <c r="P10" s="36">
        <v>86</v>
      </c>
      <c r="Q10" s="81">
        <f t="shared" si="2"/>
        <v>100.88659955371457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81</v>
      </c>
      <c r="M11" s="68"/>
      <c r="N11" s="68">
        <f t="shared" si="1"/>
        <v>0</v>
      </c>
      <c r="O11" s="35">
        <v>76</v>
      </c>
      <c r="P11" s="36">
        <v>86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81</v>
      </c>
      <c r="M12" s="68"/>
      <c r="N12" s="68">
        <f t="shared" si="1"/>
        <v>0</v>
      </c>
      <c r="O12" s="35">
        <v>76</v>
      </c>
      <c r="P12" s="36">
        <v>86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81</v>
      </c>
      <c r="M13" s="68"/>
      <c r="N13" s="68">
        <f t="shared" si="1"/>
        <v>0</v>
      </c>
      <c r="O13" s="35">
        <v>76</v>
      </c>
      <c r="P13" s="36">
        <v>86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81</v>
      </c>
      <c r="M14" s="68"/>
      <c r="N14" s="68">
        <f t="shared" si="1"/>
        <v>0</v>
      </c>
      <c r="O14" s="35">
        <v>76</v>
      </c>
      <c r="P14" s="36">
        <v>86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81</v>
      </c>
      <c r="M15" s="68"/>
      <c r="N15" s="68">
        <f t="shared" si="1"/>
        <v>0</v>
      </c>
      <c r="O15" s="35">
        <v>76</v>
      </c>
      <c r="P15" s="36">
        <v>86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81</v>
      </c>
      <c r="M16" s="68"/>
      <c r="N16" s="68">
        <f t="shared" si="1"/>
        <v>0</v>
      </c>
      <c r="O16" s="35">
        <v>76</v>
      </c>
      <c r="P16" s="36">
        <v>86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81</v>
      </c>
      <c r="M17" s="68"/>
      <c r="N17" s="68">
        <f t="shared" si="1"/>
        <v>0</v>
      </c>
      <c r="O17" s="35">
        <v>76</v>
      </c>
      <c r="P17" s="36">
        <v>86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81</v>
      </c>
      <c r="M18" s="68"/>
      <c r="N18" s="68">
        <f>MAX(B18:K18)-MIN(B18:K18)</f>
        <v>0</v>
      </c>
      <c r="O18" s="35">
        <v>76</v>
      </c>
      <c r="P18" s="36">
        <v>86</v>
      </c>
      <c r="Q18" s="81">
        <f>M18/M$3*100</f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81</v>
      </c>
      <c r="M19" s="68"/>
      <c r="N19" s="68">
        <f>MAX(B19:K19)-MIN(B19:K19)</f>
        <v>0</v>
      </c>
      <c r="O19" s="35">
        <v>76</v>
      </c>
      <c r="P19" s="36">
        <v>86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81</v>
      </c>
      <c r="M20" s="68"/>
      <c r="N20" s="68">
        <f>MAX(B20:K20)-MIN(B20:K20)</f>
        <v>0</v>
      </c>
      <c r="O20" s="35">
        <v>76</v>
      </c>
      <c r="P20" s="36">
        <v>86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R20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</cols>
  <sheetData>
    <row r="1" spans="1:18" ht="20.100000000000001" customHeight="1">
      <c r="F1" s="32" t="s">
        <v>7</v>
      </c>
    </row>
    <row r="2" spans="1:18" s="51" customFormat="1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s="51" customFormat="1" ht="15.95" customHeight="1">
      <c r="A3" s="37">
        <v>6</v>
      </c>
      <c r="B3" s="74"/>
      <c r="C3" s="74"/>
      <c r="D3" s="74"/>
      <c r="E3" s="74"/>
      <c r="F3" s="74"/>
      <c r="G3" s="74">
        <v>75.354166666666657</v>
      </c>
      <c r="H3" s="74"/>
      <c r="I3" s="74"/>
      <c r="J3" s="74"/>
      <c r="K3" s="74">
        <v>76</v>
      </c>
      <c r="L3" s="69">
        <v>76</v>
      </c>
      <c r="M3" s="68">
        <f t="shared" ref="M3:M10" si="0">AVERAGE(B3:K3)</f>
        <v>75.677083333333329</v>
      </c>
      <c r="N3" s="68">
        <f t="shared" ref="N3:N17" si="1">MAX(B3:K3)-MIN(B3:K3)</f>
        <v>0.64583333333334281</v>
      </c>
      <c r="O3" s="46">
        <v>72</v>
      </c>
      <c r="P3" s="47">
        <v>80</v>
      </c>
      <c r="Q3" s="81">
        <f>M3/M3*100</f>
        <v>100</v>
      </c>
    </row>
    <row r="4" spans="1:18" s="51" customFormat="1" ht="15.95" customHeight="1">
      <c r="A4" s="37">
        <v>7</v>
      </c>
      <c r="B4" s="74">
        <v>76.03125</v>
      </c>
      <c r="C4" s="186"/>
      <c r="D4" s="187"/>
      <c r="E4" s="74">
        <v>76.069999999999993</v>
      </c>
      <c r="F4" s="187"/>
      <c r="G4" s="74">
        <v>74.934523809523824</v>
      </c>
      <c r="H4" s="188"/>
      <c r="I4" s="187"/>
      <c r="J4" s="74">
        <v>76.599999999999994</v>
      </c>
      <c r="K4" s="74">
        <v>77.099999999999994</v>
      </c>
      <c r="L4" s="69">
        <v>76</v>
      </c>
      <c r="M4" s="68">
        <f t="shared" si="0"/>
        <v>76.147154761904773</v>
      </c>
      <c r="N4" s="68">
        <f>MAX(B4:K4)-MIN(B4:K4)</f>
        <v>2.1654761904761699</v>
      </c>
      <c r="O4" s="46">
        <v>72</v>
      </c>
      <c r="P4" s="47">
        <v>80</v>
      </c>
      <c r="Q4" s="81">
        <f>M4/M$3*100</f>
        <v>100.6211542621178</v>
      </c>
    </row>
    <row r="5" spans="1:18" s="51" customFormat="1" ht="15.95" customHeight="1">
      <c r="A5" s="37">
        <v>8</v>
      </c>
      <c r="B5" s="74">
        <v>75.4375</v>
      </c>
      <c r="C5" s="74">
        <v>75.25681818181819</v>
      </c>
      <c r="D5" s="68">
        <v>75.5</v>
      </c>
      <c r="E5" s="74">
        <v>75.94</v>
      </c>
      <c r="F5" s="74">
        <v>75.900000000000006</v>
      </c>
      <c r="G5" s="74">
        <v>74.625</v>
      </c>
      <c r="H5" s="74">
        <v>76</v>
      </c>
      <c r="I5" s="74">
        <v>74.638000000000005</v>
      </c>
      <c r="J5" s="74">
        <v>75.84</v>
      </c>
      <c r="K5" s="74">
        <v>77.7</v>
      </c>
      <c r="L5" s="69">
        <v>76</v>
      </c>
      <c r="M5" s="68">
        <f t="shared" si="0"/>
        <v>75.683731818181826</v>
      </c>
      <c r="N5" s="68">
        <f t="shared" si="1"/>
        <v>3.0750000000000028</v>
      </c>
      <c r="O5" s="46">
        <v>72</v>
      </c>
      <c r="P5" s="47">
        <v>80</v>
      </c>
      <c r="Q5" s="81">
        <f t="shared" ref="Q5:Q17" si="2">M5/M$3*100</f>
        <v>100.00878533441784</v>
      </c>
    </row>
    <row r="6" spans="1:18" s="51" customFormat="1" ht="15.95" customHeight="1">
      <c r="A6" s="37">
        <v>9</v>
      </c>
      <c r="B6" s="74">
        <v>76.15625</v>
      </c>
      <c r="C6" s="74">
        <v>75.122500000000002</v>
      </c>
      <c r="D6" s="68">
        <v>75.333333333333329</v>
      </c>
      <c r="E6" s="74">
        <v>75.540000000000006</v>
      </c>
      <c r="F6" s="74">
        <v>76</v>
      </c>
      <c r="G6" s="74">
        <v>75.375</v>
      </c>
      <c r="H6" s="74">
        <v>76</v>
      </c>
      <c r="I6" s="74">
        <v>75.275999999999996</v>
      </c>
      <c r="J6" s="74">
        <v>76.89</v>
      </c>
      <c r="K6" s="74">
        <v>76.900000000000006</v>
      </c>
      <c r="L6" s="69">
        <v>76</v>
      </c>
      <c r="M6" s="68">
        <f t="shared" si="0"/>
        <v>75.859308333333331</v>
      </c>
      <c r="N6" s="68">
        <f t="shared" si="1"/>
        <v>1.7775000000000034</v>
      </c>
      <c r="O6" s="46">
        <v>72</v>
      </c>
      <c r="P6" s="47">
        <v>80</v>
      </c>
      <c r="Q6" s="81">
        <f t="shared" si="2"/>
        <v>100.24079284239504</v>
      </c>
    </row>
    <row r="7" spans="1:18" s="51" customFormat="1" ht="15.95" customHeight="1">
      <c r="A7" s="37">
        <v>10</v>
      </c>
      <c r="B7" s="74">
        <v>76.6875</v>
      </c>
      <c r="C7" s="74">
        <v>75.062263157894748</v>
      </c>
      <c r="D7" s="68">
        <v>75.8</v>
      </c>
      <c r="E7" s="74">
        <v>76.239999999999995</v>
      </c>
      <c r="F7" s="74">
        <v>76.045454545454547</v>
      </c>
      <c r="G7" s="74">
        <v>75.879166666666677</v>
      </c>
      <c r="H7" s="74">
        <v>75.7</v>
      </c>
      <c r="I7" s="74">
        <v>76.266999999999996</v>
      </c>
      <c r="J7" s="74">
        <v>77.94</v>
      </c>
      <c r="K7" s="74">
        <v>77.7</v>
      </c>
      <c r="L7" s="69">
        <v>76</v>
      </c>
      <c r="M7" s="68">
        <f t="shared" si="0"/>
        <v>76.332138437001618</v>
      </c>
      <c r="N7" s="68">
        <f t="shared" si="1"/>
        <v>2.87773684210525</v>
      </c>
      <c r="O7" s="46">
        <v>72</v>
      </c>
      <c r="P7" s="47">
        <v>80</v>
      </c>
      <c r="Q7" s="81">
        <f t="shared" si="2"/>
        <v>100.86559242879774</v>
      </c>
    </row>
    <row r="8" spans="1:18" s="51" customFormat="1" ht="15.95" customHeight="1">
      <c r="A8" s="37">
        <v>11</v>
      </c>
      <c r="B8" s="74">
        <v>76</v>
      </c>
      <c r="C8" s="74">
        <v>75.323684210526295</v>
      </c>
      <c r="D8" s="199">
        <v>75.400000000000006</v>
      </c>
      <c r="E8" s="74">
        <v>76.87</v>
      </c>
      <c r="F8" s="74">
        <v>75.849999999999994</v>
      </c>
      <c r="G8" s="74">
        <v>75.572916666666671</v>
      </c>
      <c r="H8" s="74">
        <v>75.3</v>
      </c>
      <c r="I8" s="74">
        <v>76.629000000000005</v>
      </c>
      <c r="J8" s="74">
        <v>77.400000000000006</v>
      </c>
      <c r="K8" s="74">
        <v>76.2</v>
      </c>
      <c r="L8" s="69">
        <v>76</v>
      </c>
      <c r="M8" s="68">
        <f t="shared" si="0"/>
        <v>76.054560087719295</v>
      </c>
      <c r="N8" s="68">
        <f t="shared" si="1"/>
        <v>2.1000000000000085</v>
      </c>
      <c r="O8" s="46">
        <v>72</v>
      </c>
      <c r="P8" s="47">
        <v>80</v>
      </c>
      <c r="Q8" s="81">
        <f t="shared" si="2"/>
        <v>100.49879929003514</v>
      </c>
    </row>
    <row r="9" spans="1:18" s="51" customFormat="1" ht="15.95" customHeight="1">
      <c r="A9" s="37">
        <v>12</v>
      </c>
      <c r="B9" s="74">
        <v>76.1875</v>
      </c>
      <c r="C9" s="74">
        <v>75.281649999999999</v>
      </c>
      <c r="D9" s="68">
        <v>74.954545454545453</v>
      </c>
      <c r="E9" s="74">
        <v>76.98</v>
      </c>
      <c r="F9" s="74">
        <v>75.75</v>
      </c>
      <c r="G9" s="74">
        <v>75.7</v>
      </c>
      <c r="H9" s="74">
        <v>75.8</v>
      </c>
      <c r="I9" s="74">
        <v>77.478999999999999</v>
      </c>
      <c r="J9" s="74">
        <v>78.099999999999994</v>
      </c>
      <c r="K9" s="74">
        <v>77.099999999999994</v>
      </c>
      <c r="L9" s="69">
        <v>76</v>
      </c>
      <c r="M9" s="68">
        <f t="shared" si="0"/>
        <v>76.333269545454556</v>
      </c>
      <c r="N9" s="68">
        <f t="shared" si="1"/>
        <v>3.1454545454545411</v>
      </c>
      <c r="O9" s="46">
        <v>72</v>
      </c>
      <c r="P9" s="47">
        <v>80</v>
      </c>
      <c r="Q9" s="81">
        <f t="shared" si="2"/>
        <v>100.86708708002254</v>
      </c>
    </row>
    <row r="10" spans="1:18" s="51" customFormat="1" ht="15.95" customHeight="1">
      <c r="A10" s="37">
        <v>1</v>
      </c>
      <c r="B10" s="74">
        <v>76.875</v>
      </c>
      <c r="C10" s="74">
        <v>75.321052631578951</v>
      </c>
      <c r="D10" s="68">
        <v>75.15789473684211</v>
      </c>
      <c r="E10" s="74">
        <v>75.319999999999993</v>
      </c>
      <c r="F10" s="74">
        <v>75.428571428571431</v>
      </c>
      <c r="G10" s="74">
        <v>75.590909090909108</v>
      </c>
      <c r="H10" s="74">
        <v>75.5</v>
      </c>
      <c r="I10" s="74">
        <v>77.358000000000004</v>
      </c>
      <c r="J10" s="74">
        <v>78.540000000000006</v>
      </c>
      <c r="K10" s="74">
        <v>76.8</v>
      </c>
      <c r="L10" s="69">
        <v>76</v>
      </c>
      <c r="M10" s="68">
        <f t="shared" si="0"/>
        <v>76.18914278879015</v>
      </c>
      <c r="N10" s="68">
        <f t="shared" si="1"/>
        <v>3.3821052631578965</v>
      </c>
      <c r="O10" s="46">
        <v>72</v>
      </c>
      <c r="P10" s="47">
        <v>80</v>
      </c>
      <c r="Q10" s="81">
        <f t="shared" si="2"/>
        <v>100.67663740844948</v>
      </c>
    </row>
    <row r="11" spans="1:18" s="51" customFormat="1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76</v>
      </c>
      <c r="M11" s="68"/>
      <c r="N11" s="68">
        <f t="shared" si="1"/>
        <v>0</v>
      </c>
      <c r="O11" s="46">
        <v>72</v>
      </c>
      <c r="P11" s="47">
        <v>80</v>
      </c>
      <c r="Q11" s="81">
        <f t="shared" si="2"/>
        <v>0</v>
      </c>
    </row>
    <row r="12" spans="1:18" s="51" customFormat="1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76</v>
      </c>
      <c r="M12" s="68"/>
      <c r="N12" s="68">
        <f t="shared" si="1"/>
        <v>0</v>
      </c>
      <c r="O12" s="46">
        <v>72</v>
      </c>
      <c r="P12" s="47">
        <v>80</v>
      </c>
      <c r="Q12" s="81">
        <f t="shared" si="2"/>
        <v>0</v>
      </c>
    </row>
    <row r="13" spans="1:18" s="51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76</v>
      </c>
      <c r="M13" s="68"/>
      <c r="N13" s="68">
        <f t="shared" si="1"/>
        <v>0</v>
      </c>
      <c r="O13" s="46">
        <v>72</v>
      </c>
      <c r="P13" s="47">
        <v>80</v>
      </c>
      <c r="Q13" s="81">
        <f t="shared" si="2"/>
        <v>0</v>
      </c>
    </row>
    <row r="14" spans="1:18" s="51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76</v>
      </c>
      <c r="M14" s="68"/>
      <c r="N14" s="68">
        <f t="shared" si="1"/>
        <v>0</v>
      </c>
      <c r="O14" s="46">
        <v>72</v>
      </c>
      <c r="P14" s="47">
        <v>80</v>
      </c>
      <c r="Q14" s="81">
        <f t="shared" si="2"/>
        <v>0</v>
      </c>
    </row>
    <row r="15" spans="1:18" s="51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76</v>
      </c>
      <c r="M15" s="68"/>
      <c r="N15" s="68">
        <f t="shared" si="1"/>
        <v>0</v>
      </c>
      <c r="O15" s="46">
        <v>72</v>
      </c>
      <c r="P15" s="47">
        <v>80</v>
      </c>
      <c r="Q15" s="81">
        <f t="shared" si="2"/>
        <v>0</v>
      </c>
      <c r="R15" s="52"/>
    </row>
    <row r="16" spans="1:18" s="51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76</v>
      </c>
      <c r="M16" s="68"/>
      <c r="N16" s="68">
        <f t="shared" si="1"/>
        <v>0</v>
      </c>
      <c r="O16" s="46">
        <v>72</v>
      </c>
      <c r="P16" s="47">
        <v>80</v>
      </c>
      <c r="Q16" s="81">
        <f t="shared" si="2"/>
        <v>0</v>
      </c>
      <c r="R16" s="52"/>
    </row>
    <row r="17" spans="1:18" s="51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76</v>
      </c>
      <c r="M17" s="68"/>
      <c r="N17" s="68">
        <f t="shared" si="1"/>
        <v>0</v>
      </c>
      <c r="O17" s="46">
        <v>72</v>
      </c>
      <c r="P17" s="47">
        <v>80</v>
      </c>
      <c r="Q17" s="81">
        <f t="shared" si="2"/>
        <v>0</v>
      </c>
      <c r="R17" s="52"/>
    </row>
    <row r="18" spans="1:18" s="51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76</v>
      </c>
      <c r="M18" s="68"/>
      <c r="N18" s="68">
        <f>MAX(B18:K18)-MIN(B18:K18)</f>
        <v>0</v>
      </c>
      <c r="O18" s="46">
        <v>72</v>
      </c>
      <c r="P18" s="47">
        <v>80</v>
      </c>
      <c r="Q18" s="81">
        <f>M18/M$3*100</f>
        <v>0</v>
      </c>
      <c r="R18" s="52"/>
    </row>
    <row r="19" spans="1:18" s="51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76</v>
      </c>
      <c r="M19" s="68"/>
      <c r="N19" s="68">
        <f>MAX(B19:K19)-MIN(B19:K19)</f>
        <v>0</v>
      </c>
      <c r="O19" s="46">
        <v>72</v>
      </c>
      <c r="P19" s="47">
        <v>80</v>
      </c>
      <c r="Q19" s="81">
        <f>M19/M$3*100</f>
        <v>0</v>
      </c>
    </row>
    <row r="20" spans="1:18" s="51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76</v>
      </c>
      <c r="M20" s="68"/>
      <c r="N20" s="68">
        <f>MAX(B20:K20)-MIN(B20:K20)</f>
        <v>0</v>
      </c>
      <c r="O20" s="46">
        <v>72</v>
      </c>
      <c r="P20" s="47">
        <v>80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R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6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143.38000000000002</v>
      </c>
      <c r="H3" s="74"/>
      <c r="I3" s="74"/>
      <c r="J3" s="74"/>
      <c r="K3" s="74">
        <v>142.5</v>
      </c>
      <c r="L3" s="71">
        <v>144</v>
      </c>
      <c r="M3" s="68">
        <f t="shared" ref="M3" si="0">AVERAGE(B3:K3)</f>
        <v>142.94</v>
      </c>
      <c r="N3" s="68">
        <f t="shared" ref="N3:N20" si="1">MAX(B3:K3)-MIN(B3:K3)</f>
        <v>0.88000000000002387</v>
      </c>
      <c r="O3" s="46">
        <v>142</v>
      </c>
      <c r="P3" s="47">
        <v>146</v>
      </c>
      <c r="Q3" s="81">
        <f>M3/M3*100</f>
        <v>100</v>
      </c>
    </row>
    <row r="4" spans="1:18" ht="15.95" customHeight="1">
      <c r="A4" s="37">
        <v>7</v>
      </c>
      <c r="B4" s="74">
        <v>142.76874999999998</v>
      </c>
      <c r="C4" s="186"/>
      <c r="D4" s="187"/>
      <c r="E4" s="74">
        <v>143.13999999999999</v>
      </c>
      <c r="F4" s="187"/>
      <c r="G4" s="74">
        <v>143.41538461538462</v>
      </c>
      <c r="H4" s="188"/>
      <c r="I4" s="187"/>
      <c r="J4" s="74">
        <v>143.77000000000001</v>
      </c>
      <c r="K4" s="74">
        <v>142.30000000000001</v>
      </c>
      <c r="L4" s="71">
        <v>144</v>
      </c>
      <c r="M4" s="68">
        <f t="shared" ref="M4:M10" si="2">AVERAGE(B4:K4)</f>
        <v>143.07882692307689</v>
      </c>
      <c r="N4" s="68">
        <f>MAX(B4:K4)-MIN(B4:K4)</f>
        <v>1.4699999999999989</v>
      </c>
      <c r="O4" s="46">
        <v>142</v>
      </c>
      <c r="P4" s="47">
        <v>146</v>
      </c>
      <c r="Q4" s="81">
        <f>M4/M$3*100</f>
        <v>100.09712251509507</v>
      </c>
    </row>
    <row r="5" spans="1:18" ht="15.95" customHeight="1">
      <c r="A5" s="37">
        <v>8</v>
      </c>
      <c r="B5" s="74">
        <v>142.74687499999999</v>
      </c>
      <c r="C5" s="74">
        <v>143.99622727272728</v>
      </c>
      <c r="D5" s="68">
        <v>142.95833333333334</v>
      </c>
      <c r="E5" s="74">
        <v>142.85</v>
      </c>
      <c r="F5" s="74">
        <v>143.9</v>
      </c>
      <c r="G5" s="74">
        <v>143.17826086956526</v>
      </c>
      <c r="H5" s="74">
        <v>144.5</v>
      </c>
      <c r="I5" s="74">
        <v>143.80000000000001</v>
      </c>
      <c r="J5" s="74">
        <v>143.56</v>
      </c>
      <c r="K5" s="74">
        <v>142.30000000000001</v>
      </c>
      <c r="L5" s="71">
        <v>144</v>
      </c>
      <c r="M5" s="68">
        <f t="shared" si="2"/>
        <v>143.37896964756257</v>
      </c>
      <c r="N5" s="68">
        <f t="shared" si="1"/>
        <v>2.1999999999999886</v>
      </c>
      <c r="O5" s="46">
        <v>142</v>
      </c>
      <c r="P5" s="47">
        <v>146</v>
      </c>
      <c r="Q5" s="81">
        <f t="shared" ref="Q5:Q20" si="3">M5/M$3*100</f>
        <v>100.30710063492553</v>
      </c>
    </row>
    <row r="6" spans="1:18" ht="15.95" customHeight="1">
      <c r="A6" s="37">
        <v>9</v>
      </c>
      <c r="B6" s="74">
        <v>142.92500000000004</v>
      </c>
      <c r="C6" s="74">
        <v>144.21335000000002</v>
      </c>
      <c r="D6" s="68">
        <v>142.88888888888889</v>
      </c>
      <c r="E6" s="74">
        <v>142.78</v>
      </c>
      <c r="F6" s="74">
        <v>144.1</v>
      </c>
      <c r="G6" s="74">
        <v>143.31874999999999</v>
      </c>
      <c r="H6" s="74">
        <v>144.69999999999999</v>
      </c>
      <c r="I6" s="74">
        <v>143.89400000000001</v>
      </c>
      <c r="J6" s="74">
        <v>144.07</v>
      </c>
      <c r="K6" s="74">
        <v>142.5</v>
      </c>
      <c r="L6" s="71">
        <v>144</v>
      </c>
      <c r="M6" s="68">
        <f t="shared" si="2"/>
        <v>143.5389988888889</v>
      </c>
      <c r="N6" s="68">
        <f t="shared" si="1"/>
        <v>2.1999999999999886</v>
      </c>
      <c r="O6" s="46">
        <v>142</v>
      </c>
      <c r="P6" s="47">
        <v>146</v>
      </c>
      <c r="Q6" s="81">
        <f t="shared" si="3"/>
        <v>100.41905616964384</v>
      </c>
    </row>
    <row r="7" spans="1:18" ht="15.95" customHeight="1">
      <c r="A7" s="37">
        <v>10</v>
      </c>
      <c r="B7" s="74">
        <v>142.98749999999998</v>
      </c>
      <c r="C7" s="74">
        <v>144.10963157894739</v>
      </c>
      <c r="D7" s="68">
        <v>143</v>
      </c>
      <c r="E7" s="74">
        <v>142.87</v>
      </c>
      <c r="F7" s="74">
        <v>144</v>
      </c>
      <c r="G7" s="74">
        <v>143.45624999999998</v>
      </c>
      <c r="H7" s="74">
        <v>144.19999999999999</v>
      </c>
      <c r="I7" s="74">
        <v>143.982</v>
      </c>
      <c r="J7" s="74">
        <v>143.84</v>
      </c>
      <c r="K7" s="74">
        <v>142.6</v>
      </c>
      <c r="L7" s="71">
        <v>144</v>
      </c>
      <c r="M7" s="68">
        <f t="shared" si="2"/>
        <v>143.50453815789473</v>
      </c>
      <c r="N7" s="68">
        <f t="shared" si="1"/>
        <v>1.5999999999999943</v>
      </c>
      <c r="O7" s="46">
        <v>142</v>
      </c>
      <c r="P7" s="47">
        <v>146</v>
      </c>
      <c r="Q7" s="81">
        <f t="shared" si="3"/>
        <v>100.39494764089459</v>
      </c>
    </row>
    <row r="8" spans="1:18" ht="15.95" customHeight="1">
      <c r="A8" s="37">
        <v>11</v>
      </c>
      <c r="B8" s="74">
        <v>143.22187499999998</v>
      </c>
      <c r="C8" s="74">
        <v>144.03684210526316</v>
      </c>
      <c r="D8" s="199">
        <v>142.69999999999999</v>
      </c>
      <c r="E8" s="74">
        <v>142.88999999999999</v>
      </c>
      <c r="F8" s="74">
        <v>143.75</v>
      </c>
      <c r="G8" s="74">
        <v>143.62222222222223</v>
      </c>
      <c r="H8" s="74">
        <v>144.30000000000001</v>
      </c>
      <c r="I8" s="74">
        <v>144.04599999999999</v>
      </c>
      <c r="J8" s="74">
        <v>143.57</v>
      </c>
      <c r="K8" s="74">
        <v>142.6</v>
      </c>
      <c r="L8" s="71">
        <v>144</v>
      </c>
      <c r="M8" s="68">
        <f t="shared" si="2"/>
        <v>143.47369393274852</v>
      </c>
      <c r="N8" s="68">
        <f t="shared" si="1"/>
        <v>1.7000000000000171</v>
      </c>
      <c r="O8" s="46">
        <v>142</v>
      </c>
      <c r="P8" s="47">
        <v>146</v>
      </c>
      <c r="Q8" s="81">
        <f t="shared" si="3"/>
        <v>100.37336919878868</v>
      </c>
    </row>
    <row r="9" spans="1:18" ht="15.95" customHeight="1">
      <c r="A9" s="37">
        <v>12</v>
      </c>
      <c r="B9" s="74">
        <v>143.13124999999999</v>
      </c>
      <c r="C9" s="74">
        <v>144.23790000000002</v>
      </c>
      <c r="D9" s="68">
        <v>142.68181818181819</v>
      </c>
      <c r="E9" s="74">
        <v>142.97</v>
      </c>
      <c r="F9" s="74">
        <v>144.15</v>
      </c>
      <c r="G9" s="74">
        <v>143.43333333333334</v>
      </c>
      <c r="H9" s="74">
        <v>144.6</v>
      </c>
      <c r="I9" s="74">
        <v>144.07599999999999</v>
      </c>
      <c r="J9" s="74">
        <v>143.52000000000001</v>
      </c>
      <c r="K9" s="74">
        <v>142.6</v>
      </c>
      <c r="L9" s="71">
        <v>144</v>
      </c>
      <c r="M9" s="68">
        <f t="shared" si="2"/>
        <v>143.54003015151514</v>
      </c>
      <c r="N9" s="68">
        <f t="shared" si="1"/>
        <v>2</v>
      </c>
      <c r="O9" s="46">
        <v>142</v>
      </c>
      <c r="P9" s="47">
        <v>146</v>
      </c>
      <c r="Q9" s="81">
        <f t="shared" si="3"/>
        <v>100.41977763503228</v>
      </c>
    </row>
    <row r="10" spans="1:18" ht="15.95" customHeight="1">
      <c r="A10" s="37">
        <v>1</v>
      </c>
      <c r="B10" s="74">
        <v>142.75</v>
      </c>
      <c r="C10" s="74">
        <v>144.3851052631579</v>
      </c>
      <c r="D10" s="68">
        <v>142.68421052631578</v>
      </c>
      <c r="E10" s="74">
        <v>142.94</v>
      </c>
      <c r="F10" s="74">
        <v>143.95238095238096</v>
      </c>
      <c r="G10" s="74">
        <v>143.7157894736842</v>
      </c>
      <c r="H10" s="74">
        <v>144.30000000000001</v>
      </c>
      <c r="I10" s="74">
        <v>144.35</v>
      </c>
      <c r="J10" s="74">
        <v>143.43</v>
      </c>
      <c r="K10" s="74">
        <v>142.1</v>
      </c>
      <c r="L10" s="71">
        <v>144</v>
      </c>
      <c r="M10" s="68">
        <f t="shared" si="2"/>
        <v>143.46074862155388</v>
      </c>
      <c r="N10" s="68">
        <f t="shared" si="1"/>
        <v>2.2851052631579023</v>
      </c>
      <c r="O10" s="46">
        <v>142</v>
      </c>
      <c r="P10" s="47">
        <v>146</v>
      </c>
      <c r="Q10" s="81">
        <f t="shared" si="3"/>
        <v>100.36431273370216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144</v>
      </c>
      <c r="M11" s="68"/>
      <c r="N11" s="68">
        <f t="shared" si="1"/>
        <v>0</v>
      </c>
      <c r="O11" s="46">
        <v>142</v>
      </c>
      <c r="P11" s="47">
        <v>146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102"/>
      <c r="E12" s="74"/>
      <c r="F12" s="74"/>
      <c r="G12" s="74"/>
      <c r="H12" s="74"/>
      <c r="I12" s="74"/>
      <c r="J12" s="68"/>
      <c r="K12" s="74"/>
      <c r="L12" s="71">
        <v>144</v>
      </c>
      <c r="M12" s="68"/>
      <c r="N12" s="68">
        <f t="shared" si="1"/>
        <v>0</v>
      </c>
      <c r="O12" s="46">
        <v>142</v>
      </c>
      <c r="P12" s="47">
        <v>146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144</v>
      </c>
      <c r="M13" s="68"/>
      <c r="N13" s="68">
        <f t="shared" si="1"/>
        <v>0</v>
      </c>
      <c r="O13" s="46">
        <v>142</v>
      </c>
      <c r="P13" s="47">
        <v>146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144</v>
      </c>
      <c r="M14" s="68"/>
      <c r="N14" s="68">
        <f t="shared" si="1"/>
        <v>0</v>
      </c>
      <c r="O14" s="46">
        <v>142</v>
      </c>
      <c r="P14" s="47">
        <v>146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144</v>
      </c>
      <c r="M15" s="68"/>
      <c r="N15" s="68">
        <f t="shared" si="1"/>
        <v>0</v>
      </c>
      <c r="O15" s="46">
        <v>142</v>
      </c>
      <c r="P15" s="47">
        <v>146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144</v>
      </c>
      <c r="M16" s="68"/>
      <c r="N16" s="68">
        <f t="shared" si="1"/>
        <v>0</v>
      </c>
      <c r="O16" s="46">
        <v>142</v>
      </c>
      <c r="P16" s="47">
        <v>146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144</v>
      </c>
      <c r="M17" s="68"/>
      <c r="N17" s="68">
        <f t="shared" si="1"/>
        <v>0</v>
      </c>
      <c r="O17" s="46">
        <v>142</v>
      </c>
      <c r="P17" s="47">
        <v>146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144</v>
      </c>
      <c r="M18" s="68"/>
      <c r="N18" s="68">
        <f t="shared" si="1"/>
        <v>0</v>
      </c>
      <c r="O18" s="46">
        <v>142</v>
      </c>
      <c r="P18" s="47">
        <v>146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144</v>
      </c>
      <c r="M19" s="68"/>
      <c r="N19" s="68">
        <f t="shared" si="1"/>
        <v>0</v>
      </c>
      <c r="O19" s="46">
        <v>142</v>
      </c>
      <c r="P19" s="47">
        <v>146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144</v>
      </c>
      <c r="M20" s="68"/>
      <c r="N20" s="68">
        <f t="shared" si="1"/>
        <v>0</v>
      </c>
      <c r="O20" s="46">
        <v>142</v>
      </c>
      <c r="P20" s="47">
        <v>146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R20"/>
  <sheetViews>
    <sheetView zoomScale="80" workbookViewId="0">
      <selection activeCell="U13" sqref="U13"/>
    </sheetView>
  </sheetViews>
  <sheetFormatPr defaultRowHeight="13.5"/>
  <cols>
    <col min="1" max="1" width="3.125" customWidth="1"/>
    <col min="2" max="2" width="8.625" customWidth="1"/>
    <col min="3" max="3" width="9.375" bestFit="1" customWidth="1"/>
    <col min="4" max="4" width="9.375" customWidth="1"/>
    <col min="5" max="5" width="8.625" customWidth="1"/>
    <col min="6" max="6" width="9.5" customWidth="1"/>
    <col min="7" max="8" width="8.62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F1" s="32" t="s">
        <v>4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279.59375</v>
      </c>
      <c r="H3" s="74"/>
      <c r="I3" s="74"/>
      <c r="J3" s="74"/>
      <c r="K3" s="74">
        <v>281.8</v>
      </c>
      <c r="L3" s="70">
        <v>280</v>
      </c>
      <c r="M3" s="68">
        <f t="shared" ref="M3:M10" si="0">AVERAGE(B3:K3)</f>
        <v>280.69687499999998</v>
      </c>
      <c r="N3" s="68">
        <f t="shared" ref="N3:N17" si="1">MAX(B3:K3)-MIN(B3:K3)</f>
        <v>2.2062500000000114</v>
      </c>
      <c r="O3" s="35">
        <v>266</v>
      </c>
      <c r="P3" s="36">
        <v>294</v>
      </c>
      <c r="Q3" s="81">
        <f>M3/M3*100</f>
        <v>100</v>
      </c>
    </row>
    <row r="4" spans="1:18" ht="15.95" customHeight="1">
      <c r="A4" s="37">
        <v>7</v>
      </c>
      <c r="B4" s="74">
        <v>279.59375</v>
      </c>
      <c r="C4" s="186"/>
      <c r="D4" s="187"/>
      <c r="E4" s="74">
        <v>283.89999999999998</v>
      </c>
      <c r="F4" s="187"/>
      <c r="G4" s="74">
        <v>282.03571428571428</v>
      </c>
      <c r="H4" s="188"/>
      <c r="I4" s="187"/>
      <c r="J4" s="74">
        <v>282.88</v>
      </c>
      <c r="K4" s="74">
        <v>279.8</v>
      </c>
      <c r="L4" s="70">
        <v>280</v>
      </c>
      <c r="M4" s="68">
        <f t="shared" si="0"/>
        <v>281.64189285714286</v>
      </c>
      <c r="N4" s="68">
        <f t="shared" ref="N4:N10" si="2">MAX(B4:K4)-MIN(B4:K4)</f>
        <v>4.3062499999999773</v>
      </c>
      <c r="O4" s="35">
        <v>266</v>
      </c>
      <c r="P4" s="36">
        <v>294</v>
      </c>
      <c r="Q4" s="81">
        <f>M4/M$3*100</f>
        <v>100.33666846385194</v>
      </c>
    </row>
    <row r="5" spans="1:18" ht="15.95" customHeight="1">
      <c r="A5" s="37">
        <v>8</v>
      </c>
      <c r="B5" s="74">
        <v>279.65625</v>
      </c>
      <c r="C5" s="74">
        <v>282.90909090909099</v>
      </c>
      <c r="D5" s="68">
        <v>275.25</v>
      </c>
      <c r="E5" s="74">
        <v>281.41000000000003</v>
      </c>
      <c r="F5" s="74">
        <v>273</v>
      </c>
      <c r="G5" s="74">
        <v>282.20000000000005</v>
      </c>
      <c r="H5" s="74">
        <v>280.8</v>
      </c>
      <c r="I5" s="74">
        <v>271.49400000000003</v>
      </c>
      <c r="J5" s="74">
        <v>280.57</v>
      </c>
      <c r="K5" s="74">
        <v>280.39999999999998</v>
      </c>
      <c r="L5" s="70">
        <v>280</v>
      </c>
      <c r="M5" s="68">
        <f t="shared" si="0"/>
        <v>278.76893409090911</v>
      </c>
      <c r="N5" s="68">
        <f t="shared" si="2"/>
        <v>11.415090909090964</v>
      </c>
      <c r="O5" s="35">
        <v>266</v>
      </c>
      <c r="P5" s="36">
        <v>294</v>
      </c>
      <c r="Q5" s="81">
        <f t="shared" ref="Q5:Q20" si="3">M5/M$3*100</f>
        <v>99.313159111910011</v>
      </c>
    </row>
    <row r="6" spans="1:18" ht="15.95" customHeight="1">
      <c r="A6" s="37">
        <v>9</v>
      </c>
      <c r="B6" s="74">
        <v>279.875</v>
      </c>
      <c r="C6" s="74">
        <v>283.82</v>
      </c>
      <c r="D6" s="68">
        <v>275.72222222222223</v>
      </c>
      <c r="E6" s="74">
        <v>283.64</v>
      </c>
      <c r="F6" s="74">
        <v>272.11111111111109</v>
      </c>
      <c r="G6" s="74">
        <v>279.04545454545456</v>
      </c>
      <c r="H6" s="74">
        <v>280.39999999999998</v>
      </c>
      <c r="I6" s="74">
        <v>273.22399999999999</v>
      </c>
      <c r="J6" s="74">
        <v>283.27</v>
      </c>
      <c r="K6" s="74">
        <v>279.39999999999998</v>
      </c>
      <c r="L6" s="70">
        <v>280</v>
      </c>
      <c r="M6" s="68">
        <f t="shared" si="0"/>
        <v>279.05077878787881</v>
      </c>
      <c r="N6" s="68">
        <f t="shared" si="2"/>
        <v>11.708888888888907</v>
      </c>
      <c r="O6" s="35">
        <v>266</v>
      </c>
      <c r="P6" s="36">
        <v>294</v>
      </c>
      <c r="Q6" s="81">
        <f t="shared" si="3"/>
        <v>99.413568030594874</v>
      </c>
    </row>
    <row r="7" spans="1:18" ht="15.95" customHeight="1">
      <c r="A7" s="37">
        <v>10</v>
      </c>
      <c r="B7" s="74">
        <v>279.96875</v>
      </c>
      <c r="C7" s="74">
        <v>282.86052631578946</v>
      </c>
      <c r="D7" s="68">
        <v>274.8</v>
      </c>
      <c r="E7" s="74">
        <v>281.04000000000002</v>
      </c>
      <c r="F7" s="74">
        <v>272.31818181818181</v>
      </c>
      <c r="G7" s="74">
        <v>279.01851851851853</v>
      </c>
      <c r="H7" s="74">
        <v>278.8</v>
      </c>
      <c r="I7" s="74">
        <v>277.63900000000001</v>
      </c>
      <c r="J7" s="74">
        <v>283.82</v>
      </c>
      <c r="K7" s="74">
        <v>278.39999999999998</v>
      </c>
      <c r="L7" s="70">
        <v>280</v>
      </c>
      <c r="M7" s="68">
        <f t="shared" si="0"/>
        <v>278.86649766524897</v>
      </c>
      <c r="N7" s="68">
        <f t="shared" si="2"/>
        <v>11.50181818181818</v>
      </c>
      <c r="O7" s="35">
        <v>266</v>
      </c>
      <c r="P7" s="36">
        <v>294</v>
      </c>
      <c r="Q7" s="81">
        <f t="shared" si="3"/>
        <v>99.347916739453908</v>
      </c>
    </row>
    <row r="8" spans="1:18" ht="15.95" customHeight="1">
      <c r="A8" s="37">
        <v>11</v>
      </c>
      <c r="B8" s="74">
        <v>280.21875</v>
      </c>
      <c r="C8" s="74">
        <v>283.76052631578949</v>
      </c>
      <c r="D8" s="68">
        <v>275</v>
      </c>
      <c r="E8" s="74">
        <v>279.44</v>
      </c>
      <c r="F8" s="74">
        <v>271.75</v>
      </c>
      <c r="G8" s="74">
        <v>280.45652173913038</v>
      </c>
      <c r="H8" s="74">
        <v>277.8</v>
      </c>
      <c r="I8" s="74">
        <v>280.25200000000001</v>
      </c>
      <c r="J8" s="74">
        <v>280.33</v>
      </c>
      <c r="K8" s="74">
        <v>282.2</v>
      </c>
      <c r="L8" s="70">
        <v>280</v>
      </c>
      <c r="M8" s="68">
        <f t="shared" si="0"/>
        <v>279.12077980549196</v>
      </c>
      <c r="N8" s="68">
        <f t="shared" si="2"/>
        <v>12.010526315789491</v>
      </c>
      <c r="O8" s="35">
        <v>266</v>
      </c>
      <c r="P8" s="36">
        <v>294</v>
      </c>
      <c r="Q8" s="81">
        <f t="shared" si="3"/>
        <v>99.438506326617272</v>
      </c>
    </row>
    <row r="9" spans="1:18" ht="15.95" customHeight="1">
      <c r="A9" s="37">
        <v>12</v>
      </c>
      <c r="B9" s="74">
        <v>280.25</v>
      </c>
      <c r="C9" s="74">
        <v>283.12</v>
      </c>
      <c r="D9" s="68">
        <v>273.09523809523807</v>
      </c>
      <c r="E9" s="74">
        <v>279.87</v>
      </c>
      <c r="F9" s="74">
        <v>272.14999999999998</v>
      </c>
      <c r="G9" s="74">
        <v>280.37083333333328</v>
      </c>
      <c r="H9" s="74">
        <v>282</v>
      </c>
      <c r="I9" s="74">
        <v>282.73399999999998</v>
      </c>
      <c r="J9" s="74">
        <v>282.45</v>
      </c>
      <c r="K9" s="74">
        <v>286.60000000000002</v>
      </c>
      <c r="L9" s="70">
        <v>280</v>
      </c>
      <c r="M9" s="68">
        <f t="shared" si="0"/>
        <v>280.26400714285711</v>
      </c>
      <c r="N9" s="68">
        <f t="shared" si="2"/>
        <v>14.450000000000045</v>
      </c>
      <c r="O9" s="35">
        <v>266</v>
      </c>
      <c r="P9" s="36">
        <v>294</v>
      </c>
      <c r="Q9" s="81">
        <f t="shared" si="3"/>
        <v>99.845788145257103</v>
      </c>
    </row>
    <row r="10" spans="1:18" ht="15.95" customHeight="1">
      <c r="A10" s="37">
        <v>1</v>
      </c>
      <c r="B10" s="74">
        <v>283.03125</v>
      </c>
      <c r="C10" s="74">
        <v>283.20173684210528</v>
      </c>
      <c r="D10" s="68">
        <v>271.61111111111109</v>
      </c>
      <c r="E10" s="74">
        <v>277.24</v>
      </c>
      <c r="F10" s="74">
        <v>271.14999999999998</v>
      </c>
      <c r="G10" s="74">
        <v>280.35317460317458</v>
      </c>
      <c r="H10" s="74">
        <v>280.89999999999998</v>
      </c>
      <c r="I10" s="74">
        <v>283.35199999999998</v>
      </c>
      <c r="J10" s="74">
        <v>280</v>
      </c>
      <c r="K10" s="74">
        <v>280.3</v>
      </c>
      <c r="L10" s="70">
        <v>280</v>
      </c>
      <c r="M10" s="68">
        <f t="shared" si="0"/>
        <v>279.11392725563911</v>
      </c>
      <c r="N10" s="68">
        <f t="shared" si="2"/>
        <v>12.201999999999998</v>
      </c>
      <c r="O10" s="35">
        <v>266</v>
      </c>
      <c r="P10" s="36">
        <v>294</v>
      </c>
      <c r="Q10" s="81">
        <f t="shared" si="3"/>
        <v>99.436065063296169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280</v>
      </c>
      <c r="M11" s="68"/>
      <c r="N11" s="38">
        <f t="shared" si="1"/>
        <v>0</v>
      </c>
      <c r="O11" s="35">
        <v>266</v>
      </c>
      <c r="P11" s="36">
        <v>294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280</v>
      </c>
      <c r="M12" s="68"/>
      <c r="N12" s="38">
        <f t="shared" si="1"/>
        <v>0</v>
      </c>
      <c r="O12" s="35">
        <v>266</v>
      </c>
      <c r="P12" s="36">
        <v>294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280</v>
      </c>
      <c r="M13" s="68"/>
      <c r="N13" s="38">
        <f t="shared" si="1"/>
        <v>0</v>
      </c>
      <c r="O13" s="35">
        <v>266</v>
      </c>
      <c r="P13" s="36">
        <v>294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280</v>
      </c>
      <c r="M14" s="68"/>
      <c r="N14" s="38">
        <f t="shared" si="1"/>
        <v>0</v>
      </c>
      <c r="O14" s="35">
        <v>266</v>
      </c>
      <c r="P14" s="36">
        <v>294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280</v>
      </c>
      <c r="M15" s="68"/>
      <c r="N15" s="38">
        <f t="shared" si="1"/>
        <v>0</v>
      </c>
      <c r="O15" s="35">
        <v>266</v>
      </c>
      <c r="P15" s="36">
        <v>294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280</v>
      </c>
      <c r="M16" s="68"/>
      <c r="N16" s="38">
        <f t="shared" si="1"/>
        <v>0</v>
      </c>
      <c r="O16" s="35">
        <v>266</v>
      </c>
      <c r="P16" s="36">
        <v>294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280</v>
      </c>
      <c r="M17" s="68"/>
      <c r="N17" s="38">
        <f t="shared" si="1"/>
        <v>0</v>
      </c>
      <c r="O17" s="35">
        <v>266</v>
      </c>
      <c r="P17" s="36">
        <v>294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280</v>
      </c>
      <c r="M18" s="68"/>
      <c r="N18" s="38">
        <f>MAX(B18:K18)-MIN(B18:K18)</f>
        <v>0</v>
      </c>
      <c r="O18" s="35">
        <v>266</v>
      </c>
      <c r="P18" s="36">
        <v>294</v>
      </c>
      <c r="Q18" s="81">
        <f t="shared" si="3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70">
        <v>280</v>
      </c>
      <c r="M19" s="68"/>
      <c r="N19" s="38">
        <f>MAX(B19:K19)-MIN(B19:K19)</f>
        <v>0</v>
      </c>
      <c r="O19" s="35">
        <v>266</v>
      </c>
      <c r="P19" s="36">
        <v>294</v>
      </c>
      <c r="Q19" s="81">
        <f t="shared" si="3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280</v>
      </c>
      <c r="M20" s="68"/>
      <c r="N20" s="38">
        <f>MAX(B20:K20)-MIN(B20:K20)</f>
        <v>0</v>
      </c>
      <c r="O20" s="35">
        <v>266</v>
      </c>
      <c r="P20" s="36">
        <v>294</v>
      </c>
      <c r="Q20" s="81">
        <f t="shared" si="3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1:R20"/>
  <sheetViews>
    <sheetView zoomScale="80" workbookViewId="0">
      <selection activeCell="N10" sqref="N10"/>
    </sheetView>
  </sheetViews>
  <sheetFormatPr defaultRowHeight="13.5"/>
  <cols>
    <col min="1" max="1" width="3.125" customWidth="1"/>
    <col min="2" max="2" width="8.5" customWidth="1"/>
    <col min="3" max="3" width="9.375" bestFit="1" customWidth="1"/>
    <col min="4" max="4" width="9.7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A1" s="40"/>
      <c r="B1" s="40"/>
      <c r="C1" s="40"/>
      <c r="D1" s="40"/>
      <c r="E1" s="40"/>
      <c r="F1" s="32" t="s">
        <v>5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280.8</v>
      </c>
      <c r="H3" s="74"/>
      <c r="I3" s="74"/>
      <c r="J3" s="74"/>
      <c r="K3" s="74">
        <v>283.89999999999998</v>
      </c>
      <c r="L3" s="69">
        <v>282</v>
      </c>
      <c r="M3" s="68">
        <f t="shared" ref="M3:M10" si="0">AVERAGE(B3:K3)</f>
        <v>282.35000000000002</v>
      </c>
      <c r="N3" s="68">
        <f t="shared" ref="N3:N17" si="1">MAX(B3:K3)-MIN(B3:K3)</f>
        <v>3.0999999999999659</v>
      </c>
      <c r="O3" s="35">
        <v>267</v>
      </c>
      <c r="P3" s="36">
        <v>297</v>
      </c>
      <c r="Q3" s="81">
        <f>M3/M3*100</f>
        <v>100</v>
      </c>
    </row>
    <row r="4" spans="1:18" ht="15.95" customHeight="1">
      <c r="A4" s="37">
        <v>7</v>
      </c>
      <c r="B4" s="74">
        <v>284.4375</v>
      </c>
      <c r="C4" s="186"/>
      <c r="D4" s="187"/>
      <c r="E4" s="74">
        <v>281.95</v>
      </c>
      <c r="F4" s="187"/>
      <c r="G4" s="74">
        <v>281.44400000000002</v>
      </c>
      <c r="H4" s="188"/>
      <c r="I4" s="187"/>
      <c r="J4" s="74">
        <v>278.60000000000002</v>
      </c>
      <c r="K4" s="74">
        <v>283</v>
      </c>
      <c r="L4" s="69">
        <v>282</v>
      </c>
      <c r="M4" s="68">
        <f t="shared" si="0"/>
        <v>281.88630000000001</v>
      </c>
      <c r="N4" s="68">
        <f t="shared" si="1"/>
        <v>5.8374999999999773</v>
      </c>
      <c r="O4" s="35">
        <v>267</v>
      </c>
      <c r="P4" s="36">
        <v>297</v>
      </c>
      <c r="Q4" s="81">
        <f>M4/M$3*100</f>
        <v>99.835771205950053</v>
      </c>
    </row>
    <row r="5" spans="1:18" ht="15.95" customHeight="1">
      <c r="A5" s="37">
        <v>8</v>
      </c>
      <c r="B5" s="74">
        <v>282.5625</v>
      </c>
      <c r="C5" s="74">
        <v>280.03181818181815</v>
      </c>
      <c r="D5" s="68">
        <v>280.66666666666669</v>
      </c>
      <c r="E5" s="74">
        <v>276.89</v>
      </c>
      <c r="F5" s="74">
        <v>271.89999999999998</v>
      </c>
      <c r="G5" s="74">
        <v>281.87820512820514</v>
      </c>
      <c r="H5" s="74">
        <v>274.3</v>
      </c>
      <c r="I5" s="74">
        <v>277.89400000000001</v>
      </c>
      <c r="J5" s="74">
        <v>277.26</v>
      </c>
      <c r="K5" s="74">
        <v>281.39999999999998</v>
      </c>
      <c r="L5" s="69">
        <v>282</v>
      </c>
      <c r="M5" s="68">
        <f t="shared" si="0"/>
        <v>278.47831899766902</v>
      </c>
      <c r="N5" s="68">
        <f t="shared" si="1"/>
        <v>10.662500000000023</v>
      </c>
      <c r="O5" s="35">
        <v>267</v>
      </c>
      <c r="P5" s="36">
        <v>297</v>
      </c>
      <c r="Q5" s="81">
        <f t="shared" ref="Q5:Q20" si="2">M5/M$3*100</f>
        <v>98.628765361313626</v>
      </c>
    </row>
    <row r="6" spans="1:18" ht="15.95" customHeight="1">
      <c r="A6" s="37">
        <v>9</v>
      </c>
      <c r="B6" s="74">
        <v>282.71875</v>
      </c>
      <c r="C6" s="74">
        <v>281.66250000000002</v>
      </c>
      <c r="D6" s="68">
        <v>283</v>
      </c>
      <c r="E6" s="74">
        <v>278.62</v>
      </c>
      <c r="F6" s="74">
        <v>277.64999999999998</v>
      </c>
      <c r="G6" s="74">
        <v>282.421875</v>
      </c>
      <c r="H6" s="74">
        <v>273.10000000000002</v>
      </c>
      <c r="I6" s="74">
        <v>278.14</v>
      </c>
      <c r="J6" s="74">
        <v>277.94</v>
      </c>
      <c r="K6" s="74">
        <v>280</v>
      </c>
      <c r="L6" s="69">
        <v>282</v>
      </c>
      <c r="M6" s="68">
        <f t="shared" si="0"/>
        <v>279.52531249999998</v>
      </c>
      <c r="N6" s="68">
        <f t="shared" si="1"/>
        <v>9.8999999999999773</v>
      </c>
      <c r="O6" s="35">
        <v>267</v>
      </c>
      <c r="P6" s="36">
        <v>297</v>
      </c>
      <c r="Q6" s="81">
        <f t="shared" si="2"/>
        <v>98.999579422702311</v>
      </c>
    </row>
    <row r="7" spans="1:18" ht="15.95" customHeight="1">
      <c r="A7" s="37">
        <v>10</v>
      </c>
      <c r="B7" s="74">
        <v>282.3125</v>
      </c>
      <c r="C7" s="74">
        <v>281.22894736842107</v>
      </c>
      <c r="D7" s="68">
        <v>285</v>
      </c>
      <c r="E7" s="74">
        <v>277.35000000000002</v>
      </c>
      <c r="F7" s="74">
        <v>275.54545454545456</v>
      </c>
      <c r="G7" s="74">
        <v>283.03508771929819</v>
      </c>
      <c r="H7" s="74">
        <v>276.89999999999998</v>
      </c>
      <c r="I7" s="74">
        <v>279.55</v>
      </c>
      <c r="J7" s="74">
        <v>278.41000000000003</v>
      </c>
      <c r="K7" s="74">
        <v>277.60000000000002</v>
      </c>
      <c r="L7" s="69">
        <v>282</v>
      </c>
      <c r="M7" s="68">
        <f t="shared" si="0"/>
        <v>279.6931989633174</v>
      </c>
      <c r="N7" s="68">
        <f t="shared" si="1"/>
        <v>9.454545454545439</v>
      </c>
      <c r="O7" s="35">
        <v>267</v>
      </c>
      <c r="P7" s="36">
        <v>297</v>
      </c>
      <c r="Q7" s="81">
        <f t="shared" si="2"/>
        <v>99.059039831173152</v>
      </c>
    </row>
    <row r="8" spans="1:18" ht="15.95" customHeight="1">
      <c r="A8" s="37">
        <v>11</v>
      </c>
      <c r="B8" s="74">
        <v>282.28125</v>
      </c>
      <c r="C8" s="74">
        <v>282.42721052631578</v>
      </c>
      <c r="D8" s="68">
        <v>282.60000000000002</v>
      </c>
      <c r="E8" s="74">
        <v>278.45</v>
      </c>
      <c r="F8" s="74">
        <v>273.3</v>
      </c>
      <c r="G8" s="74">
        <v>282.7881944444444</v>
      </c>
      <c r="H8" s="74">
        <v>279.89999999999998</v>
      </c>
      <c r="I8" s="74">
        <v>281.50799999999998</v>
      </c>
      <c r="J8" s="74">
        <v>278.27</v>
      </c>
      <c r="K8" s="74">
        <v>279.5</v>
      </c>
      <c r="L8" s="69">
        <v>282</v>
      </c>
      <c r="M8" s="68">
        <f t="shared" si="0"/>
        <v>280.10246549707597</v>
      </c>
      <c r="N8" s="68">
        <f t="shared" si="1"/>
        <v>9.4881944444443889</v>
      </c>
      <c r="O8" s="35">
        <v>267</v>
      </c>
      <c r="P8" s="36">
        <v>297</v>
      </c>
      <c r="Q8" s="81">
        <f t="shared" si="2"/>
        <v>99.203989905109253</v>
      </c>
    </row>
    <row r="9" spans="1:18" ht="15.95" customHeight="1">
      <c r="A9" s="37">
        <v>12</v>
      </c>
      <c r="B9" s="74">
        <v>283.3125</v>
      </c>
      <c r="C9" s="74">
        <v>282.75164999999998</v>
      </c>
      <c r="D9" s="68">
        <v>286.18181818181819</v>
      </c>
      <c r="E9" s="74">
        <v>278.64999999999998</v>
      </c>
      <c r="F9" s="74">
        <v>274.35000000000002</v>
      </c>
      <c r="G9" s="74">
        <v>282.50833333333333</v>
      </c>
      <c r="H9" s="74">
        <v>279.5</v>
      </c>
      <c r="I9" s="74">
        <v>282.85199999999998</v>
      </c>
      <c r="J9" s="74">
        <v>279.04000000000002</v>
      </c>
      <c r="K9" s="74">
        <v>273</v>
      </c>
      <c r="L9" s="69">
        <v>282</v>
      </c>
      <c r="M9" s="68">
        <f t="shared" si="0"/>
        <v>280.21463015151511</v>
      </c>
      <c r="N9" s="68">
        <f t="shared" si="1"/>
        <v>13.181818181818187</v>
      </c>
      <c r="O9" s="35">
        <v>267</v>
      </c>
      <c r="P9" s="36">
        <v>297</v>
      </c>
      <c r="Q9" s="81">
        <f t="shared" si="2"/>
        <v>99.243715300695982</v>
      </c>
    </row>
    <row r="10" spans="1:18" ht="15.95" customHeight="1">
      <c r="A10" s="37">
        <v>1</v>
      </c>
      <c r="B10" s="74">
        <v>281.5</v>
      </c>
      <c r="C10" s="74">
        <v>283.01052631578949</v>
      </c>
      <c r="D10" s="68">
        <v>286.84210526315792</v>
      </c>
      <c r="E10" s="74">
        <v>275.57</v>
      </c>
      <c r="F10" s="74">
        <v>272.90476190476193</v>
      </c>
      <c r="G10" s="74">
        <v>283.21031746031747</v>
      </c>
      <c r="H10" s="74">
        <v>277.39999999999998</v>
      </c>
      <c r="I10" s="74">
        <v>283.18799999999999</v>
      </c>
      <c r="J10" s="74">
        <v>278.19</v>
      </c>
      <c r="K10" s="74">
        <v>275.3</v>
      </c>
      <c r="L10" s="69">
        <v>282</v>
      </c>
      <c r="M10" s="68">
        <f t="shared" si="0"/>
        <v>279.71157109440276</v>
      </c>
      <c r="N10" s="68">
        <f t="shared" si="1"/>
        <v>13.937343358395992</v>
      </c>
      <c r="O10" s="35">
        <v>267</v>
      </c>
      <c r="P10" s="36">
        <v>297</v>
      </c>
      <c r="Q10" s="81">
        <f t="shared" si="2"/>
        <v>99.065546695379041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282</v>
      </c>
      <c r="M11" s="68"/>
      <c r="N11" s="68">
        <f t="shared" si="1"/>
        <v>0</v>
      </c>
      <c r="O11" s="35">
        <v>267</v>
      </c>
      <c r="P11" s="36">
        <v>297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282</v>
      </c>
      <c r="M12" s="68"/>
      <c r="N12" s="68">
        <f t="shared" si="1"/>
        <v>0</v>
      </c>
      <c r="O12" s="35">
        <v>267</v>
      </c>
      <c r="P12" s="36">
        <v>297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282</v>
      </c>
      <c r="M13" s="68"/>
      <c r="N13" s="68">
        <f t="shared" si="1"/>
        <v>0</v>
      </c>
      <c r="O13" s="35">
        <v>267</v>
      </c>
      <c r="P13" s="36">
        <v>297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282</v>
      </c>
      <c r="M14" s="68"/>
      <c r="N14" s="68">
        <f t="shared" si="1"/>
        <v>0</v>
      </c>
      <c r="O14" s="35">
        <v>267</v>
      </c>
      <c r="P14" s="36">
        <v>297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282</v>
      </c>
      <c r="M15" s="68"/>
      <c r="N15" s="68">
        <f t="shared" si="1"/>
        <v>0</v>
      </c>
      <c r="O15" s="35">
        <v>267</v>
      </c>
      <c r="P15" s="36">
        <v>297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282</v>
      </c>
      <c r="M16" s="68"/>
      <c r="N16" s="68">
        <f t="shared" si="1"/>
        <v>0</v>
      </c>
      <c r="O16" s="35">
        <v>267</v>
      </c>
      <c r="P16" s="36">
        <v>297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282</v>
      </c>
      <c r="M17" s="68"/>
      <c r="N17" s="68">
        <f t="shared" si="1"/>
        <v>0</v>
      </c>
      <c r="O17" s="35">
        <v>267</v>
      </c>
      <c r="P17" s="36">
        <v>297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282</v>
      </c>
      <c r="M18" s="68"/>
      <c r="N18" s="68">
        <f>MAX(B18:K18)-MIN(B18:K18)</f>
        <v>0</v>
      </c>
      <c r="O18" s="35">
        <v>267</v>
      </c>
      <c r="P18" s="36">
        <v>297</v>
      </c>
      <c r="Q18" s="81">
        <f t="shared" si="2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282</v>
      </c>
      <c r="M19" s="68"/>
      <c r="N19" s="68">
        <f>MAX(B19:K19)-MIN(B19:K19)</f>
        <v>0</v>
      </c>
      <c r="O19" s="35">
        <v>267</v>
      </c>
      <c r="P19" s="36">
        <v>297</v>
      </c>
      <c r="Q19" s="81">
        <f t="shared" si="2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282</v>
      </c>
      <c r="M20" s="68"/>
      <c r="N20" s="68">
        <f>MAX(B20:K20)-MIN(B20:K20)</f>
        <v>0</v>
      </c>
      <c r="O20" s="35">
        <v>267</v>
      </c>
      <c r="P20" s="36">
        <v>297</v>
      </c>
      <c r="Q20" s="81">
        <f t="shared" si="2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R20"/>
  <sheetViews>
    <sheetView zoomScale="80" workbookViewId="0">
      <selection activeCell="N10" sqref="N10"/>
    </sheetView>
  </sheetViews>
  <sheetFormatPr defaultRowHeight="13.5"/>
  <cols>
    <col min="1" max="1" width="3.125" customWidth="1"/>
    <col min="2" max="2" width="9" customWidth="1"/>
    <col min="3" max="3" width="9.375" bestFit="1" customWidth="1"/>
    <col min="4" max="4" width="9.1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146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303.86</v>
      </c>
      <c r="H3" s="74"/>
      <c r="I3" s="74"/>
      <c r="J3" s="74"/>
      <c r="K3" s="74">
        <v>301.89999999999998</v>
      </c>
      <c r="L3" s="69">
        <v>304</v>
      </c>
      <c r="M3" s="68">
        <f t="shared" ref="M3:M10" si="0">AVERAGE(B3:K3)</f>
        <v>302.88</v>
      </c>
      <c r="N3" s="68">
        <f t="shared" ref="N3:N17" si="1">MAX(B3:K3)-MIN(B3:K3)</f>
        <v>1.9600000000000364</v>
      </c>
      <c r="O3" s="46">
        <v>288</v>
      </c>
      <c r="P3" s="47">
        <v>320</v>
      </c>
      <c r="Q3" s="49">
        <f>M3/M3*100</f>
        <v>100</v>
      </c>
    </row>
    <row r="4" spans="1:18" ht="15.95" customHeight="1">
      <c r="A4" s="37">
        <v>7</v>
      </c>
      <c r="B4" s="74">
        <v>305.09375</v>
      </c>
      <c r="C4" s="186"/>
      <c r="D4" s="187"/>
      <c r="E4" s="74">
        <v>299.89999999999998</v>
      </c>
      <c r="F4" s="187"/>
      <c r="G4" s="74">
        <v>302.38690476190476</v>
      </c>
      <c r="H4" s="188"/>
      <c r="I4" s="187"/>
      <c r="J4" s="74">
        <v>308.08</v>
      </c>
      <c r="K4" s="74">
        <v>302.5</v>
      </c>
      <c r="L4" s="69">
        <v>304</v>
      </c>
      <c r="M4" s="68">
        <f t="shared" si="0"/>
        <v>303.5921309523809</v>
      </c>
      <c r="N4" s="68">
        <f t="shared" si="1"/>
        <v>8.1800000000000068</v>
      </c>
      <c r="O4" s="46">
        <v>288</v>
      </c>
      <c r="P4" s="47">
        <v>320</v>
      </c>
      <c r="Q4" s="81">
        <f>M4/M$3*100</f>
        <v>100.23511983372322</v>
      </c>
    </row>
    <row r="5" spans="1:18" ht="15.95" customHeight="1">
      <c r="A5" s="37">
        <v>8</v>
      </c>
      <c r="B5" s="74">
        <v>305.21875</v>
      </c>
      <c r="C5" s="74">
        <v>301.06590909090914</v>
      </c>
      <c r="D5" s="68">
        <v>300.5</v>
      </c>
      <c r="E5" s="74">
        <v>297.86</v>
      </c>
      <c r="F5" s="74">
        <v>297.60000000000002</v>
      </c>
      <c r="G5" s="74">
        <v>301.90384615384613</v>
      </c>
      <c r="H5" s="74">
        <v>298.89999999999998</v>
      </c>
      <c r="I5" s="74">
        <v>294.94299999999998</v>
      </c>
      <c r="J5" s="74">
        <v>307.92</v>
      </c>
      <c r="K5" s="74">
        <v>302.3</v>
      </c>
      <c r="L5" s="69">
        <v>304</v>
      </c>
      <c r="M5" s="68">
        <f t="shared" si="0"/>
        <v>300.82115052447551</v>
      </c>
      <c r="N5" s="68">
        <f t="shared" si="1"/>
        <v>12.977000000000032</v>
      </c>
      <c r="O5" s="46">
        <v>288</v>
      </c>
      <c r="P5" s="47">
        <v>320</v>
      </c>
      <c r="Q5" s="49">
        <f t="shared" ref="Q5:Q17" si="2">M5/M$3*100</f>
        <v>99.320242513363539</v>
      </c>
    </row>
    <row r="6" spans="1:18" ht="15.95" customHeight="1">
      <c r="A6" s="37">
        <v>9</v>
      </c>
      <c r="B6" s="74">
        <v>305.59375</v>
      </c>
      <c r="C6" s="74">
        <v>301.39499999999998</v>
      </c>
      <c r="D6" s="68">
        <v>299.55555555555554</v>
      </c>
      <c r="E6" s="74">
        <v>298.01</v>
      </c>
      <c r="F6" s="74">
        <v>304.55</v>
      </c>
      <c r="G6" s="74">
        <v>302.46875</v>
      </c>
      <c r="H6" s="74">
        <v>297.39999999999998</v>
      </c>
      <c r="I6" s="74">
        <v>294.15600000000001</v>
      </c>
      <c r="J6" s="74">
        <v>306.11</v>
      </c>
      <c r="K6" s="74">
        <v>301.10000000000002</v>
      </c>
      <c r="L6" s="69">
        <v>304</v>
      </c>
      <c r="M6" s="68">
        <f t="shared" si="0"/>
        <v>301.03390555555552</v>
      </c>
      <c r="N6" s="68">
        <f t="shared" si="1"/>
        <v>11.954000000000008</v>
      </c>
      <c r="O6" s="46">
        <v>288</v>
      </c>
      <c r="P6" s="47">
        <v>320</v>
      </c>
      <c r="Q6" s="49">
        <f t="shared" si="2"/>
        <v>99.390486514644579</v>
      </c>
    </row>
    <row r="7" spans="1:18" ht="15.95" customHeight="1">
      <c r="A7" s="37">
        <v>10</v>
      </c>
      <c r="B7" s="74">
        <v>304.40625</v>
      </c>
      <c r="C7" s="74">
        <v>299.78857894736836</v>
      </c>
      <c r="D7" s="68">
        <v>301.7</v>
      </c>
      <c r="E7" s="74">
        <v>299.69</v>
      </c>
      <c r="F7" s="74">
        <v>301.81818181818181</v>
      </c>
      <c r="G7" s="74">
        <v>303.03333333333336</v>
      </c>
      <c r="H7" s="74">
        <v>295.2</v>
      </c>
      <c r="I7" s="74">
        <v>295.15300000000002</v>
      </c>
      <c r="J7" s="74">
        <v>302.2</v>
      </c>
      <c r="K7" s="74">
        <v>300.2</v>
      </c>
      <c r="L7" s="69">
        <v>304</v>
      </c>
      <c r="M7" s="68">
        <f t="shared" si="0"/>
        <v>300.31893440988836</v>
      </c>
      <c r="N7" s="68">
        <f t="shared" si="1"/>
        <v>9.25324999999998</v>
      </c>
      <c r="O7" s="46">
        <v>288</v>
      </c>
      <c r="P7" s="47">
        <v>320</v>
      </c>
      <c r="Q7" s="49">
        <f t="shared" si="2"/>
        <v>99.154428952023366</v>
      </c>
    </row>
    <row r="8" spans="1:18" ht="15.95" customHeight="1">
      <c r="A8" s="37">
        <v>11</v>
      </c>
      <c r="B8" s="74">
        <v>305.125</v>
      </c>
      <c r="C8" s="74">
        <v>298.87631578947361</v>
      </c>
      <c r="D8" s="68">
        <v>297.8</v>
      </c>
      <c r="E8" s="74">
        <v>299.88</v>
      </c>
      <c r="F8" s="74">
        <v>299.64999999999998</v>
      </c>
      <c r="G8" s="74">
        <v>304.29166666666669</v>
      </c>
      <c r="H8" s="74">
        <v>296.3</v>
      </c>
      <c r="I8" s="74">
        <v>295.02</v>
      </c>
      <c r="J8" s="74">
        <v>299.81</v>
      </c>
      <c r="K8" s="74">
        <v>300</v>
      </c>
      <c r="L8" s="69">
        <v>304</v>
      </c>
      <c r="M8" s="68">
        <f t="shared" si="0"/>
        <v>299.67529824561404</v>
      </c>
      <c r="N8" s="68">
        <f t="shared" si="1"/>
        <v>10.105000000000018</v>
      </c>
      <c r="O8" s="46">
        <v>288</v>
      </c>
      <c r="P8" s="47">
        <v>320</v>
      </c>
      <c r="Q8" s="49">
        <f t="shared" si="2"/>
        <v>98.941923615165763</v>
      </c>
    </row>
    <row r="9" spans="1:18" ht="15.95" customHeight="1">
      <c r="A9" s="37">
        <v>12</v>
      </c>
      <c r="B9" s="74">
        <v>306.9375</v>
      </c>
      <c r="C9" s="74">
        <v>299.10165000000001</v>
      </c>
      <c r="D9" s="68">
        <v>305.5</v>
      </c>
      <c r="E9" s="74">
        <v>303.31</v>
      </c>
      <c r="F9" s="74">
        <v>300</v>
      </c>
      <c r="G9" s="74">
        <v>303.8</v>
      </c>
      <c r="H9" s="74">
        <v>296.8</v>
      </c>
      <c r="I9" s="74">
        <v>295.70299999999997</v>
      </c>
      <c r="J9" s="74">
        <v>299.74</v>
      </c>
      <c r="K9" s="74">
        <v>299.60000000000002</v>
      </c>
      <c r="L9" s="69">
        <v>304</v>
      </c>
      <c r="M9" s="68">
        <f t="shared" si="0"/>
        <v>301.04921499999995</v>
      </c>
      <c r="N9" s="68">
        <f t="shared" si="1"/>
        <v>11.234500000000025</v>
      </c>
      <c r="O9" s="46">
        <v>288</v>
      </c>
      <c r="P9" s="47">
        <v>320</v>
      </c>
      <c r="Q9" s="49">
        <f t="shared" si="2"/>
        <v>99.395541138404624</v>
      </c>
    </row>
    <row r="10" spans="1:18" ht="15.95" customHeight="1">
      <c r="A10" s="37">
        <v>1</v>
      </c>
      <c r="B10" s="74">
        <v>304.46875</v>
      </c>
      <c r="C10" s="74">
        <v>298.68947368421055</v>
      </c>
      <c r="D10" s="68">
        <v>307.78947368421052</v>
      </c>
      <c r="E10" s="74">
        <v>300.81</v>
      </c>
      <c r="F10" s="74">
        <v>297.85714285714283</v>
      </c>
      <c r="G10" s="74">
        <v>307.34090909090907</v>
      </c>
      <c r="H10" s="74">
        <v>295</v>
      </c>
      <c r="I10" s="74">
        <v>295.774</v>
      </c>
      <c r="J10" s="74">
        <v>300.58</v>
      </c>
      <c r="K10" s="74">
        <v>300.10000000000002</v>
      </c>
      <c r="L10" s="69">
        <v>304</v>
      </c>
      <c r="M10" s="68">
        <f t="shared" si="0"/>
        <v>300.84097493164728</v>
      </c>
      <c r="N10" s="68">
        <f t="shared" si="1"/>
        <v>12.78947368421052</v>
      </c>
      <c r="O10" s="46">
        <v>288</v>
      </c>
      <c r="P10" s="47">
        <v>320</v>
      </c>
      <c r="Q10" s="49">
        <f t="shared" si="2"/>
        <v>99.326787814199449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304</v>
      </c>
      <c r="M11" s="68"/>
      <c r="N11" s="68">
        <f t="shared" si="1"/>
        <v>0</v>
      </c>
      <c r="O11" s="46">
        <v>288</v>
      </c>
      <c r="P11" s="47">
        <v>320</v>
      </c>
      <c r="Q11" s="49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304</v>
      </c>
      <c r="M12" s="68"/>
      <c r="N12" s="68">
        <f t="shared" si="1"/>
        <v>0</v>
      </c>
      <c r="O12" s="46">
        <v>288</v>
      </c>
      <c r="P12" s="47">
        <v>320</v>
      </c>
      <c r="Q12" s="49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304</v>
      </c>
      <c r="M13" s="68"/>
      <c r="N13" s="68">
        <f t="shared" si="1"/>
        <v>0</v>
      </c>
      <c r="O13" s="46">
        <v>288</v>
      </c>
      <c r="P13" s="47">
        <v>320</v>
      </c>
      <c r="Q13" s="49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304</v>
      </c>
      <c r="M14" s="68"/>
      <c r="N14" s="68">
        <f t="shared" si="1"/>
        <v>0</v>
      </c>
      <c r="O14" s="46">
        <v>288</v>
      </c>
      <c r="P14" s="47">
        <v>320</v>
      </c>
      <c r="Q14" s="49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304</v>
      </c>
      <c r="M15" s="68"/>
      <c r="N15" s="68">
        <f t="shared" si="1"/>
        <v>0</v>
      </c>
      <c r="O15" s="46">
        <v>288</v>
      </c>
      <c r="P15" s="47">
        <v>320</v>
      </c>
      <c r="Q15" s="49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304</v>
      </c>
      <c r="M16" s="68"/>
      <c r="N16" s="68">
        <f t="shared" si="1"/>
        <v>0</v>
      </c>
      <c r="O16" s="46">
        <v>288</v>
      </c>
      <c r="P16" s="47">
        <v>320</v>
      </c>
      <c r="Q16" s="49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304</v>
      </c>
      <c r="M17" s="68"/>
      <c r="N17" s="68">
        <f t="shared" si="1"/>
        <v>0</v>
      </c>
      <c r="O17" s="46">
        <v>288</v>
      </c>
      <c r="P17" s="47">
        <v>320</v>
      </c>
      <c r="Q17" s="49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304</v>
      </c>
      <c r="M18" s="68"/>
      <c r="N18" s="68">
        <f>MAX(B18:K18)-MIN(B18:K18)</f>
        <v>0</v>
      </c>
      <c r="O18" s="46">
        <v>288</v>
      </c>
      <c r="P18" s="47">
        <v>320</v>
      </c>
      <c r="Q18" s="49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304</v>
      </c>
      <c r="M19" s="68"/>
      <c r="N19" s="68">
        <f>MAX(B19:K19)-MIN(B19:K19)</f>
        <v>0</v>
      </c>
      <c r="O19" s="46">
        <v>288</v>
      </c>
      <c r="P19" s="47">
        <v>320</v>
      </c>
      <c r="Q19" s="49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304</v>
      </c>
      <c r="M20" s="68"/>
      <c r="N20" s="68">
        <f>MAX(B20:K20)-MIN(B20:K20)</f>
        <v>0</v>
      </c>
      <c r="O20" s="46">
        <v>288</v>
      </c>
      <c r="P20" s="47">
        <v>320</v>
      </c>
      <c r="Q20" s="49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R44"/>
  <sheetViews>
    <sheetView zoomScale="80" workbookViewId="0">
      <selection activeCell="F10" sqref="F10"/>
    </sheetView>
  </sheetViews>
  <sheetFormatPr defaultRowHeight="13.5"/>
  <cols>
    <col min="1" max="1" width="3.5" customWidth="1"/>
    <col min="2" max="2" width="8.875" customWidth="1"/>
    <col min="3" max="3" width="9.375" bestFit="1" customWidth="1"/>
    <col min="4" max="4" width="9.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5" customWidth="1"/>
    <col min="15" max="16" width="2.625" customWidth="1"/>
  </cols>
  <sheetData>
    <row r="1" spans="1:18" ht="20.100000000000001" customHeight="1">
      <c r="F1" s="32" t="s">
        <v>60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181" t="s">
        <v>147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221.35333333333332</v>
      </c>
      <c r="H3" s="74"/>
      <c r="I3" s="74"/>
      <c r="J3" s="74"/>
      <c r="K3" s="74">
        <v>225.4</v>
      </c>
      <c r="L3" s="70">
        <v>223</v>
      </c>
      <c r="M3" s="68">
        <f t="shared" ref="M3:M10" si="0">AVERAGE(B3:K3)</f>
        <v>223.37666666666667</v>
      </c>
      <c r="N3" s="68">
        <f t="shared" ref="N3:N17" si="1">MAX(B3:K3)-MIN(B3:K3)</f>
        <v>4.0466666666666811</v>
      </c>
      <c r="O3" s="46">
        <v>211</v>
      </c>
      <c r="P3" s="47">
        <v>235</v>
      </c>
      <c r="Q3" s="81">
        <f>M3/M3*100</f>
        <v>100</v>
      </c>
    </row>
    <row r="4" spans="1:18" ht="15.95" customHeight="1">
      <c r="A4" s="37">
        <v>7</v>
      </c>
      <c r="B4" s="74">
        <v>222.28125</v>
      </c>
      <c r="C4" s="186"/>
      <c r="D4" s="187"/>
      <c r="E4" s="74">
        <v>225.49</v>
      </c>
      <c r="F4" s="187"/>
      <c r="G4" s="74">
        <v>220.33333333333331</v>
      </c>
      <c r="H4" s="188"/>
      <c r="I4" s="187"/>
      <c r="J4" s="74">
        <v>223.46899999999999</v>
      </c>
      <c r="K4" s="74">
        <v>225.4</v>
      </c>
      <c r="L4" s="70">
        <v>223</v>
      </c>
      <c r="M4" s="68">
        <f t="shared" si="0"/>
        <v>223.39471666666668</v>
      </c>
      <c r="N4" s="68">
        <f>MAX(B4:K4)-MIN(B4:K4)</f>
        <v>5.1566666666666947</v>
      </c>
      <c r="O4" s="46">
        <v>211</v>
      </c>
      <c r="P4" s="47">
        <v>235</v>
      </c>
      <c r="Q4" s="81">
        <f>M4/M$3*100</f>
        <v>100.00808052168983</v>
      </c>
    </row>
    <row r="5" spans="1:18" ht="15.95" customHeight="1">
      <c r="A5" s="37">
        <v>8</v>
      </c>
      <c r="B5" s="74">
        <v>222.53125</v>
      </c>
      <c r="C5" s="74">
        <v>222.48863636363632</v>
      </c>
      <c r="D5" s="68">
        <v>222.625</v>
      </c>
      <c r="E5" s="74">
        <v>223.83</v>
      </c>
      <c r="F5" s="74">
        <v>221.4</v>
      </c>
      <c r="G5" s="74">
        <v>221.04487179487177</v>
      </c>
      <c r="H5" s="74">
        <v>230.2</v>
      </c>
      <c r="I5" s="74">
        <v>221.5</v>
      </c>
      <c r="J5" s="74">
        <v>221.83</v>
      </c>
      <c r="K5" s="74">
        <v>226.4</v>
      </c>
      <c r="L5" s="70">
        <v>223</v>
      </c>
      <c r="M5" s="68">
        <f t="shared" si="0"/>
        <v>223.38497581585079</v>
      </c>
      <c r="N5" s="68">
        <f t="shared" si="1"/>
        <v>9.1551282051282215</v>
      </c>
      <c r="O5" s="46">
        <v>211</v>
      </c>
      <c r="P5" s="47">
        <v>235</v>
      </c>
      <c r="Q5" s="81">
        <f t="shared" ref="Q5:Q17" si="2">M5/M$3*100</f>
        <v>100.00371979280922</v>
      </c>
    </row>
    <row r="6" spans="1:18" ht="15.95" customHeight="1">
      <c r="A6" s="37">
        <v>9</v>
      </c>
      <c r="B6" s="74">
        <v>221.8125</v>
      </c>
      <c r="C6" s="74">
        <v>220.64750000000001</v>
      </c>
      <c r="D6" s="68">
        <v>222.33333333333334</v>
      </c>
      <c r="E6" s="74">
        <v>223.92</v>
      </c>
      <c r="F6" s="74">
        <v>222.85</v>
      </c>
      <c r="G6" s="74">
        <v>221.39583333333334</v>
      </c>
      <c r="H6" s="74">
        <v>230.1</v>
      </c>
      <c r="I6" s="74">
        <v>221.28200000000001</v>
      </c>
      <c r="J6" s="74">
        <v>225.59</v>
      </c>
      <c r="K6" s="74">
        <v>226</v>
      </c>
      <c r="L6" s="70">
        <v>223</v>
      </c>
      <c r="M6" s="68">
        <f t="shared" si="0"/>
        <v>223.59311666666662</v>
      </c>
      <c r="N6" s="68">
        <f t="shared" si="1"/>
        <v>9.4524999999999864</v>
      </c>
      <c r="O6" s="46">
        <v>211</v>
      </c>
      <c r="P6" s="47">
        <v>235</v>
      </c>
      <c r="Q6" s="81">
        <f t="shared" si="2"/>
        <v>100.09689910912807</v>
      </c>
    </row>
    <row r="7" spans="1:18" ht="15.95" customHeight="1">
      <c r="A7" s="37">
        <v>10</v>
      </c>
      <c r="B7" s="74">
        <v>222.625</v>
      </c>
      <c r="C7" s="74">
        <v>222.14736842105265</v>
      </c>
      <c r="D7" s="68">
        <v>221.4</v>
      </c>
      <c r="E7" s="74">
        <v>224.55</v>
      </c>
      <c r="F7" s="74">
        <v>221.86363636363637</v>
      </c>
      <c r="G7" s="74">
        <v>224.05833333333331</v>
      </c>
      <c r="H7" s="74">
        <v>222.7</v>
      </c>
      <c r="I7" s="74">
        <v>223.59299999999999</v>
      </c>
      <c r="J7" s="74">
        <v>226.7</v>
      </c>
      <c r="K7" s="74">
        <v>226</v>
      </c>
      <c r="L7" s="70">
        <v>223</v>
      </c>
      <c r="M7" s="68">
        <f t="shared" si="0"/>
        <v>223.56373381180228</v>
      </c>
      <c r="N7" s="68">
        <f t="shared" si="1"/>
        <v>5.2999999999999829</v>
      </c>
      <c r="O7" s="46">
        <v>211</v>
      </c>
      <c r="P7" s="47">
        <v>235</v>
      </c>
      <c r="Q7" s="81">
        <f t="shared" si="2"/>
        <v>100.08374515920893</v>
      </c>
    </row>
    <row r="8" spans="1:18" ht="15.95" customHeight="1">
      <c r="A8" s="37">
        <v>11</v>
      </c>
      <c r="B8" s="74">
        <v>222.65625</v>
      </c>
      <c r="C8" s="74">
        <v>221.82631578947368</v>
      </c>
      <c r="D8" s="68">
        <v>220.2</v>
      </c>
      <c r="E8" s="74">
        <v>224.94</v>
      </c>
      <c r="F8" s="74">
        <v>220.5</v>
      </c>
      <c r="G8" s="74">
        <v>225.35416666666666</v>
      </c>
      <c r="H8" s="74">
        <v>222.8</v>
      </c>
      <c r="I8" s="74">
        <v>224.09899999999999</v>
      </c>
      <c r="J8" s="74">
        <v>223.69</v>
      </c>
      <c r="K8" s="74">
        <v>223.9</v>
      </c>
      <c r="L8" s="70">
        <v>223</v>
      </c>
      <c r="M8" s="68">
        <f t="shared" si="0"/>
        <v>222.99657324561403</v>
      </c>
      <c r="N8" s="68">
        <f t="shared" si="1"/>
        <v>5.1541666666666686</v>
      </c>
      <c r="O8" s="46">
        <v>211</v>
      </c>
      <c r="P8" s="47">
        <v>235</v>
      </c>
      <c r="Q8" s="81">
        <f t="shared" si="2"/>
        <v>99.829841931691178</v>
      </c>
    </row>
    <row r="9" spans="1:18" ht="15.95" customHeight="1">
      <c r="A9" s="37">
        <v>12</v>
      </c>
      <c r="B9" s="74">
        <v>222.625</v>
      </c>
      <c r="C9" s="74">
        <v>222.87664999999998</v>
      </c>
      <c r="D9" s="68">
        <v>220.68181818181819</v>
      </c>
      <c r="E9" s="74">
        <v>225.09</v>
      </c>
      <c r="F9" s="74">
        <v>221.6</v>
      </c>
      <c r="G9" s="74">
        <v>225.45</v>
      </c>
      <c r="H9" s="74">
        <v>223.7</v>
      </c>
      <c r="I9" s="74">
        <v>224.78299999999999</v>
      </c>
      <c r="J9" s="74">
        <v>225.67</v>
      </c>
      <c r="K9" s="74">
        <v>225.1</v>
      </c>
      <c r="L9" s="70">
        <v>223</v>
      </c>
      <c r="M9" s="68">
        <f t="shared" si="0"/>
        <v>223.75764681818183</v>
      </c>
      <c r="N9" s="68">
        <f t="shared" si="1"/>
        <v>4.9881818181818005</v>
      </c>
      <c r="O9" s="46">
        <v>211</v>
      </c>
      <c r="P9" s="47">
        <v>235</v>
      </c>
      <c r="Q9" s="81">
        <f t="shared" si="2"/>
        <v>100.17055503477617</v>
      </c>
    </row>
    <row r="10" spans="1:18" ht="15.95" customHeight="1">
      <c r="A10" s="37">
        <v>1</v>
      </c>
      <c r="B10" s="74">
        <v>224.1875</v>
      </c>
      <c r="C10" s="74">
        <v>224.30789473684212</v>
      </c>
      <c r="D10" s="68">
        <v>221.73684210526315</v>
      </c>
      <c r="E10" s="74">
        <v>223.59</v>
      </c>
      <c r="F10" s="74">
        <v>220.52380952380952</v>
      </c>
      <c r="G10" s="74">
        <v>226.219696969697</v>
      </c>
      <c r="H10" s="74">
        <v>223.4</v>
      </c>
      <c r="I10" s="74">
        <v>225.53299999999999</v>
      </c>
      <c r="J10" s="74">
        <v>225.81</v>
      </c>
      <c r="K10" s="74">
        <v>225.6</v>
      </c>
      <c r="L10" s="70">
        <v>223</v>
      </c>
      <c r="M10" s="68">
        <f t="shared" si="0"/>
        <v>224.09087433356117</v>
      </c>
      <c r="N10" s="68">
        <f t="shared" si="1"/>
        <v>5.6958874458874789</v>
      </c>
      <c r="O10" s="46">
        <v>211</v>
      </c>
      <c r="P10" s="47">
        <v>235</v>
      </c>
      <c r="Q10" s="81">
        <f t="shared" si="2"/>
        <v>100.31973244007632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223</v>
      </c>
      <c r="M11" s="68"/>
      <c r="N11" s="68">
        <f t="shared" si="1"/>
        <v>0</v>
      </c>
      <c r="O11" s="46">
        <v>211</v>
      </c>
      <c r="P11" s="47">
        <v>235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223</v>
      </c>
      <c r="M12" s="68"/>
      <c r="N12" s="68">
        <f t="shared" si="1"/>
        <v>0</v>
      </c>
      <c r="O12" s="46">
        <v>211</v>
      </c>
      <c r="P12" s="47">
        <v>235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223</v>
      </c>
      <c r="M13" s="68"/>
      <c r="N13" s="68">
        <f t="shared" si="1"/>
        <v>0</v>
      </c>
      <c r="O13" s="46">
        <v>211</v>
      </c>
      <c r="P13" s="47">
        <v>235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223</v>
      </c>
      <c r="M14" s="68"/>
      <c r="N14" s="68">
        <f t="shared" si="1"/>
        <v>0</v>
      </c>
      <c r="O14" s="46">
        <v>211</v>
      </c>
      <c r="P14" s="47">
        <v>235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223</v>
      </c>
      <c r="M15" s="68"/>
      <c r="N15" s="68">
        <f t="shared" si="1"/>
        <v>0</v>
      </c>
      <c r="O15" s="46">
        <v>211</v>
      </c>
      <c r="P15" s="47">
        <v>235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223</v>
      </c>
      <c r="M16" s="68"/>
      <c r="N16" s="68">
        <f t="shared" si="1"/>
        <v>0</v>
      </c>
      <c r="O16" s="46">
        <v>211</v>
      </c>
      <c r="P16" s="47">
        <v>235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223</v>
      </c>
      <c r="M17" s="68"/>
      <c r="N17" s="68">
        <f t="shared" si="1"/>
        <v>0</v>
      </c>
      <c r="O17" s="46">
        <v>211</v>
      </c>
      <c r="P17" s="47">
        <v>235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223</v>
      </c>
      <c r="M18" s="68"/>
      <c r="N18" s="68">
        <f>MAX(B18:K18)-MIN(B18:K18)</f>
        <v>0</v>
      </c>
      <c r="O18" s="46">
        <v>211</v>
      </c>
      <c r="P18" s="47">
        <v>235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223</v>
      </c>
      <c r="M19" s="68"/>
      <c r="N19" s="68">
        <f>MAX(B19:K19)-MIN(B19:K19)</f>
        <v>0</v>
      </c>
      <c r="O19" s="46">
        <v>211</v>
      </c>
      <c r="P19" s="47">
        <v>235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223</v>
      </c>
      <c r="M20" s="68"/>
      <c r="N20" s="68">
        <f>MAX(B20:K20)-MIN(B20:K20)</f>
        <v>0</v>
      </c>
      <c r="O20" s="46">
        <v>211</v>
      </c>
      <c r="P20" s="47">
        <v>235</v>
      </c>
      <c r="Q20" s="81">
        <f>M20/M$3*100</f>
        <v>0</v>
      </c>
    </row>
    <row r="44" spans="5:5">
      <c r="E44" s="9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/>
  <dimension ref="A1:R20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68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294.37000000000006</v>
      </c>
      <c r="H3" s="74"/>
      <c r="I3" s="74"/>
      <c r="J3" s="74"/>
      <c r="K3" s="74">
        <v>297</v>
      </c>
      <c r="L3" s="70">
        <v>297</v>
      </c>
      <c r="M3" s="68">
        <f t="shared" ref="M3:M10" si="0">AVERAGE(B3:K3)</f>
        <v>295.68500000000006</v>
      </c>
      <c r="N3" s="68">
        <f t="shared" ref="N3:N17" si="1">MAX(B3:K3)-MIN(B3:K3)</f>
        <v>2.6299999999999386</v>
      </c>
      <c r="O3" s="46">
        <v>282</v>
      </c>
      <c r="P3" s="47">
        <v>312</v>
      </c>
      <c r="Q3" s="81">
        <f>M3/M3*100</f>
        <v>100</v>
      </c>
    </row>
    <row r="4" spans="1:18" ht="15.95" customHeight="1">
      <c r="A4" s="37">
        <v>7</v>
      </c>
      <c r="B4" s="74">
        <v>298.25</v>
      </c>
      <c r="C4" s="186"/>
      <c r="D4" s="187"/>
      <c r="E4" s="74">
        <v>294.24</v>
      </c>
      <c r="F4" s="187"/>
      <c r="G4" s="74">
        <v>294.70535714285717</v>
      </c>
      <c r="H4" s="188"/>
      <c r="I4" s="187"/>
      <c r="J4" s="74">
        <v>290.23</v>
      </c>
      <c r="K4" s="74">
        <v>298.10000000000002</v>
      </c>
      <c r="L4" s="70">
        <v>297</v>
      </c>
      <c r="M4" s="68">
        <f t="shared" si="0"/>
        <v>295.10507142857142</v>
      </c>
      <c r="N4" s="68">
        <f>MAX(B4:K4)-MIN(B4:K4)</f>
        <v>8.0199999999999818</v>
      </c>
      <c r="O4" s="46">
        <v>282</v>
      </c>
      <c r="P4" s="47">
        <v>312</v>
      </c>
      <c r="Q4" s="81">
        <f>M4/M$3*100</f>
        <v>99.803869465333506</v>
      </c>
    </row>
    <row r="5" spans="1:18" ht="15.95" customHeight="1">
      <c r="A5" s="37">
        <v>8</v>
      </c>
      <c r="B5" s="74">
        <v>297.75</v>
      </c>
      <c r="C5" s="74">
        <v>296.32804545454542</v>
      </c>
      <c r="D5" s="68">
        <v>294.83333333333331</v>
      </c>
      <c r="E5" s="74">
        <v>291.41000000000003</v>
      </c>
      <c r="F5" s="74">
        <v>287.8</v>
      </c>
      <c r="G5" s="74">
        <v>294.50961538461542</v>
      </c>
      <c r="H5" s="74">
        <v>295.7</v>
      </c>
      <c r="I5" s="74">
        <v>298.05700000000002</v>
      </c>
      <c r="J5" s="74">
        <v>291.02</v>
      </c>
      <c r="K5" s="74">
        <v>296.2</v>
      </c>
      <c r="L5" s="70">
        <v>297</v>
      </c>
      <c r="M5" s="68">
        <f t="shared" si="0"/>
        <v>294.36079941724944</v>
      </c>
      <c r="N5" s="68">
        <f t="shared" si="1"/>
        <v>10.257000000000005</v>
      </c>
      <c r="O5" s="46">
        <v>282</v>
      </c>
      <c r="P5" s="47">
        <v>312</v>
      </c>
      <c r="Q5" s="81">
        <f t="shared" ref="Q5:Q17" si="2">M5/M$3*100</f>
        <v>99.55215835001755</v>
      </c>
    </row>
    <row r="6" spans="1:18" ht="15.95" customHeight="1">
      <c r="A6" s="37">
        <v>9</v>
      </c>
      <c r="B6" s="74">
        <v>296.84375</v>
      </c>
      <c r="C6" s="74">
        <v>295.72250000000003</v>
      </c>
      <c r="D6" s="68">
        <v>295.05555555555554</v>
      </c>
      <c r="E6" s="74">
        <v>292.07</v>
      </c>
      <c r="F6" s="74">
        <v>292.8</v>
      </c>
      <c r="G6" s="74">
        <v>297.19270833333337</v>
      </c>
      <c r="H6" s="74">
        <v>294.8</v>
      </c>
      <c r="I6" s="74">
        <v>298.024</v>
      </c>
      <c r="J6" s="74">
        <v>291.88</v>
      </c>
      <c r="K6" s="74">
        <v>296</v>
      </c>
      <c r="L6" s="70">
        <v>297</v>
      </c>
      <c r="M6" s="68">
        <f t="shared" si="0"/>
        <v>295.03885138888893</v>
      </c>
      <c r="N6" s="68">
        <f t="shared" si="1"/>
        <v>6.1440000000000055</v>
      </c>
      <c r="O6" s="46">
        <v>282</v>
      </c>
      <c r="P6" s="47">
        <v>312</v>
      </c>
      <c r="Q6" s="81">
        <f t="shared" si="2"/>
        <v>99.781473997290661</v>
      </c>
    </row>
    <row r="7" spans="1:18" ht="15.95" customHeight="1">
      <c r="A7" s="37">
        <v>10</v>
      </c>
      <c r="B7" s="74">
        <v>299.125</v>
      </c>
      <c r="C7" s="74">
        <v>295.75089473684216</v>
      </c>
      <c r="D7" s="68">
        <v>297</v>
      </c>
      <c r="E7" s="74">
        <v>292.86</v>
      </c>
      <c r="F7" s="74">
        <v>291.59090909090907</v>
      </c>
      <c r="G7" s="74">
        <v>296.70416666666665</v>
      </c>
      <c r="H7" s="74">
        <v>293.5</v>
      </c>
      <c r="I7" s="74">
        <v>294.92500000000001</v>
      </c>
      <c r="J7" s="74">
        <v>293.39999999999998</v>
      </c>
      <c r="K7" s="74">
        <v>293.60000000000002</v>
      </c>
      <c r="L7" s="70">
        <v>297</v>
      </c>
      <c r="M7" s="68">
        <f t="shared" si="0"/>
        <v>294.84559704944178</v>
      </c>
      <c r="N7" s="68">
        <f t="shared" si="1"/>
        <v>7.5340909090909349</v>
      </c>
      <c r="O7" s="46">
        <v>282</v>
      </c>
      <c r="P7" s="47">
        <v>312</v>
      </c>
      <c r="Q7" s="81">
        <f t="shared" si="2"/>
        <v>99.716115815628697</v>
      </c>
    </row>
    <row r="8" spans="1:18" ht="15.95" customHeight="1">
      <c r="A8" s="37">
        <v>11</v>
      </c>
      <c r="B8" s="74">
        <v>298.28125</v>
      </c>
      <c r="C8" s="74">
        <v>297.52894736842109</v>
      </c>
      <c r="D8" s="68">
        <v>298.2</v>
      </c>
      <c r="E8" s="74">
        <v>295.01</v>
      </c>
      <c r="F8" s="74">
        <v>293.3</v>
      </c>
      <c r="G8" s="74">
        <v>295.75999999999993</v>
      </c>
      <c r="H8" s="74">
        <v>294.3</v>
      </c>
      <c r="I8" s="74">
        <v>291.02100000000002</v>
      </c>
      <c r="J8" s="74">
        <v>295.83</v>
      </c>
      <c r="K8" s="74">
        <v>294</v>
      </c>
      <c r="L8" s="70">
        <v>297</v>
      </c>
      <c r="M8" s="68">
        <f t="shared" si="0"/>
        <v>295.32311973684216</v>
      </c>
      <c r="N8" s="68">
        <f t="shared" si="1"/>
        <v>7.260249999999985</v>
      </c>
      <c r="O8" s="46">
        <v>282</v>
      </c>
      <c r="P8" s="47">
        <v>312</v>
      </c>
      <c r="Q8" s="81">
        <f t="shared" si="2"/>
        <v>99.877612911321876</v>
      </c>
    </row>
    <row r="9" spans="1:18" ht="15.95" customHeight="1">
      <c r="A9" s="37">
        <v>12</v>
      </c>
      <c r="B9" s="74">
        <v>297.25</v>
      </c>
      <c r="C9" s="74">
        <v>295.97085000000004</v>
      </c>
      <c r="D9" s="68">
        <v>293.63636363636363</v>
      </c>
      <c r="E9" s="74">
        <v>294.95</v>
      </c>
      <c r="F9" s="74">
        <v>293.39999999999998</v>
      </c>
      <c r="G9" s="74">
        <v>294.12916666666666</v>
      </c>
      <c r="H9" s="74">
        <v>295.7</v>
      </c>
      <c r="I9" s="74">
        <v>292.27600000000001</v>
      </c>
      <c r="J9" s="74">
        <v>296.77</v>
      </c>
      <c r="K9" s="74">
        <v>294.8</v>
      </c>
      <c r="L9" s="70">
        <v>297</v>
      </c>
      <c r="M9" s="68">
        <f t="shared" si="0"/>
        <v>294.888238030303</v>
      </c>
      <c r="N9" s="68">
        <f t="shared" si="1"/>
        <v>4.9739999999999895</v>
      </c>
      <c r="O9" s="46">
        <v>282</v>
      </c>
      <c r="P9" s="47">
        <v>312</v>
      </c>
      <c r="Q9" s="81">
        <f t="shared" si="2"/>
        <v>99.730536899167333</v>
      </c>
    </row>
    <row r="10" spans="1:18" ht="15.95" customHeight="1">
      <c r="A10" s="37">
        <v>1</v>
      </c>
      <c r="B10" s="74">
        <v>299.28125</v>
      </c>
      <c r="C10" s="74">
        <v>294.10263157894735</v>
      </c>
      <c r="D10" s="68">
        <v>293</v>
      </c>
      <c r="E10" s="74">
        <v>292.05</v>
      </c>
      <c r="F10" s="74">
        <v>291.66666666666669</v>
      </c>
      <c r="G10" s="74">
        <v>295.50000000000006</v>
      </c>
      <c r="H10" s="74">
        <v>295.10000000000002</v>
      </c>
      <c r="I10" s="74">
        <v>292.89400000000001</v>
      </c>
      <c r="J10" s="74">
        <v>297.19</v>
      </c>
      <c r="K10" s="74">
        <v>295.10000000000002</v>
      </c>
      <c r="L10" s="70">
        <v>297</v>
      </c>
      <c r="M10" s="68">
        <f t="shared" si="0"/>
        <v>294.58845482456144</v>
      </c>
      <c r="N10" s="68">
        <f t="shared" si="1"/>
        <v>7.6145833333333144</v>
      </c>
      <c r="O10" s="46">
        <v>282</v>
      </c>
      <c r="P10" s="47">
        <v>312</v>
      </c>
      <c r="Q10" s="81">
        <f t="shared" si="2"/>
        <v>99.629150895230197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297</v>
      </c>
      <c r="M11" s="68"/>
      <c r="N11" s="68">
        <f t="shared" si="1"/>
        <v>0</v>
      </c>
      <c r="O11" s="46">
        <v>282</v>
      </c>
      <c r="P11" s="47">
        <v>312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297</v>
      </c>
      <c r="M12" s="68"/>
      <c r="N12" s="68">
        <f t="shared" si="1"/>
        <v>0</v>
      </c>
      <c r="O12" s="46">
        <v>282</v>
      </c>
      <c r="P12" s="47">
        <v>312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297</v>
      </c>
      <c r="M13" s="68"/>
      <c r="N13" s="68">
        <f t="shared" si="1"/>
        <v>0</v>
      </c>
      <c r="O13" s="46">
        <v>282</v>
      </c>
      <c r="P13" s="47">
        <v>312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297</v>
      </c>
      <c r="M14" s="68"/>
      <c r="N14" s="68">
        <f t="shared" si="1"/>
        <v>0</v>
      </c>
      <c r="O14" s="46">
        <v>282</v>
      </c>
      <c r="P14" s="47">
        <v>312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297</v>
      </c>
      <c r="M15" s="68"/>
      <c r="N15" s="68">
        <f t="shared" si="1"/>
        <v>0</v>
      </c>
      <c r="O15" s="46">
        <v>282</v>
      </c>
      <c r="P15" s="47">
        <v>312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297</v>
      </c>
      <c r="M16" s="68"/>
      <c r="N16" s="68">
        <f t="shared" si="1"/>
        <v>0</v>
      </c>
      <c r="O16" s="46">
        <v>282</v>
      </c>
      <c r="P16" s="47">
        <v>312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297</v>
      </c>
      <c r="M17" s="68"/>
      <c r="N17" s="68">
        <f t="shared" si="1"/>
        <v>0</v>
      </c>
      <c r="O17" s="46">
        <v>282</v>
      </c>
      <c r="P17" s="47">
        <v>312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297</v>
      </c>
      <c r="M18" s="68"/>
      <c r="N18" s="68">
        <f>MAX(B18:K18)-MIN(B18:K18)</f>
        <v>0</v>
      </c>
      <c r="O18" s="46">
        <v>282</v>
      </c>
      <c r="P18" s="47">
        <v>312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297</v>
      </c>
      <c r="M19" s="68"/>
      <c r="N19" s="68">
        <f>MAX(B19:K19)-MIN(B19:K19)</f>
        <v>0</v>
      </c>
      <c r="O19" s="46">
        <v>282</v>
      </c>
      <c r="P19" s="47">
        <v>312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297</v>
      </c>
      <c r="M20" s="68"/>
      <c r="N20" s="68">
        <f>MAX(B20:K20)-MIN(B20:K20)</f>
        <v>0</v>
      </c>
      <c r="O20" s="46">
        <v>282</v>
      </c>
      <c r="P20" s="47">
        <v>312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R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9.37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5.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69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158.47368421052633</v>
      </c>
      <c r="H3" s="74"/>
      <c r="I3" s="74"/>
      <c r="J3" s="74"/>
      <c r="K3" s="74"/>
      <c r="L3" s="71">
        <v>154</v>
      </c>
      <c r="M3" s="68">
        <f t="shared" ref="M3" si="0">AVERAGE(B3:K3)</f>
        <v>158.47368421052633</v>
      </c>
      <c r="N3" s="68">
        <f t="shared" ref="N3:N20" si="1">MAX(B3:K3)-MIN(B3:K3)</f>
        <v>0</v>
      </c>
      <c r="O3" s="66">
        <v>146</v>
      </c>
      <c r="P3" s="67">
        <v>162</v>
      </c>
      <c r="Q3" s="81">
        <f>M3/M3*100</f>
        <v>100</v>
      </c>
    </row>
    <row r="4" spans="1:18" ht="15.95" customHeight="1">
      <c r="A4" s="37">
        <v>7</v>
      </c>
      <c r="B4" s="74">
        <v>155.71875</v>
      </c>
      <c r="C4" s="186"/>
      <c r="D4" s="187"/>
      <c r="E4" s="74">
        <v>152.99</v>
      </c>
      <c r="F4" s="187"/>
      <c r="G4" s="74">
        <v>159.14285714285714</v>
      </c>
      <c r="H4" s="188"/>
      <c r="I4" s="187"/>
      <c r="J4" s="74">
        <v>153.13999999999999</v>
      </c>
      <c r="K4" s="74"/>
      <c r="L4" s="71">
        <v>154</v>
      </c>
      <c r="M4" s="68">
        <f t="shared" ref="M4:M10" si="2">AVERAGE(B4:K4)</f>
        <v>155.24790178571428</v>
      </c>
      <c r="N4" s="68">
        <f t="shared" si="1"/>
        <v>6.1528571428571297</v>
      </c>
      <c r="O4" s="66">
        <v>146</v>
      </c>
      <c r="P4" s="67">
        <v>162</v>
      </c>
      <c r="Q4" s="81">
        <f>M4/M$3*100</f>
        <v>97.964468081320859</v>
      </c>
    </row>
    <row r="5" spans="1:18" ht="15.95" customHeight="1">
      <c r="A5" s="37">
        <v>8</v>
      </c>
      <c r="B5" s="74">
        <v>156.15625</v>
      </c>
      <c r="C5" s="74">
        <v>153.53181818181818</v>
      </c>
      <c r="D5" s="68">
        <v>152.83333333333334</v>
      </c>
      <c r="E5" s="74">
        <v>153.82</v>
      </c>
      <c r="F5" s="74">
        <v>157.5</v>
      </c>
      <c r="G5" s="74">
        <v>160.86805555555557</v>
      </c>
      <c r="H5" s="74">
        <v>155.6</v>
      </c>
      <c r="I5" s="74">
        <v>153.41200000000001</v>
      </c>
      <c r="J5" s="74">
        <v>152.21</v>
      </c>
      <c r="K5" s="90"/>
      <c r="L5" s="71">
        <v>154</v>
      </c>
      <c r="M5" s="68">
        <f t="shared" si="2"/>
        <v>155.10349523007858</v>
      </c>
      <c r="N5" s="68">
        <f t="shared" si="1"/>
        <v>8.6580555555555634</v>
      </c>
      <c r="O5" s="66">
        <v>146</v>
      </c>
      <c r="P5" s="67">
        <v>162</v>
      </c>
      <c r="Q5" s="81">
        <f t="shared" ref="Q5:Q20" si="3">M5/M$3*100</f>
        <v>97.873344715094419</v>
      </c>
    </row>
    <row r="6" spans="1:18" ht="15.95" customHeight="1">
      <c r="A6" s="37">
        <v>9</v>
      </c>
      <c r="B6" s="74">
        <v>156.09375</v>
      </c>
      <c r="C6" s="74">
        <v>153.96250000000001</v>
      </c>
      <c r="D6" s="68">
        <v>152.33333333333334</v>
      </c>
      <c r="E6" s="74">
        <v>153.03</v>
      </c>
      <c r="F6" s="74">
        <v>156.80000000000001</v>
      </c>
      <c r="G6" s="74">
        <v>158.25</v>
      </c>
      <c r="H6" s="74">
        <v>155.30000000000001</v>
      </c>
      <c r="I6" s="74">
        <v>153.19</v>
      </c>
      <c r="J6" s="74">
        <v>151.27000000000001</v>
      </c>
      <c r="K6" s="74"/>
      <c r="L6" s="71">
        <v>154</v>
      </c>
      <c r="M6" s="68">
        <f t="shared" si="2"/>
        <v>154.46995370370371</v>
      </c>
      <c r="N6" s="68">
        <f t="shared" si="1"/>
        <v>6.9799999999999898</v>
      </c>
      <c r="O6" s="66">
        <v>146</v>
      </c>
      <c r="P6" s="67">
        <v>162</v>
      </c>
      <c r="Q6" s="81">
        <f t="shared" si="3"/>
        <v>97.473567597820335</v>
      </c>
    </row>
    <row r="7" spans="1:18" ht="15.95" customHeight="1">
      <c r="A7" s="37">
        <v>10</v>
      </c>
      <c r="B7" s="74">
        <v>155.84375</v>
      </c>
      <c r="C7" s="74">
        <v>154.09210526315789</v>
      </c>
      <c r="D7" s="68">
        <v>152.4</v>
      </c>
      <c r="E7" s="74">
        <v>153.16999999999999</v>
      </c>
      <c r="F7" s="74">
        <v>157.59090909090909</v>
      </c>
      <c r="G7" s="74">
        <v>158.93333333333334</v>
      </c>
      <c r="H7" s="74">
        <v>151</v>
      </c>
      <c r="I7" s="74">
        <v>154.934</v>
      </c>
      <c r="J7" s="74">
        <v>153.69</v>
      </c>
      <c r="K7" s="90"/>
      <c r="L7" s="71">
        <v>154</v>
      </c>
      <c r="M7" s="68">
        <f t="shared" si="2"/>
        <v>154.6282330763778</v>
      </c>
      <c r="N7" s="68">
        <f t="shared" si="1"/>
        <v>7.9333333333333371</v>
      </c>
      <c r="O7" s="66">
        <v>146</v>
      </c>
      <c r="P7" s="67">
        <v>162</v>
      </c>
      <c r="Q7" s="81">
        <f t="shared" si="3"/>
        <v>97.573444983433347</v>
      </c>
    </row>
    <row r="8" spans="1:18" ht="15.95" customHeight="1">
      <c r="A8" s="37">
        <v>11</v>
      </c>
      <c r="B8" s="74">
        <v>156.21875</v>
      </c>
      <c r="C8" s="74">
        <v>154.5736842105263</v>
      </c>
      <c r="D8" s="68">
        <v>152.55000000000001</v>
      </c>
      <c r="E8" s="74">
        <v>153.41</v>
      </c>
      <c r="F8" s="74">
        <v>157.55000000000001</v>
      </c>
      <c r="G8" s="74">
        <v>159.13888888888889</v>
      </c>
      <c r="H8" s="74">
        <v>152.69999999999999</v>
      </c>
      <c r="I8" s="74">
        <v>153.79400000000001</v>
      </c>
      <c r="J8" s="74">
        <v>152.97999999999999</v>
      </c>
      <c r="K8" s="74"/>
      <c r="L8" s="71">
        <v>154</v>
      </c>
      <c r="M8" s="68">
        <f t="shared" si="2"/>
        <v>154.76836923326837</v>
      </c>
      <c r="N8" s="68">
        <f t="shared" si="1"/>
        <v>6.5888888888888744</v>
      </c>
      <c r="O8" s="66">
        <v>146</v>
      </c>
      <c r="P8" s="67">
        <v>162</v>
      </c>
      <c r="Q8" s="81">
        <f t="shared" si="3"/>
        <v>97.661873644373927</v>
      </c>
    </row>
    <row r="9" spans="1:18" ht="15.95" customHeight="1">
      <c r="A9" s="37">
        <v>12</v>
      </c>
      <c r="B9" s="74">
        <v>156.125</v>
      </c>
      <c r="C9" s="74">
        <v>153.28665000000001</v>
      </c>
      <c r="D9" s="68">
        <v>151.81818181818181</v>
      </c>
      <c r="E9" s="74">
        <v>153.79</v>
      </c>
      <c r="F9" s="74">
        <v>156.85</v>
      </c>
      <c r="G9" s="74">
        <v>159.38888888888889</v>
      </c>
      <c r="H9" s="74">
        <v>152.9</v>
      </c>
      <c r="I9" s="74">
        <v>152.74600000000001</v>
      </c>
      <c r="J9" s="74">
        <v>150.46</v>
      </c>
      <c r="K9" s="90"/>
      <c r="L9" s="71">
        <v>154</v>
      </c>
      <c r="M9" s="68">
        <f t="shared" si="2"/>
        <v>154.151635634119</v>
      </c>
      <c r="N9" s="68">
        <f t="shared" si="1"/>
        <v>8.9288888888888778</v>
      </c>
      <c r="O9" s="66">
        <v>146</v>
      </c>
      <c r="P9" s="67">
        <v>162</v>
      </c>
      <c r="Q9" s="81">
        <f t="shared" si="3"/>
        <v>97.272702658527422</v>
      </c>
    </row>
    <row r="10" spans="1:18" ht="15.95" customHeight="1">
      <c r="A10" s="37">
        <v>1</v>
      </c>
      <c r="B10" s="74">
        <v>157.25</v>
      </c>
      <c r="C10" s="74">
        <v>153.25263157894742</v>
      </c>
      <c r="D10" s="68">
        <v>152.47368421052633</v>
      </c>
      <c r="E10" s="74">
        <v>152.96</v>
      </c>
      <c r="F10" s="74">
        <v>158</v>
      </c>
      <c r="G10" s="74">
        <v>160.15909090909091</v>
      </c>
      <c r="H10" s="74">
        <v>153</v>
      </c>
      <c r="I10" s="74">
        <v>154.14699999999999</v>
      </c>
      <c r="J10" s="74">
        <v>150.33000000000001</v>
      </c>
      <c r="K10" s="90"/>
      <c r="L10" s="71">
        <v>154</v>
      </c>
      <c r="M10" s="68">
        <f t="shared" si="2"/>
        <v>154.61915629984048</v>
      </c>
      <c r="N10" s="68">
        <f t="shared" si="1"/>
        <v>9.829090909090894</v>
      </c>
      <c r="O10" s="66">
        <v>146</v>
      </c>
      <c r="P10" s="67">
        <v>162</v>
      </c>
      <c r="Q10" s="81">
        <f t="shared" si="3"/>
        <v>97.567717359580513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154</v>
      </c>
      <c r="M11" s="68"/>
      <c r="N11" s="68">
        <f t="shared" si="1"/>
        <v>0</v>
      </c>
      <c r="O11" s="66">
        <v>146</v>
      </c>
      <c r="P11" s="67">
        <v>162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154</v>
      </c>
      <c r="M12" s="68"/>
      <c r="N12" s="68">
        <f t="shared" si="1"/>
        <v>0</v>
      </c>
      <c r="O12" s="66">
        <v>146</v>
      </c>
      <c r="P12" s="67">
        <v>162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154</v>
      </c>
      <c r="M13" s="68"/>
      <c r="N13" s="68">
        <f t="shared" si="1"/>
        <v>0</v>
      </c>
      <c r="O13" s="66">
        <v>146</v>
      </c>
      <c r="P13" s="67">
        <v>162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154</v>
      </c>
      <c r="M14" s="68"/>
      <c r="N14" s="68">
        <f t="shared" si="1"/>
        <v>0</v>
      </c>
      <c r="O14" s="66">
        <v>146</v>
      </c>
      <c r="P14" s="67">
        <v>162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154</v>
      </c>
      <c r="M15" s="68"/>
      <c r="N15" s="68">
        <f t="shared" si="1"/>
        <v>0</v>
      </c>
      <c r="O15" s="66">
        <v>146</v>
      </c>
      <c r="P15" s="67">
        <v>162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154</v>
      </c>
      <c r="M16" s="68"/>
      <c r="N16" s="68">
        <f t="shared" si="1"/>
        <v>0</v>
      </c>
      <c r="O16" s="66">
        <v>146</v>
      </c>
      <c r="P16" s="67">
        <v>162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154</v>
      </c>
      <c r="M17" s="68"/>
      <c r="N17" s="68">
        <f t="shared" si="1"/>
        <v>0</v>
      </c>
      <c r="O17" s="66">
        <v>146</v>
      </c>
      <c r="P17" s="67">
        <v>162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154</v>
      </c>
      <c r="M18" s="68"/>
      <c r="N18" s="68">
        <f t="shared" si="1"/>
        <v>0</v>
      </c>
      <c r="O18" s="66">
        <v>146</v>
      </c>
      <c r="P18" s="67">
        <v>162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154</v>
      </c>
      <c r="M19" s="68"/>
      <c r="N19" s="68">
        <f t="shared" si="1"/>
        <v>0</v>
      </c>
      <c r="O19" s="66">
        <v>146</v>
      </c>
      <c r="P19" s="67">
        <v>162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154</v>
      </c>
      <c r="M20" s="68"/>
      <c r="N20" s="68">
        <f t="shared" si="1"/>
        <v>0</v>
      </c>
      <c r="O20" s="66">
        <v>146</v>
      </c>
      <c r="P20" s="67">
        <v>162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R20"/>
  <sheetViews>
    <sheetView zoomScale="80" workbookViewId="0">
      <selection activeCell="F10" sqref="F10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159</v>
      </c>
      <c r="N2" s="45" t="s">
        <v>32</v>
      </c>
      <c r="O2" s="46" t="s">
        <v>33</v>
      </c>
      <c r="P2" s="47" t="s">
        <v>34</v>
      </c>
      <c r="Q2" s="31" t="s">
        <v>160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4">
        <v>2.8</v>
      </c>
      <c r="M3" s="76"/>
      <c r="N3" s="76">
        <f t="shared" ref="N3:N18" si="0">MAX(B3:K3)-MIN(B3:K3)</f>
        <v>0</v>
      </c>
      <c r="O3" s="60">
        <v>2.6</v>
      </c>
      <c r="P3" s="61">
        <v>3</v>
      </c>
      <c r="Q3" s="81"/>
    </row>
    <row r="4" spans="1:18" ht="15.95" customHeight="1">
      <c r="A4" s="37">
        <v>7</v>
      </c>
      <c r="B4" s="75">
        <v>2.7593750000000004</v>
      </c>
      <c r="C4" s="189"/>
      <c r="D4" s="190"/>
      <c r="E4" s="75"/>
      <c r="F4" s="190"/>
      <c r="G4" s="75"/>
      <c r="H4" s="191"/>
      <c r="I4" s="190"/>
      <c r="J4" s="75">
        <v>2.77</v>
      </c>
      <c r="K4" s="75"/>
      <c r="L4" s="74">
        <v>2.8</v>
      </c>
      <c r="M4" s="76">
        <f t="shared" ref="M4:M10" si="1">AVERAGE(B4:K4)</f>
        <v>2.7646875</v>
      </c>
      <c r="N4" s="76">
        <f t="shared" si="0"/>
        <v>1.0624999999999662E-2</v>
      </c>
      <c r="O4" s="60">
        <v>2.6</v>
      </c>
      <c r="P4" s="61">
        <v>3</v>
      </c>
      <c r="Q4" s="81">
        <f>M4/M4*100</f>
        <v>100</v>
      </c>
    </row>
    <row r="5" spans="1:18" ht="15.95" customHeight="1">
      <c r="A5" s="37">
        <v>8</v>
      </c>
      <c r="B5" s="75">
        <v>2.7812499999999996</v>
      </c>
      <c r="C5" s="75">
        <v>2.823363636363637</v>
      </c>
      <c r="D5" s="76">
        <v>2.683333333333334</v>
      </c>
      <c r="E5" s="75"/>
      <c r="F5" s="75">
        <v>2.84</v>
      </c>
      <c r="G5" s="75"/>
      <c r="H5" s="75">
        <v>2.77</v>
      </c>
      <c r="I5" s="75">
        <v>2.7080000000000002</v>
      </c>
      <c r="J5" s="75">
        <v>2.78</v>
      </c>
      <c r="K5" s="185"/>
      <c r="L5" s="74">
        <v>2.8</v>
      </c>
      <c r="M5" s="76">
        <f t="shared" si="1"/>
        <v>2.7694209956709956</v>
      </c>
      <c r="N5" s="76">
        <f t="shared" si="0"/>
        <v>0.15666666666666584</v>
      </c>
      <c r="O5" s="60">
        <v>2.6</v>
      </c>
      <c r="P5" s="61">
        <v>3</v>
      </c>
      <c r="Q5" s="81">
        <f>M5/M$4*100</f>
        <v>100.17121268392886</v>
      </c>
    </row>
    <row r="6" spans="1:18" ht="15.95" customHeight="1">
      <c r="A6" s="37">
        <v>9</v>
      </c>
      <c r="B6" s="75">
        <v>2.7781249999999984</v>
      </c>
      <c r="C6" s="75">
        <v>2.8201000000000001</v>
      </c>
      <c r="D6" s="76">
        <v>2.6944444444444451</v>
      </c>
      <c r="E6" s="75"/>
      <c r="F6" s="75">
        <v>2.8299999999999992</v>
      </c>
      <c r="G6" s="75"/>
      <c r="H6" s="75">
        <v>2.78</v>
      </c>
      <c r="I6" s="75">
        <v>2.6930000000000001</v>
      </c>
      <c r="J6" s="75">
        <v>2.8</v>
      </c>
      <c r="K6" s="75"/>
      <c r="L6" s="74">
        <v>2.8</v>
      </c>
      <c r="M6" s="76">
        <f t="shared" si="1"/>
        <v>2.7708099206349206</v>
      </c>
      <c r="N6" s="76">
        <f t="shared" si="0"/>
        <v>0.13699999999999912</v>
      </c>
      <c r="O6" s="60">
        <v>2.6</v>
      </c>
      <c r="P6" s="61">
        <v>3</v>
      </c>
      <c r="Q6" s="81">
        <f>M6/M$4*100</f>
        <v>100.22145072941953</v>
      </c>
    </row>
    <row r="7" spans="1:18" ht="15.95" customHeight="1">
      <c r="A7" s="37">
        <v>10</v>
      </c>
      <c r="B7" s="75">
        <v>2.7812499999999991</v>
      </c>
      <c r="C7" s="75">
        <v>2.8161052631578944</v>
      </c>
      <c r="D7" s="76">
        <v>2.7</v>
      </c>
      <c r="E7" s="75"/>
      <c r="F7" s="75">
        <v>2.8318181818181807</v>
      </c>
      <c r="G7" s="75"/>
      <c r="H7" s="75">
        <v>2.75</v>
      </c>
      <c r="I7" s="75">
        <v>2.7879999999999998</v>
      </c>
      <c r="J7" s="75">
        <v>2.8</v>
      </c>
      <c r="K7" s="185"/>
      <c r="L7" s="74">
        <v>2.8</v>
      </c>
      <c r="M7" s="76">
        <f t="shared" si="1"/>
        <v>2.7810247778537245</v>
      </c>
      <c r="N7" s="76">
        <f t="shared" si="0"/>
        <v>0.1318181818181805</v>
      </c>
      <c r="O7" s="60">
        <v>2.6</v>
      </c>
      <c r="P7" s="61">
        <v>3</v>
      </c>
      <c r="Q7" s="81">
        <f>M7/M$4*100</f>
        <v>100.59092674502</v>
      </c>
    </row>
    <row r="8" spans="1:18" ht="15.95" customHeight="1">
      <c r="A8" s="37">
        <v>11</v>
      </c>
      <c r="B8" s="75">
        <v>2.7843749999999994</v>
      </c>
      <c r="C8" s="75">
        <v>2.8102631578947377</v>
      </c>
      <c r="D8" s="76">
        <v>2.6850000000000014</v>
      </c>
      <c r="E8" s="75"/>
      <c r="F8" s="75">
        <v>2.8299999999999992</v>
      </c>
      <c r="G8" s="75"/>
      <c r="H8" s="75">
        <v>2.77</v>
      </c>
      <c r="I8" s="75">
        <v>2.7669999999999999</v>
      </c>
      <c r="J8" s="75">
        <v>2.8</v>
      </c>
      <c r="K8" s="75"/>
      <c r="L8" s="74">
        <v>2.8</v>
      </c>
      <c r="M8" s="76">
        <f t="shared" si="1"/>
        <v>2.7780911654135338</v>
      </c>
      <c r="N8" s="76">
        <f t="shared" si="0"/>
        <v>0.1449999999999978</v>
      </c>
      <c r="O8" s="60">
        <v>2.6</v>
      </c>
      <c r="P8" s="61">
        <v>3</v>
      </c>
      <c r="Q8" s="81">
        <f>M8/M$4*100</f>
        <v>100.48481665336621</v>
      </c>
    </row>
    <row r="9" spans="1:18" ht="15.95" customHeight="1">
      <c r="A9" s="37">
        <v>12</v>
      </c>
      <c r="B9" s="75">
        <v>2.7999999999999985</v>
      </c>
      <c r="C9" s="75">
        <v>2.77895</v>
      </c>
      <c r="D9" s="76">
        <v>2.6590909090909105</v>
      </c>
      <c r="E9" s="75"/>
      <c r="F9" s="75">
        <v>2.8249999999999988</v>
      </c>
      <c r="G9" s="75"/>
      <c r="H9" s="75">
        <v>2.75</v>
      </c>
      <c r="I9" s="75">
        <v>2.7360000000000002</v>
      </c>
      <c r="J9" s="75">
        <v>2.77</v>
      </c>
      <c r="K9" s="185"/>
      <c r="L9" s="74">
        <v>2.8</v>
      </c>
      <c r="M9" s="76">
        <f t="shared" si="1"/>
        <v>2.7598629870129869</v>
      </c>
      <c r="N9" s="76">
        <f t="shared" si="0"/>
        <v>0.16590909090908834</v>
      </c>
      <c r="O9" s="60">
        <v>2.6</v>
      </c>
      <c r="P9" s="61">
        <v>3</v>
      </c>
      <c r="Q9" s="81">
        <f t="shared" ref="Q9:Q20" si="2">M9/M$4*100</f>
        <v>99.825495178496197</v>
      </c>
    </row>
    <row r="10" spans="1:18" ht="15.95" customHeight="1">
      <c r="A10" s="37">
        <v>1</v>
      </c>
      <c r="B10" s="75">
        <v>2.7718750000000001</v>
      </c>
      <c r="C10" s="75">
        <v>2.7583157894736847</v>
      </c>
      <c r="D10" s="76">
        <v>2.6684210526315795</v>
      </c>
      <c r="E10" s="75"/>
      <c r="F10" s="75">
        <v>2.8380952380952373</v>
      </c>
      <c r="G10" s="75"/>
      <c r="H10" s="75">
        <v>2.74</v>
      </c>
      <c r="I10" s="75">
        <v>2.7530000000000001</v>
      </c>
      <c r="J10" s="75">
        <v>2.71</v>
      </c>
      <c r="K10" s="75"/>
      <c r="L10" s="74">
        <v>2.8</v>
      </c>
      <c r="M10" s="76">
        <f t="shared" si="1"/>
        <v>2.7485295828857863</v>
      </c>
      <c r="N10" s="76">
        <f t="shared" si="0"/>
        <v>0.16967418546365787</v>
      </c>
      <c r="O10" s="60">
        <v>2.6</v>
      </c>
      <c r="P10" s="61">
        <v>3</v>
      </c>
      <c r="Q10" s="81">
        <f t="shared" si="2"/>
        <v>99.415560814225344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2.8</v>
      </c>
      <c r="M11" s="76"/>
      <c r="N11" s="76">
        <f t="shared" si="0"/>
        <v>0</v>
      </c>
      <c r="O11" s="60">
        <v>2.6</v>
      </c>
      <c r="P11" s="61">
        <v>3</v>
      </c>
      <c r="Q11" s="81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2.8</v>
      </c>
      <c r="M12" s="76"/>
      <c r="N12" s="76">
        <f t="shared" si="0"/>
        <v>0</v>
      </c>
      <c r="O12" s="60">
        <v>2.6</v>
      </c>
      <c r="P12" s="61">
        <v>3</v>
      </c>
      <c r="Q12" s="81">
        <f t="shared" si="2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2.8</v>
      </c>
      <c r="M13" s="76"/>
      <c r="N13" s="76">
        <f t="shared" si="0"/>
        <v>0</v>
      </c>
      <c r="O13" s="60">
        <v>2.6</v>
      </c>
      <c r="P13" s="61">
        <v>3</v>
      </c>
      <c r="Q13" s="81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2.8</v>
      </c>
      <c r="M14" s="76"/>
      <c r="N14" s="76">
        <f t="shared" si="0"/>
        <v>0</v>
      </c>
      <c r="O14" s="60">
        <v>2.6</v>
      </c>
      <c r="P14" s="61">
        <v>3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2.8</v>
      </c>
      <c r="M15" s="76"/>
      <c r="N15" s="76">
        <f t="shared" si="0"/>
        <v>0</v>
      </c>
      <c r="O15" s="60">
        <v>2.6</v>
      </c>
      <c r="P15" s="61">
        <v>3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2.8</v>
      </c>
      <c r="M16" s="76"/>
      <c r="N16" s="76">
        <f t="shared" si="0"/>
        <v>0</v>
      </c>
      <c r="O16" s="60">
        <v>2.6</v>
      </c>
      <c r="P16" s="61">
        <v>3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2.8</v>
      </c>
      <c r="M17" s="76"/>
      <c r="N17" s="76">
        <f t="shared" si="0"/>
        <v>0</v>
      </c>
      <c r="O17" s="60">
        <v>2.6</v>
      </c>
      <c r="P17" s="61">
        <v>3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2.8</v>
      </c>
      <c r="M18" s="76"/>
      <c r="N18" s="76">
        <f t="shared" si="0"/>
        <v>0</v>
      </c>
      <c r="O18" s="60">
        <v>2.6</v>
      </c>
      <c r="P18" s="61">
        <v>3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2.8</v>
      </c>
      <c r="M19" s="76"/>
      <c r="N19" s="76">
        <f>MAX(B19:K19)-MIN(B19:K19)</f>
        <v>0</v>
      </c>
      <c r="O19" s="60">
        <v>2.6</v>
      </c>
      <c r="P19" s="61">
        <v>3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2.8</v>
      </c>
      <c r="M20" s="76"/>
      <c r="N20" s="76">
        <f>MAX(B20:K20)-MIN(B20:K20)</f>
        <v>0</v>
      </c>
      <c r="O20" s="60">
        <v>2.6</v>
      </c>
      <c r="P20" s="61">
        <v>3</v>
      </c>
      <c r="Q20" s="81">
        <f t="shared" si="2"/>
        <v>0</v>
      </c>
      <c r="R20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R20"/>
  <sheetViews>
    <sheetView zoomScale="80" workbookViewId="0">
      <selection activeCell="F10" sqref="F10"/>
    </sheetView>
  </sheetViews>
  <sheetFormatPr defaultRowHeight="15.75"/>
  <cols>
    <col min="1" max="1" width="3.7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875" style="92" customWidth="1"/>
    <col min="15" max="16" width="2.625" style="2" customWidth="1"/>
    <col min="17" max="17" width="11.875" bestFit="1" customWidth="1"/>
  </cols>
  <sheetData>
    <row r="1" spans="1:18" ht="20.100000000000001" customHeight="1">
      <c r="F1" s="32" t="s">
        <v>19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91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5.9708333333333341</v>
      </c>
      <c r="H3" s="75"/>
      <c r="I3" s="75"/>
      <c r="J3" s="75"/>
      <c r="K3" s="75">
        <v>5.8</v>
      </c>
      <c r="L3" s="74">
        <v>5.9</v>
      </c>
      <c r="M3" s="76">
        <f t="shared" ref="M3" si="0">AVERAGE(B3:K3)</f>
        <v>5.885416666666667</v>
      </c>
      <c r="N3" s="76">
        <f t="shared" ref="N3:N20" si="1">MAX(B3:K3)-MIN(B3:K3)</f>
        <v>0.17083333333333428</v>
      </c>
      <c r="O3" s="60">
        <v>5.7</v>
      </c>
      <c r="P3" s="61">
        <v>6.1</v>
      </c>
      <c r="Q3" s="49">
        <f>M3/M3*100</f>
        <v>100</v>
      </c>
    </row>
    <row r="4" spans="1:18" ht="15.95" customHeight="1">
      <c r="A4" s="37">
        <v>7</v>
      </c>
      <c r="B4" s="75">
        <v>5.934375000000002</v>
      </c>
      <c r="C4" s="189"/>
      <c r="D4" s="190"/>
      <c r="E4" s="75">
        <v>6.07</v>
      </c>
      <c r="F4" s="190"/>
      <c r="G4" s="75">
        <v>5.9684523809523826</v>
      </c>
      <c r="H4" s="191"/>
      <c r="I4" s="190"/>
      <c r="J4" s="75">
        <v>5.83</v>
      </c>
      <c r="K4" s="75">
        <v>5.8</v>
      </c>
      <c r="L4" s="74">
        <v>5.9</v>
      </c>
      <c r="M4" s="76">
        <f t="shared" ref="M4:M10" si="2">AVERAGE(B4:K4)</f>
        <v>5.9205654761904771</v>
      </c>
      <c r="N4" s="76">
        <f t="shared" si="1"/>
        <v>0.27000000000000046</v>
      </c>
      <c r="O4" s="60">
        <v>5.7</v>
      </c>
      <c r="P4" s="61">
        <v>6.1</v>
      </c>
      <c r="Q4" s="81">
        <f>M4/M$3*100</f>
        <v>100.59721871049305</v>
      </c>
    </row>
    <row r="5" spans="1:18" ht="15.95" customHeight="1">
      <c r="A5" s="37">
        <v>8</v>
      </c>
      <c r="B5" s="75">
        <v>5.9937500000000004</v>
      </c>
      <c r="C5" s="75">
        <v>5.9741818181818189</v>
      </c>
      <c r="D5" s="76">
        <v>5.8208333333333329</v>
      </c>
      <c r="E5" s="75">
        <v>6.03</v>
      </c>
      <c r="F5" s="75">
        <v>6</v>
      </c>
      <c r="G5" s="75">
        <v>5.9200000000000008</v>
      </c>
      <c r="H5" s="75">
        <v>6.08</v>
      </c>
      <c r="I5" s="75">
        <v>5.9539999999999997</v>
      </c>
      <c r="J5" s="75">
        <v>5.8</v>
      </c>
      <c r="K5" s="75">
        <v>5.8</v>
      </c>
      <c r="L5" s="74">
        <v>5.9</v>
      </c>
      <c r="M5" s="76">
        <f t="shared" si="2"/>
        <v>5.937276515151515</v>
      </c>
      <c r="N5" s="76">
        <f t="shared" si="1"/>
        <v>0.28000000000000025</v>
      </c>
      <c r="O5" s="60">
        <v>5.7</v>
      </c>
      <c r="P5" s="61">
        <v>6.1</v>
      </c>
      <c r="Q5" s="49">
        <f t="shared" ref="Q5:Q20" si="3">M5/M$3*100</f>
        <v>100.88115848753017</v>
      </c>
    </row>
    <row r="6" spans="1:18" ht="15.95" customHeight="1">
      <c r="A6" s="37">
        <v>9</v>
      </c>
      <c r="B6" s="75">
        <v>5.9937500000000004</v>
      </c>
      <c r="C6" s="75">
        <v>5.9982499999999996</v>
      </c>
      <c r="D6" s="76">
        <v>5.8388888888888877</v>
      </c>
      <c r="E6" s="75">
        <v>5.99</v>
      </c>
      <c r="F6" s="75">
        <v>5.9899999999999993</v>
      </c>
      <c r="G6" s="75">
        <v>5.9156250000000004</v>
      </c>
      <c r="H6" s="75">
        <v>6.06</v>
      </c>
      <c r="I6" s="75">
        <v>5.9630000000000001</v>
      </c>
      <c r="J6" s="75">
        <v>5.76</v>
      </c>
      <c r="K6" s="75">
        <v>5.8</v>
      </c>
      <c r="L6" s="74">
        <v>5.9</v>
      </c>
      <c r="M6" s="76">
        <f t="shared" si="2"/>
        <v>5.9309513888888885</v>
      </c>
      <c r="N6" s="76">
        <f t="shared" si="1"/>
        <v>0.29999999999999982</v>
      </c>
      <c r="O6" s="60">
        <v>5.7</v>
      </c>
      <c r="P6" s="61">
        <v>6.1</v>
      </c>
      <c r="Q6" s="49">
        <f t="shared" si="3"/>
        <v>100.77368731563421</v>
      </c>
    </row>
    <row r="7" spans="1:18" ht="15.95" customHeight="1">
      <c r="A7" s="37">
        <v>10</v>
      </c>
      <c r="B7" s="75">
        <v>6.0125000000000002</v>
      </c>
      <c r="C7" s="75">
        <v>5.9773684210526312</v>
      </c>
      <c r="D7" s="76">
        <v>5.8</v>
      </c>
      <c r="E7" s="75">
        <v>5.96</v>
      </c>
      <c r="F7" s="75">
        <v>5.9909090909090912</v>
      </c>
      <c r="G7" s="75">
        <v>5.9350000000000014</v>
      </c>
      <c r="H7" s="75">
        <v>6.04</v>
      </c>
      <c r="I7" s="75">
        <v>5.9749999999999996</v>
      </c>
      <c r="J7" s="75">
        <v>5.81</v>
      </c>
      <c r="K7" s="75">
        <v>5.8</v>
      </c>
      <c r="L7" s="74">
        <v>5.9</v>
      </c>
      <c r="M7" s="76">
        <f t="shared" si="2"/>
        <v>5.9300777511961726</v>
      </c>
      <c r="N7" s="76">
        <f t="shared" si="1"/>
        <v>0.24000000000000021</v>
      </c>
      <c r="O7" s="60">
        <v>5.7</v>
      </c>
      <c r="P7" s="61">
        <v>6.1</v>
      </c>
      <c r="Q7" s="49">
        <f t="shared" si="3"/>
        <v>100.75884320616507</v>
      </c>
    </row>
    <row r="8" spans="1:18" ht="15.95" customHeight="1">
      <c r="A8" s="37">
        <v>11</v>
      </c>
      <c r="B8" s="75">
        <v>6.0062499999999996</v>
      </c>
      <c r="C8" s="75">
        <v>6.0110526315789485</v>
      </c>
      <c r="D8" s="76">
        <v>5.8049999999999979</v>
      </c>
      <c r="E8" s="75">
        <v>5.97</v>
      </c>
      <c r="F8" s="75">
        <v>6.01</v>
      </c>
      <c r="G8" s="75">
        <v>5.9253333333333327</v>
      </c>
      <c r="H8" s="75">
        <v>6.03</v>
      </c>
      <c r="I8" s="75">
        <v>5.9660000000000002</v>
      </c>
      <c r="J8" s="75">
        <v>5.82</v>
      </c>
      <c r="K8" s="75">
        <v>5.8</v>
      </c>
      <c r="L8" s="74">
        <v>5.9</v>
      </c>
      <c r="M8" s="76">
        <f t="shared" si="2"/>
        <v>5.9343635964912282</v>
      </c>
      <c r="N8" s="76">
        <f t="shared" si="1"/>
        <v>0.23000000000000043</v>
      </c>
      <c r="O8" s="60">
        <v>5.7</v>
      </c>
      <c r="P8" s="61">
        <v>6.1</v>
      </c>
      <c r="Q8" s="49">
        <f t="shared" si="3"/>
        <v>100.83166464834652</v>
      </c>
    </row>
    <row r="9" spans="1:18" ht="15.95" customHeight="1">
      <c r="A9" s="37">
        <v>12</v>
      </c>
      <c r="B9" s="75">
        <v>6</v>
      </c>
      <c r="C9" s="75">
        <v>6.0217000000000009</v>
      </c>
      <c r="D9" s="76">
        <v>5.7909090909090901</v>
      </c>
      <c r="E9" s="75">
        <v>5.99</v>
      </c>
      <c r="F9" s="75">
        <v>5.9950000000000001</v>
      </c>
      <c r="G9" s="75">
        <v>5.8574999999999999</v>
      </c>
      <c r="H9" s="75">
        <v>6.02</v>
      </c>
      <c r="I9" s="75">
        <v>5.9880000000000004</v>
      </c>
      <c r="J9" s="75">
        <v>5.85</v>
      </c>
      <c r="K9" s="75">
        <v>5.9</v>
      </c>
      <c r="L9" s="74">
        <v>5.9</v>
      </c>
      <c r="M9" s="76">
        <f t="shared" si="2"/>
        <v>5.9413109090909089</v>
      </c>
      <c r="N9" s="76">
        <f t="shared" si="1"/>
        <v>0.23079090909091082</v>
      </c>
      <c r="O9" s="60">
        <v>5.7</v>
      </c>
      <c r="P9" s="61">
        <v>6.1</v>
      </c>
      <c r="Q9" s="49">
        <f t="shared" si="3"/>
        <v>100.94970748189863</v>
      </c>
    </row>
    <row r="10" spans="1:18" ht="15.95" customHeight="1">
      <c r="A10" s="37">
        <v>1</v>
      </c>
      <c r="B10" s="75">
        <v>5.9281250000000032</v>
      </c>
      <c r="C10" s="75">
        <v>6.0244736842105269</v>
      </c>
      <c r="D10" s="76">
        <v>5.7894736842105248</v>
      </c>
      <c r="E10" s="75">
        <v>5.97</v>
      </c>
      <c r="F10" s="75">
        <v>6.0095238095238086</v>
      </c>
      <c r="G10" s="75">
        <v>5.9333333333333345</v>
      </c>
      <c r="H10" s="75">
        <v>6.03</v>
      </c>
      <c r="I10" s="75">
        <v>6.0229999999999997</v>
      </c>
      <c r="J10" s="75">
        <v>5.84</v>
      </c>
      <c r="K10" s="75">
        <v>5.8</v>
      </c>
      <c r="L10" s="74">
        <v>5.9</v>
      </c>
      <c r="M10" s="76">
        <f t="shared" si="2"/>
        <v>5.9347929511278199</v>
      </c>
      <c r="N10" s="76">
        <f t="shared" si="1"/>
        <v>0.24052631578947548</v>
      </c>
      <c r="O10" s="60">
        <v>5.7</v>
      </c>
      <c r="P10" s="61">
        <v>6.1</v>
      </c>
      <c r="Q10" s="49">
        <f t="shared" si="3"/>
        <v>100.83895987757003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5.9</v>
      </c>
      <c r="M11" s="76"/>
      <c r="N11" s="76">
        <f t="shared" si="1"/>
        <v>0</v>
      </c>
      <c r="O11" s="60">
        <v>5.7</v>
      </c>
      <c r="P11" s="61">
        <v>6.1</v>
      </c>
      <c r="Q11" s="49">
        <f t="shared" si="3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5.9</v>
      </c>
      <c r="M12" s="76"/>
      <c r="N12" s="76">
        <f t="shared" si="1"/>
        <v>0</v>
      </c>
      <c r="O12" s="60">
        <v>5.7</v>
      </c>
      <c r="P12" s="61">
        <v>6.1</v>
      </c>
      <c r="Q12" s="49">
        <f t="shared" si="3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5.9</v>
      </c>
      <c r="M13" s="76"/>
      <c r="N13" s="76">
        <f t="shared" si="1"/>
        <v>0</v>
      </c>
      <c r="O13" s="60">
        <v>5.7</v>
      </c>
      <c r="P13" s="61">
        <v>6.1</v>
      </c>
      <c r="Q13" s="49">
        <f t="shared" si="3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5.9</v>
      </c>
      <c r="M14" s="76"/>
      <c r="N14" s="76">
        <f t="shared" si="1"/>
        <v>0</v>
      </c>
      <c r="O14" s="60">
        <v>5.7</v>
      </c>
      <c r="P14" s="61">
        <v>6.1</v>
      </c>
      <c r="Q14" s="49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5.9</v>
      </c>
      <c r="M15" s="76"/>
      <c r="N15" s="76">
        <f t="shared" si="1"/>
        <v>0</v>
      </c>
      <c r="O15" s="60">
        <v>5.7</v>
      </c>
      <c r="P15" s="61">
        <v>6.1</v>
      </c>
      <c r="Q15" s="49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5.9</v>
      </c>
      <c r="M16" s="76"/>
      <c r="N16" s="76">
        <f t="shared" si="1"/>
        <v>0</v>
      </c>
      <c r="O16" s="60">
        <v>5.7</v>
      </c>
      <c r="P16" s="61">
        <v>6.1</v>
      </c>
      <c r="Q16" s="49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5.9</v>
      </c>
      <c r="M17" s="76"/>
      <c r="N17" s="76">
        <f t="shared" si="1"/>
        <v>0</v>
      </c>
      <c r="O17" s="60">
        <v>5.7</v>
      </c>
      <c r="P17" s="61">
        <v>6.1</v>
      </c>
      <c r="Q17" s="49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5.9</v>
      </c>
      <c r="M18" s="76"/>
      <c r="N18" s="76">
        <f t="shared" si="1"/>
        <v>0</v>
      </c>
      <c r="O18" s="60">
        <v>5.7</v>
      </c>
      <c r="P18" s="61">
        <v>6.1</v>
      </c>
      <c r="Q18" s="49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5.9</v>
      </c>
      <c r="M19" s="76"/>
      <c r="N19" s="76">
        <f t="shared" si="1"/>
        <v>0</v>
      </c>
      <c r="O19" s="60">
        <v>5.7</v>
      </c>
      <c r="P19" s="61">
        <v>6.1</v>
      </c>
      <c r="Q19" s="49">
        <f t="shared" si="3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4">
        <v>5.9</v>
      </c>
      <c r="M20" s="76"/>
      <c r="N20" s="76">
        <f t="shared" si="1"/>
        <v>0</v>
      </c>
      <c r="O20" s="60">
        <v>5.7</v>
      </c>
      <c r="P20" s="61">
        <v>6.1</v>
      </c>
      <c r="Q20" s="49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R20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8.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70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978.10606060606074</v>
      </c>
      <c r="H3" s="74"/>
      <c r="I3" s="74"/>
      <c r="J3" s="74"/>
      <c r="K3" s="74"/>
      <c r="L3" s="71">
        <v>965</v>
      </c>
      <c r="M3" s="68">
        <f t="shared" ref="M3" si="0">AVERAGE(B3:K3)</f>
        <v>978.10606060606074</v>
      </c>
      <c r="N3" s="68">
        <f t="shared" ref="N3:N20" si="1">MAX(B3:K3)-MIN(B3:K3)</f>
        <v>0</v>
      </c>
      <c r="O3" s="66">
        <v>916</v>
      </c>
      <c r="P3" s="67">
        <v>1014</v>
      </c>
      <c r="Q3" s="81">
        <f>M3/M3*100</f>
        <v>100</v>
      </c>
    </row>
    <row r="4" spans="1:18" ht="15.95" customHeight="1">
      <c r="A4" s="37">
        <v>7</v>
      </c>
      <c r="B4" s="74">
        <v>965.65625</v>
      </c>
      <c r="C4" s="186"/>
      <c r="D4" s="187"/>
      <c r="E4" s="74">
        <v>955.48</v>
      </c>
      <c r="F4" s="187"/>
      <c r="G4" s="74">
        <v>973.33333333333326</v>
      </c>
      <c r="H4" s="188"/>
      <c r="I4" s="187"/>
      <c r="J4" s="74">
        <v>955.96</v>
      </c>
      <c r="K4" s="74"/>
      <c r="L4" s="71">
        <v>965</v>
      </c>
      <c r="M4" s="68">
        <f t="shared" ref="M4:M10" si="2">AVERAGE(B4:K4)</f>
        <v>962.60739583333338</v>
      </c>
      <c r="N4" s="38">
        <f t="shared" si="1"/>
        <v>17.853333333333239</v>
      </c>
      <c r="O4" s="66">
        <v>916</v>
      </c>
      <c r="P4" s="67">
        <v>1014</v>
      </c>
      <c r="Q4" s="81">
        <f>M4/M$3*100</f>
        <v>98.415441290372542</v>
      </c>
    </row>
    <row r="5" spans="1:18" ht="15.95" customHeight="1">
      <c r="A5" s="37">
        <v>8</v>
      </c>
      <c r="B5" s="74">
        <v>980.71875</v>
      </c>
      <c r="C5" s="74">
        <v>1069.95</v>
      </c>
      <c r="D5" s="68">
        <v>963.84210526315792</v>
      </c>
      <c r="E5" s="74">
        <v>964.49</v>
      </c>
      <c r="F5" s="74">
        <v>979</v>
      </c>
      <c r="G5" s="74">
        <v>977.0333333333333</v>
      </c>
      <c r="H5" s="74"/>
      <c r="I5" s="74">
        <v>971.26199999999994</v>
      </c>
      <c r="J5" s="74">
        <v>950.37</v>
      </c>
      <c r="K5" s="90"/>
      <c r="L5" s="71">
        <v>965</v>
      </c>
      <c r="M5" s="68">
        <f t="shared" si="2"/>
        <v>982.08327357456142</v>
      </c>
      <c r="N5" s="38">
        <f>MAX(B5:K5)-MIN(B5:K5)</f>
        <v>119.58000000000004</v>
      </c>
      <c r="O5" s="66">
        <v>916</v>
      </c>
      <c r="P5" s="67">
        <v>1014</v>
      </c>
      <c r="Q5" s="81">
        <f t="shared" ref="Q5:Q20" si="3">M5/M$3*100</f>
        <v>100.40662389578041</v>
      </c>
    </row>
    <row r="6" spans="1:18" ht="15.95" customHeight="1">
      <c r="A6" s="37">
        <v>9</v>
      </c>
      <c r="B6" s="74">
        <v>970.1875</v>
      </c>
      <c r="C6" s="74">
        <v>1067.0274999999999</v>
      </c>
      <c r="D6" s="68">
        <v>972.88888888888891</v>
      </c>
      <c r="E6" s="74">
        <v>968.4</v>
      </c>
      <c r="F6" s="74">
        <v>965.85</v>
      </c>
      <c r="G6" s="74">
        <v>990.64285714285711</v>
      </c>
      <c r="H6" s="74"/>
      <c r="I6" s="74">
        <v>964.35599999999999</v>
      </c>
      <c r="J6" s="74">
        <v>962.08</v>
      </c>
      <c r="K6" s="74"/>
      <c r="L6" s="71">
        <v>965</v>
      </c>
      <c r="M6" s="68">
        <f t="shared" si="2"/>
        <v>982.67909325396818</v>
      </c>
      <c r="N6" s="38">
        <f t="shared" si="1"/>
        <v>104.94749999999988</v>
      </c>
      <c r="O6" s="66">
        <v>916</v>
      </c>
      <c r="P6" s="67">
        <v>1014</v>
      </c>
      <c r="Q6" s="81">
        <f t="shared" si="3"/>
        <v>100.46753954730367</v>
      </c>
    </row>
    <row r="7" spans="1:18" ht="15.95" customHeight="1">
      <c r="A7" s="37">
        <v>10</v>
      </c>
      <c r="B7" s="74">
        <v>965</v>
      </c>
      <c r="C7" s="74">
        <v>961.86842105263133</v>
      </c>
      <c r="D7" s="68">
        <v>967.7</v>
      </c>
      <c r="E7" s="74">
        <v>961.05</v>
      </c>
      <c r="F7" s="74">
        <v>965.68181818181813</v>
      </c>
      <c r="G7" s="74">
        <v>962.52941176470586</v>
      </c>
      <c r="H7" s="74"/>
      <c r="I7" s="74">
        <v>952.40899999999999</v>
      </c>
      <c r="J7" s="74">
        <v>981.96</v>
      </c>
      <c r="K7" s="90"/>
      <c r="L7" s="71">
        <v>965</v>
      </c>
      <c r="M7" s="68">
        <f t="shared" si="2"/>
        <v>964.77483137489446</v>
      </c>
      <c r="N7" s="38">
        <f t="shared" si="1"/>
        <v>29.551000000000045</v>
      </c>
      <c r="O7" s="66">
        <v>916</v>
      </c>
      <c r="P7" s="67">
        <v>1014</v>
      </c>
      <c r="Q7" s="81">
        <f t="shared" si="3"/>
        <v>98.637036435199491</v>
      </c>
    </row>
    <row r="8" spans="1:18" ht="15.95" customHeight="1">
      <c r="A8" s="37">
        <v>11</v>
      </c>
      <c r="B8" s="74">
        <v>961.75</v>
      </c>
      <c r="C8" s="74">
        <v>1005.8868421052631</v>
      </c>
      <c r="D8" s="68">
        <v>955.2</v>
      </c>
      <c r="E8" s="74">
        <v>952.78</v>
      </c>
      <c r="F8" s="74">
        <v>963.55</v>
      </c>
      <c r="G8" s="74">
        <v>953.86666666666656</v>
      </c>
      <c r="H8" s="74"/>
      <c r="I8" s="74">
        <v>962.221</v>
      </c>
      <c r="J8" s="74">
        <v>969.21</v>
      </c>
      <c r="K8" s="74"/>
      <c r="L8" s="71">
        <v>965</v>
      </c>
      <c r="M8" s="68">
        <f t="shared" si="2"/>
        <v>965.55806359649125</v>
      </c>
      <c r="N8" s="38">
        <f t="shared" si="1"/>
        <v>53.106842105263127</v>
      </c>
      <c r="O8" s="66">
        <v>916</v>
      </c>
      <c r="P8" s="67">
        <v>1014</v>
      </c>
      <c r="Q8" s="81">
        <f t="shared" si="3"/>
        <v>98.717112845431672</v>
      </c>
    </row>
    <row r="9" spans="1:18" ht="15.95" customHeight="1">
      <c r="A9" s="37">
        <v>12</v>
      </c>
      <c r="B9" s="74">
        <v>954.15625</v>
      </c>
      <c r="C9" s="74">
        <v>1017.7291500000001</v>
      </c>
      <c r="D9" s="68">
        <v>949.5454545454545</v>
      </c>
      <c r="E9" s="74">
        <v>952.83</v>
      </c>
      <c r="F9" s="74">
        <v>969.85</v>
      </c>
      <c r="G9" s="74">
        <v>961.05</v>
      </c>
      <c r="H9" s="74"/>
      <c r="I9" s="74">
        <v>965.471</v>
      </c>
      <c r="J9" s="74">
        <v>979.9</v>
      </c>
      <c r="K9" s="90"/>
      <c r="L9" s="71">
        <v>965</v>
      </c>
      <c r="M9" s="68">
        <f t="shared" si="2"/>
        <v>968.81648181818173</v>
      </c>
      <c r="N9" s="38">
        <f t="shared" si="1"/>
        <v>68.183695454545614</v>
      </c>
      <c r="O9" s="66">
        <v>916</v>
      </c>
      <c r="P9" s="67">
        <v>1014</v>
      </c>
      <c r="Q9" s="81">
        <f t="shared" si="3"/>
        <v>99.05024831538995</v>
      </c>
    </row>
    <row r="10" spans="1:18" ht="15.95" customHeight="1">
      <c r="A10" s="37">
        <v>1</v>
      </c>
      <c r="B10" s="74">
        <v>961.75</v>
      </c>
      <c r="C10" s="74">
        <v>976.04647368421058</v>
      </c>
      <c r="D10" s="68">
        <v>953.63157894736844</v>
      </c>
      <c r="E10" s="74">
        <v>953.57</v>
      </c>
      <c r="F10" s="74">
        <v>954.04761904761904</v>
      </c>
      <c r="G10" s="74">
        <v>959.2045454545455</v>
      </c>
      <c r="H10" s="74"/>
      <c r="I10" s="74">
        <v>953.90700000000004</v>
      </c>
      <c r="J10" s="74">
        <v>964.15</v>
      </c>
      <c r="K10" s="90"/>
      <c r="L10" s="71">
        <v>965</v>
      </c>
      <c r="M10" s="68">
        <f t="shared" si="2"/>
        <v>959.53840214171794</v>
      </c>
      <c r="N10" s="38">
        <f t="shared" si="1"/>
        <v>22.476473684210532</v>
      </c>
      <c r="O10" s="66">
        <v>916</v>
      </c>
      <c r="P10" s="67">
        <v>1014</v>
      </c>
      <c r="Q10" s="81">
        <f t="shared" si="3"/>
        <v>98.101672281548105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965</v>
      </c>
      <c r="M11" s="68"/>
      <c r="N11" s="38">
        <f t="shared" si="1"/>
        <v>0</v>
      </c>
      <c r="O11" s="66">
        <v>916</v>
      </c>
      <c r="P11" s="67">
        <v>1014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965</v>
      </c>
      <c r="M12" s="68"/>
      <c r="N12" s="38">
        <f t="shared" si="1"/>
        <v>0</v>
      </c>
      <c r="O12" s="66">
        <v>916</v>
      </c>
      <c r="P12" s="67">
        <v>1014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965</v>
      </c>
      <c r="M13" s="68"/>
      <c r="N13" s="38">
        <f t="shared" si="1"/>
        <v>0</v>
      </c>
      <c r="O13" s="66">
        <v>916</v>
      </c>
      <c r="P13" s="67">
        <v>1014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965</v>
      </c>
      <c r="M14" s="68"/>
      <c r="N14" s="38">
        <f t="shared" si="1"/>
        <v>0</v>
      </c>
      <c r="O14" s="66">
        <v>916</v>
      </c>
      <c r="P14" s="67">
        <v>1014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965</v>
      </c>
      <c r="M15" s="68"/>
      <c r="N15" s="38">
        <f t="shared" si="1"/>
        <v>0</v>
      </c>
      <c r="O15" s="66">
        <v>916</v>
      </c>
      <c r="P15" s="67">
        <v>1014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965</v>
      </c>
      <c r="M16" s="68"/>
      <c r="N16" s="38">
        <f t="shared" si="1"/>
        <v>0</v>
      </c>
      <c r="O16" s="66">
        <v>916</v>
      </c>
      <c r="P16" s="67">
        <v>1014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965</v>
      </c>
      <c r="M17" s="68"/>
      <c r="N17" s="38">
        <f t="shared" si="1"/>
        <v>0</v>
      </c>
      <c r="O17" s="66">
        <v>916</v>
      </c>
      <c r="P17" s="67">
        <v>1014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965</v>
      </c>
      <c r="M18" s="68"/>
      <c r="N18" s="38">
        <f t="shared" si="1"/>
        <v>0</v>
      </c>
      <c r="O18" s="66">
        <v>916</v>
      </c>
      <c r="P18" s="67">
        <v>1014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965</v>
      </c>
      <c r="M19" s="68"/>
      <c r="N19" s="38">
        <f t="shared" si="1"/>
        <v>0</v>
      </c>
      <c r="O19" s="66">
        <v>916</v>
      </c>
      <c r="P19" s="67">
        <v>1014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965</v>
      </c>
      <c r="M20" s="68"/>
      <c r="N20" s="38">
        <f t="shared" si="1"/>
        <v>0</v>
      </c>
      <c r="O20" s="66">
        <v>916</v>
      </c>
      <c r="P20" s="67">
        <v>1014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R20"/>
  <sheetViews>
    <sheetView zoomScale="80" workbookViewId="0">
      <selection activeCell="F10" sqref="F10"/>
    </sheetView>
  </sheetViews>
  <sheetFormatPr defaultRowHeight="13.5"/>
  <cols>
    <col min="1" max="1" width="3.875" customWidth="1"/>
    <col min="2" max="2" width="9.25" customWidth="1"/>
    <col min="3" max="3" width="9.375" bestFit="1" customWidth="1"/>
    <col min="4" max="4" width="9.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8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196.780303030303</v>
      </c>
      <c r="H3" s="74"/>
      <c r="I3" s="74"/>
      <c r="J3" s="74"/>
      <c r="K3" s="74"/>
      <c r="L3" s="71">
        <v>200</v>
      </c>
      <c r="M3" s="68">
        <f t="shared" ref="M3" si="0">AVERAGE(B3:K3)</f>
        <v>196.780303030303</v>
      </c>
      <c r="N3" s="68">
        <f t="shared" ref="N3:N20" si="1">MAX(B3:K3)-MIN(B3:K3)</f>
        <v>0</v>
      </c>
      <c r="O3" s="66">
        <v>180</v>
      </c>
      <c r="P3" s="67">
        <v>220</v>
      </c>
      <c r="Q3" s="81">
        <f>M3/M3*100</f>
        <v>100</v>
      </c>
    </row>
    <row r="4" spans="1:18" ht="15.95" customHeight="1">
      <c r="A4" s="37">
        <v>7</v>
      </c>
      <c r="B4" s="74">
        <v>195.6875</v>
      </c>
      <c r="C4" s="186"/>
      <c r="D4" s="187"/>
      <c r="E4" s="74">
        <v>198.73</v>
      </c>
      <c r="F4" s="187"/>
      <c r="G4" s="74">
        <v>198.46153846153842</v>
      </c>
      <c r="H4" s="188"/>
      <c r="I4" s="187"/>
      <c r="J4" s="74">
        <v>196.54</v>
      </c>
      <c r="K4" s="74"/>
      <c r="L4" s="71">
        <v>200</v>
      </c>
      <c r="M4" s="68">
        <f t="shared" ref="M4:M10" si="2">AVERAGE(B4:K4)</f>
        <v>197.35475961538461</v>
      </c>
      <c r="N4" s="68">
        <f t="shared" si="1"/>
        <v>3.0424999999999898</v>
      </c>
      <c r="O4" s="66">
        <v>180</v>
      </c>
      <c r="P4" s="67">
        <v>220</v>
      </c>
      <c r="Q4" s="81">
        <f>M4/M$3*100</f>
        <v>100.29192788924261</v>
      </c>
    </row>
    <row r="5" spans="1:18" ht="15.95" customHeight="1">
      <c r="A5" s="37">
        <v>8</v>
      </c>
      <c r="B5" s="74">
        <v>199.65625</v>
      </c>
      <c r="C5" s="74">
        <v>214.29772727272723</v>
      </c>
      <c r="D5" s="68">
        <v>193.31578947368422</v>
      </c>
      <c r="E5" s="74">
        <v>198.02</v>
      </c>
      <c r="F5" s="74">
        <v>204.5</v>
      </c>
      <c r="G5" s="74">
        <v>196.24</v>
      </c>
      <c r="H5" s="74"/>
      <c r="I5" s="74">
        <v>203.624</v>
      </c>
      <c r="J5" s="74">
        <v>193.17</v>
      </c>
      <c r="K5" s="90"/>
      <c r="L5" s="71">
        <v>200</v>
      </c>
      <c r="M5" s="68">
        <f t="shared" si="2"/>
        <v>200.35297084330145</v>
      </c>
      <c r="N5" s="68">
        <f t="shared" si="1"/>
        <v>21.127727272727242</v>
      </c>
      <c r="O5" s="66">
        <v>180</v>
      </c>
      <c r="P5" s="67">
        <v>220</v>
      </c>
      <c r="Q5" s="81">
        <f t="shared" ref="Q5:Q20" si="3">M5/M$3*100</f>
        <v>101.8155616990021</v>
      </c>
    </row>
    <row r="6" spans="1:18" ht="15.95" customHeight="1">
      <c r="A6" s="37">
        <v>9</v>
      </c>
      <c r="B6" s="74">
        <v>198.375</v>
      </c>
      <c r="C6" s="74">
        <v>215.64750000000001</v>
      </c>
      <c r="D6" s="68">
        <v>192.94444444444446</v>
      </c>
      <c r="E6" s="74">
        <v>197.03</v>
      </c>
      <c r="F6" s="74">
        <v>200.4</v>
      </c>
      <c r="G6" s="74">
        <v>195.78125</v>
      </c>
      <c r="H6" s="74"/>
      <c r="I6" s="74">
        <v>198.11600000000001</v>
      </c>
      <c r="J6" s="74">
        <v>190.63</v>
      </c>
      <c r="K6" s="74"/>
      <c r="L6" s="71">
        <v>200</v>
      </c>
      <c r="M6" s="68">
        <f t="shared" si="2"/>
        <v>198.61552430555554</v>
      </c>
      <c r="N6" s="68">
        <f t="shared" si="1"/>
        <v>25.017500000000013</v>
      </c>
      <c r="O6" s="66">
        <v>180</v>
      </c>
      <c r="P6" s="67">
        <v>220</v>
      </c>
      <c r="Q6" s="81">
        <f t="shared" si="3"/>
        <v>100.93262447866537</v>
      </c>
    </row>
    <row r="7" spans="1:18" ht="15.95" customHeight="1">
      <c r="A7" s="37">
        <v>10</v>
      </c>
      <c r="B7" s="74">
        <v>196.625</v>
      </c>
      <c r="C7" s="74">
        <v>201.8552631578948</v>
      </c>
      <c r="D7" s="68">
        <v>195.6</v>
      </c>
      <c r="E7" s="74">
        <v>199.5</v>
      </c>
      <c r="F7" s="74">
        <v>199.36363636363637</v>
      </c>
      <c r="G7" s="74">
        <v>195.93333333333334</v>
      </c>
      <c r="H7" s="74"/>
      <c r="I7" s="74">
        <v>198.21600000000001</v>
      </c>
      <c r="J7" s="74">
        <v>197.68</v>
      </c>
      <c r="K7" s="90"/>
      <c r="L7" s="71">
        <v>200</v>
      </c>
      <c r="M7" s="68">
        <f t="shared" si="2"/>
        <v>198.0966541068581</v>
      </c>
      <c r="N7" s="68">
        <f t="shared" si="1"/>
        <v>6.2552631578948024</v>
      </c>
      <c r="O7" s="66">
        <v>180</v>
      </c>
      <c r="P7" s="67">
        <v>220</v>
      </c>
      <c r="Q7" s="81">
        <f t="shared" si="3"/>
        <v>100.66894453168536</v>
      </c>
    </row>
    <row r="8" spans="1:18" ht="15.95" customHeight="1">
      <c r="A8" s="37">
        <v>11</v>
      </c>
      <c r="B8" s="74">
        <v>199.46875</v>
      </c>
      <c r="C8" s="74">
        <v>204.27368421052631</v>
      </c>
      <c r="D8" s="68">
        <v>195</v>
      </c>
      <c r="E8" s="74">
        <v>195.95</v>
      </c>
      <c r="F8" s="74">
        <v>201.05</v>
      </c>
      <c r="G8" s="74">
        <v>194.3</v>
      </c>
      <c r="H8" s="74"/>
      <c r="I8" s="74">
        <v>200.011</v>
      </c>
      <c r="J8" s="74">
        <v>197.65</v>
      </c>
      <c r="K8" s="74"/>
      <c r="L8" s="71">
        <v>200</v>
      </c>
      <c r="M8" s="68">
        <f t="shared" si="2"/>
        <v>198.46292927631578</v>
      </c>
      <c r="N8" s="68">
        <f t="shared" si="1"/>
        <v>9.9736842105263008</v>
      </c>
      <c r="O8" s="66">
        <v>180</v>
      </c>
      <c r="P8" s="67">
        <v>220</v>
      </c>
      <c r="Q8" s="81">
        <f t="shared" si="3"/>
        <v>100.85507859277647</v>
      </c>
    </row>
    <row r="9" spans="1:18" ht="15.95" customHeight="1">
      <c r="A9" s="37">
        <v>12</v>
      </c>
      <c r="B9" s="74">
        <v>200.09375</v>
      </c>
      <c r="C9" s="74">
        <v>197.57665</v>
      </c>
      <c r="D9" s="68">
        <v>193.77272727272728</v>
      </c>
      <c r="E9" s="74">
        <v>195.37</v>
      </c>
      <c r="F9" s="74">
        <v>200.65</v>
      </c>
      <c r="G9" s="74">
        <v>196.72499999999999</v>
      </c>
      <c r="H9" s="74"/>
      <c r="I9" s="74">
        <v>201.61799999999999</v>
      </c>
      <c r="J9" s="74">
        <v>196.88</v>
      </c>
      <c r="K9" s="90"/>
      <c r="L9" s="71">
        <v>200</v>
      </c>
      <c r="M9" s="68">
        <f t="shared" si="2"/>
        <v>197.83576590909087</v>
      </c>
      <c r="N9" s="68">
        <f t="shared" si="1"/>
        <v>7.8452727272727145</v>
      </c>
      <c r="O9" s="66">
        <v>180</v>
      </c>
      <c r="P9" s="67">
        <v>220</v>
      </c>
      <c r="Q9" s="81">
        <f t="shared" si="3"/>
        <v>100.53636612127043</v>
      </c>
    </row>
    <row r="10" spans="1:18" ht="15.95" customHeight="1">
      <c r="A10" s="37">
        <v>1</v>
      </c>
      <c r="B10" s="74">
        <v>197.625</v>
      </c>
      <c r="C10" s="74">
        <v>197.12721052631579</v>
      </c>
      <c r="D10" s="68">
        <v>196.26315789473685</v>
      </c>
      <c r="E10" s="74">
        <v>195.18</v>
      </c>
      <c r="F10" s="74">
        <v>199.85714285714286</v>
      </c>
      <c r="G10" s="74">
        <v>194.35714285714286</v>
      </c>
      <c r="H10" s="74"/>
      <c r="I10" s="74">
        <v>201.54900000000001</v>
      </c>
      <c r="J10" s="74">
        <v>196.33</v>
      </c>
      <c r="K10" s="90"/>
      <c r="L10" s="71">
        <v>200</v>
      </c>
      <c r="M10" s="68">
        <f t="shared" si="2"/>
        <v>197.28608176691731</v>
      </c>
      <c r="N10" s="68">
        <f t="shared" si="1"/>
        <v>7.1918571428571454</v>
      </c>
      <c r="O10" s="66">
        <v>180</v>
      </c>
      <c r="P10" s="67">
        <v>220</v>
      </c>
      <c r="Q10" s="81">
        <f t="shared" si="3"/>
        <v>100.25702711543056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200</v>
      </c>
      <c r="M11" s="68"/>
      <c r="N11" s="68">
        <f t="shared" si="1"/>
        <v>0</v>
      </c>
      <c r="O11" s="66">
        <v>180</v>
      </c>
      <c r="P11" s="67">
        <v>220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200</v>
      </c>
      <c r="M12" s="68"/>
      <c r="N12" s="68">
        <f t="shared" si="1"/>
        <v>0</v>
      </c>
      <c r="O12" s="66">
        <v>180</v>
      </c>
      <c r="P12" s="67">
        <v>220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200</v>
      </c>
      <c r="M13" s="68"/>
      <c r="N13" s="68">
        <f t="shared" si="1"/>
        <v>0</v>
      </c>
      <c r="O13" s="66">
        <v>180</v>
      </c>
      <c r="P13" s="67">
        <v>220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200</v>
      </c>
      <c r="M14" s="68"/>
      <c r="N14" s="68">
        <f t="shared" si="1"/>
        <v>0</v>
      </c>
      <c r="O14" s="66">
        <v>180</v>
      </c>
      <c r="P14" s="67">
        <v>220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200</v>
      </c>
      <c r="M15" s="68"/>
      <c r="N15" s="68">
        <f t="shared" si="1"/>
        <v>0</v>
      </c>
      <c r="O15" s="66">
        <v>180</v>
      </c>
      <c r="P15" s="67">
        <v>220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200</v>
      </c>
      <c r="M16" s="68"/>
      <c r="N16" s="68">
        <f t="shared" si="1"/>
        <v>0</v>
      </c>
      <c r="O16" s="66">
        <v>180</v>
      </c>
      <c r="P16" s="67">
        <v>220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200</v>
      </c>
      <c r="M17" s="68"/>
      <c r="N17" s="68">
        <f t="shared" si="1"/>
        <v>0</v>
      </c>
      <c r="O17" s="66">
        <v>180</v>
      </c>
      <c r="P17" s="67">
        <v>220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200</v>
      </c>
      <c r="M18" s="68"/>
      <c r="N18" s="68">
        <f t="shared" si="1"/>
        <v>0</v>
      </c>
      <c r="O18" s="66">
        <v>180</v>
      </c>
      <c r="P18" s="67">
        <v>220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200</v>
      </c>
      <c r="M19" s="68"/>
      <c r="N19" s="68">
        <f t="shared" si="1"/>
        <v>0</v>
      </c>
      <c r="O19" s="66">
        <v>180</v>
      </c>
      <c r="P19" s="67">
        <v>220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200</v>
      </c>
      <c r="M20" s="68"/>
      <c r="N20" s="68">
        <f t="shared" si="1"/>
        <v>0</v>
      </c>
      <c r="O20" s="66">
        <v>180</v>
      </c>
      <c r="P20" s="67">
        <v>220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R20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6.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16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s="48" customFormat="1" ht="15.95" customHeight="1">
      <c r="A3" s="37">
        <v>6</v>
      </c>
      <c r="B3" s="75"/>
      <c r="C3" s="75"/>
      <c r="D3" s="75"/>
      <c r="E3" s="75"/>
      <c r="F3" s="75"/>
      <c r="G3" s="75">
        <v>6.3327272727272712</v>
      </c>
      <c r="H3" s="75"/>
      <c r="I3" s="75"/>
      <c r="J3" s="75"/>
      <c r="K3" s="75">
        <v>6.3</v>
      </c>
      <c r="L3" s="74">
        <v>6.4</v>
      </c>
      <c r="M3" s="76">
        <f t="shared" ref="M3" si="0">AVERAGE(B3:K3)</f>
        <v>6.3163636363636355</v>
      </c>
      <c r="N3" s="76">
        <f t="shared" ref="N3:N20" si="1">MAX(B3:K3)-MIN(B3:K3)</f>
        <v>3.2727272727271384E-2</v>
      </c>
      <c r="O3" s="46">
        <v>6.2</v>
      </c>
      <c r="P3" s="47">
        <v>6.6</v>
      </c>
      <c r="Q3" s="49">
        <f>M3/M3*100</f>
        <v>100</v>
      </c>
    </row>
    <row r="4" spans="1:18" s="48" customFormat="1" ht="15.95" customHeight="1">
      <c r="A4" s="37">
        <v>7</v>
      </c>
      <c r="B4" s="75">
        <v>6.3603124999999983</v>
      </c>
      <c r="C4" s="189"/>
      <c r="D4" s="190"/>
      <c r="E4" s="75">
        <v>6.36</v>
      </c>
      <c r="F4" s="190"/>
      <c r="G4" s="75">
        <v>6.3455555555555563</v>
      </c>
      <c r="H4" s="191"/>
      <c r="I4" s="190"/>
      <c r="J4" s="75">
        <v>6.36</v>
      </c>
      <c r="K4" s="75">
        <v>6.3</v>
      </c>
      <c r="L4" s="74">
        <v>6.4</v>
      </c>
      <c r="M4" s="76">
        <f t="shared" ref="M4:M10" si="2">AVERAGE(B4:K4)</f>
        <v>6.345173611111111</v>
      </c>
      <c r="N4" s="76">
        <f>MAX(B4:K4)-MIN(B4:K4)</f>
        <v>6.0312499999998437E-2</v>
      </c>
      <c r="O4" s="46">
        <v>6.2</v>
      </c>
      <c r="P4" s="47">
        <v>6.6</v>
      </c>
      <c r="Q4" s="81">
        <f>M4/M$3*100</f>
        <v>100.45611646836821</v>
      </c>
    </row>
    <row r="5" spans="1:18" s="48" customFormat="1" ht="15.95" customHeight="1">
      <c r="A5" s="37">
        <v>8</v>
      </c>
      <c r="B5" s="75">
        <v>6.3653125000000008</v>
      </c>
      <c r="C5" s="75">
        <v>6.3846818181818179</v>
      </c>
      <c r="D5" s="76">
        <v>6.3625000000000016</v>
      </c>
      <c r="E5" s="75">
        <v>6.35</v>
      </c>
      <c r="F5" s="75">
        <v>6.38</v>
      </c>
      <c r="G5" s="75">
        <v>6.3403999999999998</v>
      </c>
      <c r="H5" s="75">
        <v>6.4</v>
      </c>
      <c r="I5" s="75">
        <v>6.41</v>
      </c>
      <c r="J5" s="75">
        <v>6.37</v>
      </c>
      <c r="K5" s="75">
        <v>6.3</v>
      </c>
      <c r="L5" s="74">
        <v>6.4</v>
      </c>
      <c r="M5" s="76">
        <f t="shared" si="2"/>
        <v>6.3662894318181804</v>
      </c>
      <c r="N5" s="76">
        <f t="shared" si="1"/>
        <v>0.11000000000000032</v>
      </c>
      <c r="O5" s="46">
        <v>6.2</v>
      </c>
      <c r="P5" s="47">
        <v>6.6</v>
      </c>
      <c r="Q5" s="81">
        <f t="shared" ref="Q5:Q20" si="3">M5/M$3*100</f>
        <v>100.79041990500863</v>
      </c>
    </row>
    <row r="6" spans="1:18" s="48" customFormat="1" ht="15.95" customHeight="1">
      <c r="A6" s="37">
        <v>9</v>
      </c>
      <c r="B6" s="75">
        <v>6.3737499999999985</v>
      </c>
      <c r="C6" s="75">
        <v>6.3754000000000008</v>
      </c>
      <c r="D6" s="76">
        <v>6.344444444444445</v>
      </c>
      <c r="E6" s="75">
        <v>6.34</v>
      </c>
      <c r="F6" s="75">
        <v>6.410000000000001</v>
      </c>
      <c r="G6" s="75">
        <v>6.32125</v>
      </c>
      <c r="H6" s="75">
        <v>6.4</v>
      </c>
      <c r="I6" s="75">
        <v>6.4139999999999997</v>
      </c>
      <c r="J6" s="75">
        <v>6.37</v>
      </c>
      <c r="K6" s="75">
        <v>6.3</v>
      </c>
      <c r="L6" s="74">
        <v>6.4</v>
      </c>
      <c r="M6" s="76">
        <f t="shared" si="2"/>
        <v>6.3648844444444439</v>
      </c>
      <c r="N6" s="76">
        <f t="shared" si="1"/>
        <v>0.11399999999999988</v>
      </c>
      <c r="O6" s="46">
        <v>6.2</v>
      </c>
      <c r="P6" s="47">
        <v>6.6</v>
      </c>
      <c r="Q6" s="81">
        <f t="shared" si="3"/>
        <v>100.76817629373762</v>
      </c>
    </row>
    <row r="7" spans="1:18" s="48" customFormat="1" ht="15.95" customHeight="1">
      <c r="A7" s="37">
        <v>10</v>
      </c>
      <c r="B7" s="75">
        <v>6.381562500000002</v>
      </c>
      <c r="C7" s="75">
        <v>6.3903684210526315</v>
      </c>
      <c r="D7" s="76">
        <v>6.4</v>
      </c>
      <c r="E7" s="75">
        <v>6.36</v>
      </c>
      <c r="F7" s="75">
        <v>6.4045454545454561</v>
      </c>
      <c r="G7" s="75">
        <v>6.3205882352941174</v>
      </c>
      <c r="H7" s="75">
        <v>6.36</v>
      </c>
      <c r="I7" s="75">
        <v>6.4160000000000004</v>
      </c>
      <c r="J7" s="75">
        <v>6.38</v>
      </c>
      <c r="K7" s="75">
        <v>6.3</v>
      </c>
      <c r="L7" s="74">
        <v>6.4</v>
      </c>
      <c r="M7" s="76">
        <f t="shared" si="2"/>
        <v>6.3713064610892207</v>
      </c>
      <c r="N7" s="76">
        <f t="shared" si="1"/>
        <v>0.11600000000000055</v>
      </c>
      <c r="O7" s="46">
        <v>6.2</v>
      </c>
      <c r="P7" s="47">
        <v>6.6</v>
      </c>
      <c r="Q7" s="81">
        <f t="shared" si="3"/>
        <v>100.86984898097502</v>
      </c>
    </row>
    <row r="8" spans="1:18" s="48" customFormat="1" ht="15.95" customHeight="1">
      <c r="A8" s="37">
        <v>11</v>
      </c>
      <c r="B8" s="75">
        <v>6.3850000000000007</v>
      </c>
      <c r="C8" s="75">
        <v>6.3655263157894737</v>
      </c>
      <c r="D8" s="199">
        <v>6.34</v>
      </c>
      <c r="E8" s="75">
        <v>6.35</v>
      </c>
      <c r="F8" s="75">
        <v>6.410000000000001</v>
      </c>
      <c r="G8" s="75">
        <v>6.3000000000000007</v>
      </c>
      <c r="H8" s="75">
        <v>6.36</v>
      </c>
      <c r="I8" s="75">
        <v>6.41</v>
      </c>
      <c r="J8" s="75">
        <v>6.38</v>
      </c>
      <c r="K8" s="75">
        <v>6.3</v>
      </c>
      <c r="L8" s="74">
        <v>6.4</v>
      </c>
      <c r="M8" s="76">
        <f t="shared" si="2"/>
        <v>6.360052631578947</v>
      </c>
      <c r="N8" s="76">
        <f t="shared" si="1"/>
        <v>0.11000000000000121</v>
      </c>
      <c r="O8" s="46">
        <v>6.2</v>
      </c>
      <c r="P8" s="47">
        <v>6.6</v>
      </c>
      <c r="Q8" s="81">
        <f t="shared" si="3"/>
        <v>100.69167954428386</v>
      </c>
    </row>
    <row r="9" spans="1:18" s="48" customFormat="1" ht="15.95" customHeight="1">
      <c r="A9" s="37">
        <v>12</v>
      </c>
      <c r="B9" s="75">
        <v>6.3784374999999995</v>
      </c>
      <c r="C9" s="75">
        <v>6.3887500000000017</v>
      </c>
      <c r="D9" s="76">
        <v>6.3454545454545448</v>
      </c>
      <c r="E9" s="75">
        <v>6.36</v>
      </c>
      <c r="F9" s="75">
        <v>6.4250000000000016</v>
      </c>
      <c r="G9" s="75">
        <v>6.2835000000000019</v>
      </c>
      <c r="H9" s="75">
        <v>6.36</v>
      </c>
      <c r="I9" s="75">
        <v>6.4169999999999998</v>
      </c>
      <c r="J9" s="75">
        <v>6.38</v>
      </c>
      <c r="K9" s="75">
        <v>6.3</v>
      </c>
      <c r="L9" s="74">
        <v>6.4</v>
      </c>
      <c r="M9" s="76">
        <f t="shared" si="2"/>
        <v>6.3638142045454549</v>
      </c>
      <c r="N9" s="76">
        <f t="shared" si="1"/>
        <v>0.14149999999999974</v>
      </c>
      <c r="O9" s="46">
        <v>6.2</v>
      </c>
      <c r="P9" s="47">
        <v>6.6</v>
      </c>
      <c r="Q9" s="81">
        <f t="shared" si="3"/>
        <v>100.75123236902708</v>
      </c>
    </row>
    <row r="10" spans="1:18" s="48" customFormat="1" ht="15.95" customHeight="1">
      <c r="A10" s="37">
        <v>1</v>
      </c>
      <c r="B10" s="75">
        <v>6.3640624999999984</v>
      </c>
      <c r="C10" s="75">
        <v>6.3924736842105281</v>
      </c>
      <c r="D10" s="76">
        <v>6.3578947368421064</v>
      </c>
      <c r="E10" s="75">
        <v>6.34</v>
      </c>
      <c r="F10" s="75">
        <v>6.3904761904761909</v>
      </c>
      <c r="G10" s="75">
        <v>6.2957894736842119</v>
      </c>
      <c r="H10" s="75">
        <v>6.33</v>
      </c>
      <c r="I10" s="75">
        <v>6.43</v>
      </c>
      <c r="J10" s="75">
        <v>6.37</v>
      </c>
      <c r="K10" s="75">
        <v>6.3</v>
      </c>
      <c r="L10" s="74">
        <v>6.4</v>
      </c>
      <c r="M10" s="76">
        <f t="shared" si="2"/>
        <v>6.3570696585213025</v>
      </c>
      <c r="N10" s="76">
        <f t="shared" si="1"/>
        <v>0.13421052631578778</v>
      </c>
      <c r="O10" s="46">
        <v>6.2</v>
      </c>
      <c r="P10" s="47">
        <v>6.6</v>
      </c>
      <c r="Q10" s="81">
        <f t="shared" si="3"/>
        <v>100.64445343082087</v>
      </c>
    </row>
    <row r="11" spans="1:18" s="48" customFormat="1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6.4</v>
      </c>
      <c r="M11" s="76"/>
      <c r="N11" s="76">
        <f t="shared" si="1"/>
        <v>0</v>
      </c>
      <c r="O11" s="46">
        <v>6.2</v>
      </c>
      <c r="P11" s="47">
        <v>6.6</v>
      </c>
      <c r="Q11" s="81">
        <f t="shared" si="3"/>
        <v>0</v>
      </c>
    </row>
    <row r="12" spans="1:18" s="48" customFormat="1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6.4</v>
      </c>
      <c r="M12" s="76"/>
      <c r="N12" s="76">
        <f t="shared" si="1"/>
        <v>0</v>
      </c>
      <c r="O12" s="46">
        <v>6.2</v>
      </c>
      <c r="P12" s="47">
        <v>6.6</v>
      </c>
      <c r="Q12" s="81">
        <f t="shared" si="3"/>
        <v>0</v>
      </c>
    </row>
    <row r="13" spans="1:18" s="48" customFormat="1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6.4</v>
      </c>
      <c r="M13" s="76"/>
      <c r="N13" s="76">
        <f t="shared" si="1"/>
        <v>0</v>
      </c>
      <c r="O13" s="46">
        <v>6.2</v>
      </c>
      <c r="P13" s="47">
        <v>6.6</v>
      </c>
      <c r="Q13" s="81">
        <f t="shared" si="3"/>
        <v>0</v>
      </c>
    </row>
    <row r="14" spans="1:18" s="48" customFormat="1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6.4</v>
      </c>
      <c r="M14" s="76"/>
      <c r="N14" s="76">
        <f t="shared" si="1"/>
        <v>0</v>
      </c>
      <c r="O14" s="46">
        <v>6.2</v>
      </c>
      <c r="P14" s="47">
        <v>6.6</v>
      </c>
      <c r="Q14" s="81">
        <f t="shared" si="3"/>
        <v>0</v>
      </c>
    </row>
    <row r="15" spans="1:18" s="48" customFormat="1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6.4</v>
      </c>
      <c r="M15" s="76"/>
      <c r="N15" s="76">
        <f t="shared" si="1"/>
        <v>0</v>
      </c>
      <c r="O15" s="46">
        <v>6.2</v>
      </c>
      <c r="P15" s="47">
        <v>6.6</v>
      </c>
      <c r="Q15" s="81">
        <f t="shared" si="3"/>
        <v>0</v>
      </c>
      <c r="R15" s="55"/>
    </row>
    <row r="16" spans="1:18" s="48" customFormat="1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6.4</v>
      </c>
      <c r="M16" s="76"/>
      <c r="N16" s="76">
        <f t="shared" si="1"/>
        <v>0</v>
      </c>
      <c r="O16" s="46">
        <v>6.2</v>
      </c>
      <c r="P16" s="47">
        <v>6.6</v>
      </c>
      <c r="Q16" s="81">
        <f t="shared" si="3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6.4</v>
      </c>
      <c r="M17" s="76"/>
      <c r="N17" s="76">
        <f t="shared" si="1"/>
        <v>0</v>
      </c>
      <c r="O17" s="46">
        <v>6.2</v>
      </c>
      <c r="P17" s="47">
        <v>6.6</v>
      </c>
      <c r="Q17" s="81">
        <f t="shared" si="3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6.4</v>
      </c>
      <c r="M18" s="76"/>
      <c r="N18" s="76">
        <f t="shared" si="1"/>
        <v>0</v>
      </c>
      <c r="O18" s="46">
        <v>6.2</v>
      </c>
      <c r="P18" s="47">
        <v>6.6</v>
      </c>
      <c r="Q18" s="81">
        <f t="shared" si="3"/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6.4</v>
      </c>
      <c r="M19" s="76"/>
      <c r="N19" s="76">
        <f t="shared" si="1"/>
        <v>0</v>
      </c>
      <c r="O19" s="46">
        <v>6.2</v>
      </c>
      <c r="P19" s="47">
        <v>6.6</v>
      </c>
      <c r="Q19" s="81">
        <f t="shared" si="3"/>
        <v>0</v>
      </c>
      <c r="R19" s="55"/>
    </row>
    <row r="20" spans="1:18" s="48" customFormat="1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6.4</v>
      </c>
      <c r="M20" s="76"/>
      <c r="N20" s="76">
        <f t="shared" si="1"/>
        <v>0</v>
      </c>
      <c r="O20" s="46">
        <v>6.2</v>
      </c>
      <c r="P20" s="47">
        <v>6.6</v>
      </c>
      <c r="Q20" s="81">
        <f t="shared" si="3"/>
        <v>0</v>
      </c>
      <c r="R20" s="5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6.8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6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72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141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92.934782608695656</v>
      </c>
      <c r="H3" s="74"/>
      <c r="I3" s="74"/>
      <c r="J3" s="74"/>
      <c r="K3" s="74"/>
      <c r="L3" s="71">
        <v>92</v>
      </c>
      <c r="M3" s="68">
        <f t="shared" ref="M3" si="0">AVERAGE(B3:K3)</f>
        <v>92.934782608695656</v>
      </c>
      <c r="N3" s="68">
        <f t="shared" ref="N3:N20" si="1">MAX(B3:K3)-MIN(B3:K3)</f>
        <v>0</v>
      </c>
      <c r="O3" s="66">
        <v>82</v>
      </c>
      <c r="P3" s="67">
        <v>102</v>
      </c>
      <c r="Q3" s="81">
        <f>M3/M3*100</f>
        <v>100</v>
      </c>
    </row>
    <row r="4" spans="1:18" ht="15.95" customHeight="1">
      <c r="A4" s="37">
        <v>7</v>
      </c>
      <c r="B4" s="74">
        <v>92.25</v>
      </c>
      <c r="C4" s="186"/>
      <c r="D4" s="187"/>
      <c r="E4" s="74">
        <v>95.6</v>
      </c>
      <c r="F4" s="187"/>
      <c r="G4" s="74">
        <v>91.141975308641975</v>
      </c>
      <c r="H4" s="188"/>
      <c r="I4" s="187"/>
      <c r="J4" s="74">
        <v>88.35</v>
      </c>
      <c r="K4" s="74"/>
      <c r="L4" s="71">
        <v>92</v>
      </c>
      <c r="M4" s="68">
        <f t="shared" ref="M4:M10" si="2">AVERAGE(B4:K4)</f>
        <v>91.835493827160491</v>
      </c>
      <c r="N4" s="68">
        <f t="shared" si="1"/>
        <v>7.25</v>
      </c>
      <c r="O4" s="66">
        <v>82</v>
      </c>
      <c r="P4" s="67">
        <v>102</v>
      </c>
      <c r="Q4" s="81">
        <f>M4/M$3*100</f>
        <v>98.8171395567107</v>
      </c>
    </row>
    <row r="5" spans="1:18" ht="15.95" customHeight="1">
      <c r="A5" s="37">
        <v>8</v>
      </c>
      <c r="B5" s="74">
        <v>93.625</v>
      </c>
      <c r="C5" s="74">
        <v>99.690909090909059</v>
      </c>
      <c r="D5" s="68">
        <v>90.15789473684211</v>
      </c>
      <c r="E5" s="74">
        <v>95.22</v>
      </c>
      <c r="F5" s="74">
        <v>95.8</v>
      </c>
      <c r="G5" s="74">
        <v>91.953333333333319</v>
      </c>
      <c r="H5" s="74"/>
      <c r="I5" s="74">
        <v>93.817999999999998</v>
      </c>
      <c r="J5" s="74">
        <v>91.56</v>
      </c>
      <c r="K5" s="90"/>
      <c r="L5" s="71">
        <v>92</v>
      </c>
      <c r="M5" s="68">
        <f t="shared" si="2"/>
        <v>93.978142145135564</v>
      </c>
      <c r="N5" s="68">
        <f t="shared" si="1"/>
        <v>9.5330143540669496</v>
      </c>
      <c r="O5" s="66">
        <v>82</v>
      </c>
      <c r="P5" s="67">
        <v>102</v>
      </c>
      <c r="Q5" s="81">
        <f t="shared" ref="Q5:Q20" si="3">M5/M$3*100</f>
        <v>101.12267926728038</v>
      </c>
    </row>
    <row r="6" spans="1:18" ht="15.95" customHeight="1">
      <c r="A6" s="37">
        <v>9</v>
      </c>
      <c r="B6" s="74">
        <v>92.625</v>
      </c>
      <c r="C6" s="74">
        <v>100.84</v>
      </c>
      <c r="D6" s="68">
        <v>91.388888888888886</v>
      </c>
      <c r="E6" s="74">
        <v>96.45</v>
      </c>
      <c r="F6" s="74">
        <v>92.25</v>
      </c>
      <c r="G6" s="74">
        <v>91.5625</v>
      </c>
      <c r="H6" s="74"/>
      <c r="I6" s="74">
        <v>90.424999999999997</v>
      </c>
      <c r="J6" s="74">
        <v>93.15</v>
      </c>
      <c r="K6" s="74"/>
      <c r="L6" s="71">
        <v>92</v>
      </c>
      <c r="M6" s="68">
        <f t="shared" si="2"/>
        <v>93.586423611111101</v>
      </c>
      <c r="N6" s="68">
        <f t="shared" si="1"/>
        <v>10.415000000000006</v>
      </c>
      <c r="O6" s="66">
        <v>82</v>
      </c>
      <c r="P6" s="67">
        <v>102</v>
      </c>
      <c r="Q6" s="81">
        <f t="shared" si="3"/>
        <v>100.70118096166341</v>
      </c>
    </row>
    <row r="7" spans="1:18" ht="15.95" customHeight="1">
      <c r="A7" s="37">
        <v>10</v>
      </c>
      <c r="B7" s="74">
        <v>92.28125</v>
      </c>
      <c r="C7" s="74">
        <v>91.776315789473699</v>
      </c>
      <c r="D7" s="68">
        <v>91.6</v>
      </c>
      <c r="E7" s="74">
        <v>95.73</v>
      </c>
      <c r="F7" s="74">
        <v>92.409090909090907</v>
      </c>
      <c r="G7" s="74">
        <v>92.10526315789474</v>
      </c>
      <c r="H7" s="74"/>
      <c r="I7" s="74">
        <v>91.432000000000002</v>
      </c>
      <c r="J7" s="74">
        <v>94.66</v>
      </c>
      <c r="K7" s="90"/>
      <c r="L7" s="71">
        <v>92</v>
      </c>
      <c r="M7" s="68">
        <f t="shared" si="2"/>
        <v>92.749239982057404</v>
      </c>
      <c r="N7" s="68">
        <f t="shared" si="1"/>
        <v>4.2980000000000018</v>
      </c>
      <c r="O7" s="66">
        <v>82</v>
      </c>
      <c r="P7" s="67">
        <v>102</v>
      </c>
      <c r="Q7" s="81">
        <f t="shared" si="3"/>
        <v>99.800351793558832</v>
      </c>
    </row>
    <row r="8" spans="1:18" ht="15.95" customHeight="1">
      <c r="A8" s="37">
        <v>11</v>
      </c>
      <c r="B8" s="74">
        <v>92.1875</v>
      </c>
      <c r="C8" s="74">
        <v>94.884210526315783</v>
      </c>
      <c r="D8" s="68">
        <v>91.05</v>
      </c>
      <c r="E8" s="74">
        <v>94.45</v>
      </c>
      <c r="F8" s="74">
        <v>94.8</v>
      </c>
      <c r="G8" s="74">
        <v>91.231884057971001</v>
      </c>
      <c r="H8" s="74"/>
      <c r="I8" s="74">
        <v>90.421000000000006</v>
      </c>
      <c r="J8" s="74">
        <v>92.33</v>
      </c>
      <c r="K8" s="74"/>
      <c r="L8" s="71">
        <v>92</v>
      </c>
      <c r="M8" s="68">
        <f t="shared" si="2"/>
        <v>92.669324323035866</v>
      </c>
      <c r="N8" s="68">
        <f t="shared" si="1"/>
        <v>4.4632105263157769</v>
      </c>
      <c r="O8" s="66">
        <v>82</v>
      </c>
      <c r="P8" s="67">
        <v>102</v>
      </c>
      <c r="Q8" s="81">
        <f t="shared" si="3"/>
        <v>99.714360675079533</v>
      </c>
    </row>
    <row r="9" spans="1:18" ht="15.95" customHeight="1">
      <c r="A9" s="37">
        <v>12</v>
      </c>
      <c r="B9" s="74">
        <v>92.0625</v>
      </c>
      <c r="C9" s="74">
        <v>98.306649999999991</v>
      </c>
      <c r="D9" s="68">
        <v>93.13636363636364</v>
      </c>
      <c r="E9" s="74">
        <v>95.22</v>
      </c>
      <c r="F9" s="74">
        <v>95.55</v>
      </c>
      <c r="G9" s="74">
        <v>90.724999999999994</v>
      </c>
      <c r="H9" s="74"/>
      <c r="I9" s="74">
        <v>92.959000000000003</v>
      </c>
      <c r="J9" s="74">
        <v>92.46</v>
      </c>
      <c r="K9" s="74"/>
      <c r="L9" s="71">
        <v>92</v>
      </c>
      <c r="M9" s="68">
        <f t="shared" si="2"/>
        <v>93.802439204545465</v>
      </c>
      <c r="N9" s="68">
        <f t="shared" si="1"/>
        <v>7.5816499999999962</v>
      </c>
      <c r="O9" s="66">
        <v>82</v>
      </c>
      <c r="P9" s="67">
        <v>102</v>
      </c>
      <c r="Q9" s="81">
        <f t="shared" si="3"/>
        <v>100.93361879319511</v>
      </c>
    </row>
    <row r="10" spans="1:18" ht="15.95" customHeight="1">
      <c r="A10" s="37">
        <v>1</v>
      </c>
      <c r="B10" s="74">
        <v>92.6875</v>
      </c>
      <c r="C10" s="74">
        <v>91.971052631578956</v>
      </c>
      <c r="D10" s="68">
        <v>92.684210526315795</v>
      </c>
      <c r="E10" s="74">
        <v>94.59</v>
      </c>
      <c r="F10" s="74">
        <v>93.238095238095241</v>
      </c>
      <c r="G10" s="74">
        <v>97</v>
      </c>
      <c r="H10" s="74"/>
      <c r="I10" s="74">
        <v>94.03</v>
      </c>
      <c r="J10" s="74">
        <v>92.31</v>
      </c>
      <c r="K10" s="90"/>
      <c r="L10" s="71">
        <v>92</v>
      </c>
      <c r="M10" s="68">
        <f t="shared" si="2"/>
        <v>93.56385729949875</v>
      </c>
      <c r="N10" s="68">
        <f t="shared" si="1"/>
        <v>5.0289473684210435</v>
      </c>
      <c r="O10" s="66">
        <v>82</v>
      </c>
      <c r="P10" s="67">
        <v>102</v>
      </c>
      <c r="Q10" s="81">
        <f t="shared" si="3"/>
        <v>100.67689908250156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92</v>
      </c>
      <c r="M11" s="68"/>
      <c r="N11" s="68">
        <f t="shared" si="1"/>
        <v>0</v>
      </c>
      <c r="O11" s="66">
        <v>82</v>
      </c>
      <c r="P11" s="67">
        <v>102</v>
      </c>
      <c r="Q11" s="81">
        <f t="shared" si="3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92</v>
      </c>
      <c r="M12" s="68"/>
      <c r="N12" s="68">
        <f t="shared" si="1"/>
        <v>0</v>
      </c>
      <c r="O12" s="66">
        <v>82</v>
      </c>
      <c r="P12" s="67">
        <v>102</v>
      </c>
      <c r="Q12" s="81">
        <f t="shared" si="3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92</v>
      </c>
      <c r="M13" s="68"/>
      <c r="N13" s="68">
        <f t="shared" si="1"/>
        <v>0</v>
      </c>
      <c r="O13" s="66">
        <v>82</v>
      </c>
      <c r="P13" s="67">
        <v>102</v>
      </c>
      <c r="Q13" s="81">
        <f t="shared" si="3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92</v>
      </c>
      <c r="M14" s="68"/>
      <c r="N14" s="68">
        <f t="shared" si="1"/>
        <v>0</v>
      </c>
      <c r="O14" s="66">
        <v>82</v>
      </c>
      <c r="P14" s="67">
        <v>102</v>
      </c>
      <c r="Q14" s="81">
        <f t="shared" si="3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92</v>
      </c>
      <c r="M15" s="68"/>
      <c r="N15" s="68">
        <f t="shared" si="1"/>
        <v>0</v>
      </c>
      <c r="O15" s="66">
        <v>82</v>
      </c>
      <c r="P15" s="67">
        <v>102</v>
      </c>
      <c r="Q15" s="81">
        <f t="shared" si="3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92</v>
      </c>
      <c r="M16" s="68"/>
      <c r="N16" s="68">
        <f t="shared" si="1"/>
        <v>0</v>
      </c>
      <c r="O16" s="66">
        <v>82</v>
      </c>
      <c r="P16" s="67">
        <v>102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92</v>
      </c>
      <c r="M17" s="68"/>
      <c r="N17" s="68">
        <f t="shared" si="1"/>
        <v>0</v>
      </c>
      <c r="O17" s="66">
        <v>82</v>
      </c>
      <c r="P17" s="67">
        <v>102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92</v>
      </c>
      <c r="M18" s="68"/>
      <c r="N18" s="68">
        <f t="shared" si="1"/>
        <v>0</v>
      </c>
      <c r="O18" s="66">
        <v>82</v>
      </c>
      <c r="P18" s="67">
        <v>102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92</v>
      </c>
      <c r="M19" s="68"/>
      <c r="N19" s="68">
        <f t="shared" si="1"/>
        <v>0</v>
      </c>
      <c r="O19" s="66">
        <v>82</v>
      </c>
      <c r="P19" s="67">
        <v>102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92</v>
      </c>
      <c r="M20" s="68"/>
      <c r="N20" s="68">
        <f t="shared" si="1"/>
        <v>0</v>
      </c>
      <c r="O20" s="66">
        <v>82</v>
      </c>
      <c r="P20" s="67">
        <v>102</v>
      </c>
      <c r="Q20" s="81">
        <f t="shared" si="3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W21"/>
  <sheetViews>
    <sheetView zoomScale="80" workbookViewId="0">
      <selection activeCell="N10" sqref="N10"/>
    </sheetView>
  </sheetViews>
  <sheetFormatPr defaultRowHeight="13.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7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50</v>
      </c>
    </row>
    <row r="2" spans="1:23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138</v>
      </c>
      <c r="M2" s="45" t="s">
        <v>39</v>
      </c>
      <c r="N2" s="45" t="s">
        <v>32</v>
      </c>
      <c r="O2" s="45" t="s">
        <v>54</v>
      </c>
      <c r="P2" s="45" t="s">
        <v>55</v>
      </c>
      <c r="Q2" s="45" t="s">
        <v>32</v>
      </c>
      <c r="R2" s="58" t="s">
        <v>40</v>
      </c>
      <c r="S2" s="59" t="s">
        <v>41</v>
      </c>
      <c r="T2" s="59" t="s">
        <v>63</v>
      </c>
      <c r="U2" s="59" t="s">
        <v>64</v>
      </c>
      <c r="V2" s="31" t="s">
        <v>145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65.42</v>
      </c>
      <c r="H3" s="74"/>
      <c r="I3" s="74"/>
      <c r="J3" s="74"/>
      <c r="K3" s="74">
        <v>63.4</v>
      </c>
      <c r="L3" s="93">
        <v>83</v>
      </c>
      <c r="M3" s="68"/>
      <c r="N3" s="68"/>
      <c r="O3" s="71">
        <v>64</v>
      </c>
      <c r="P3" s="68">
        <f t="shared" ref="P3:P10" si="0">AVERAGE(C3,E3,G3,H3,I3,J3,K3)</f>
        <v>64.41</v>
      </c>
      <c r="Q3" s="68">
        <f t="shared" ref="Q3:Q10" si="1">MAX(E3,G3,H3,I3,J3,K3)-MIN(E3,G3,H3,I3,J3,K3)</f>
        <v>2.0200000000000031</v>
      </c>
      <c r="R3" s="46">
        <v>78</v>
      </c>
      <c r="S3" s="47">
        <v>88</v>
      </c>
      <c r="T3" s="47">
        <v>59</v>
      </c>
      <c r="U3" s="47">
        <v>69</v>
      </c>
      <c r="V3" s="81">
        <f>P3/P3*100</f>
        <v>100</v>
      </c>
    </row>
    <row r="4" spans="1:23" ht="15.95" customHeight="1">
      <c r="A4" s="37">
        <v>7</v>
      </c>
      <c r="B4" s="74">
        <v>81.96875</v>
      </c>
      <c r="C4" s="186"/>
      <c r="D4" s="187"/>
      <c r="E4" s="74">
        <v>62.55</v>
      </c>
      <c r="F4" s="187"/>
      <c r="G4" s="74">
        <v>65.135333333333335</v>
      </c>
      <c r="H4" s="188"/>
      <c r="I4" s="187"/>
      <c r="J4" s="74">
        <v>64.47</v>
      </c>
      <c r="K4" s="74">
        <v>63.9</v>
      </c>
      <c r="L4" s="93">
        <v>83</v>
      </c>
      <c r="M4" s="68">
        <f t="shared" ref="M4:M10" si="2">AVERAGE(B4,D4,F4)</f>
        <v>81.96875</v>
      </c>
      <c r="N4" s="68">
        <f t="shared" ref="N4:N10" si="3">MAX(B4,D4,F4)-MIN(B4,D4,F4)</f>
        <v>0</v>
      </c>
      <c r="O4" s="71">
        <v>64</v>
      </c>
      <c r="P4" s="68">
        <f t="shared" si="0"/>
        <v>64.013833333333324</v>
      </c>
      <c r="Q4" s="68">
        <f t="shared" si="1"/>
        <v>2.5853333333333381</v>
      </c>
      <c r="R4" s="46">
        <v>78</v>
      </c>
      <c r="S4" s="47">
        <v>88</v>
      </c>
      <c r="T4" s="47">
        <v>59</v>
      </c>
      <c r="U4" s="47">
        <v>69</v>
      </c>
      <c r="V4" s="81">
        <f>P4/P$3*100</f>
        <v>99.384929876313194</v>
      </c>
    </row>
    <row r="5" spans="1:23" ht="15.95" customHeight="1">
      <c r="A5" s="37">
        <v>8</v>
      </c>
      <c r="B5" s="74">
        <v>81.375</v>
      </c>
      <c r="C5" s="74"/>
      <c r="D5" s="68">
        <v>80.75</v>
      </c>
      <c r="E5" s="74">
        <v>63.01</v>
      </c>
      <c r="F5" s="74">
        <v>83.6</v>
      </c>
      <c r="G5" s="74">
        <v>65.341666666666669</v>
      </c>
      <c r="H5" s="74">
        <v>65.400000000000006</v>
      </c>
      <c r="I5" s="74">
        <v>62.317999999999998</v>
      </c>
      <c r="J5" s="74">
        <v>64.3</v>
      </c>
      <c r="K5" s="74">
        <v>63.7</v>
      </c>
      <c r="L5" s="93">
        <v>83</v>
      </c>
      <c r="M5" s="68">
        <f t="shared" si="2"/>
        <v>81.908333333333331</v>
      </c>
      <c r="N5" s="68">
        <f t="shared" si="3"/>
        <v>2.8499999999999943</v>
      </c>
      <c r="O5" s="71">
        <v>64</v>
      </c>
      <c r="P5" s="68">
        <f t="shared" si="0"/>
        <v>64.011611111111108</v>
      </c>
      <c r="Q5" s="68">
        <f t="shared" si="1"/>
        <v>3.0820000000000078</v>
      </c>
      <c r="R5" s="46">
        <v>78</v>
      </c>
      <c r="S5" s="47">
        <v>88</v>
      </c>
      <c r="T5" s="47">
        <v>59</v>
      </c>
      <c r="U5" s="47">
        <v>69</v>
      </c>
      <c r="V5" s="81">
        <f t="shared" ref="V5:V17" si="4">P5/P$3*100</f>
        <v>99.381479756421527</v>
      </c>
    </row>
    <row r="6" spans="1:23" ht="15.95" customHeight="1">
      <c r="A6" s="37">
        <v>9</v>
      </c>
      <c r="B6" s="74">
        <v>81.65625</v>
      </c>
      <c r="C6" s="74"/>
      <c r="D6" s="68">
        <v>80.388888888888886</v>
      </c>
      <c r="E6" s="74">
        <v>63.68</v>
      </c>
      <c r="F6" s="74">
        <v>83.4</v>
      </c>
      <c r="G6" s="74">
        <v>65.09375</v>
      </c>
      <c r="H6" s="74">
        <v>66</v>
      </c>
      <c r="I6" s="74">
        <v>62.32</v>
      </c>
      <c r="J6" s="74">
        <v>64.52</v>
      </c>
      <c r="K6" s="74">
        <v>63.5</v>
      </c>
      <c r="L6" s="93">
        <v>83</v>
      </c>
      <c r="M6" s="68">
        <f t="shared" si="2"/>
        <v>81.815046296296302</v>
      </c>
      <c r="N6" s="68">
        <f t="shared" si="3"/>
        <v>3.01111111111112</v>
      </c>
      <c r="O6" s="71">
        <v>64</v>
      </c>
      <c r="P6" s="68">
        <f t="shared" si="0"/>
        <v>64.185625000000002</v>
      </c>
      <c r="Q6" s="68">
        <f t="shared" si="1"/>
        <v>3.6799999999999997</v>
      </c>
      <c r="R6" s="46">
        <v>78</v>
      </c>
      <c r="S6" s="47">
        <v>88</v>
      </c>
      <c r="T6" s="47">
        <v>59</v>
      </c>
      <c r="U6" s="47">
        <v>69</v>
      </c>
      <c r="V6" s="81">
        <f t="shared" si="4"/>
        <v>99.651645707188337</v>
      </c>
    </row>
    <row r="7" spans="1:23" ht="15.95" customHeight="1">
      <c r="A7" s="37">
        <v>10</v>
      </c>
      <c r="B7" s="74">
        <v>81.5625</v>
      </c>
      <c r="C7" s="74"/>
      <c r="D7" s="68">
        <v>81</v>
      </c>
      <c r="E7" s="74">
        <v>64.89</v>
      </c>
      <c r="F7" s="74">
        <v>83.63636363636364</v>
      </c>
      <c r="G7" s="74">
        <v>67.096825396825395</v>
      </c>
      <c r="H7" s="74">
        <v>65.400000000000006</v>
      </c>
      <c r="I7" s="74">
        <v>63.677999999999997</v>
      </c>
      <c r="J7" s="74">
        <v>65.62</v>
      </c>
      <c r="K7" s="74">
        <v>63.1</v>
      </c>
      <c r="L7" s="93">
        <v>83</v>
      </c>
      <c r="M7" s="68">
        <f t="shared" si="2"/>
        <v>82.066287878787875</v>
      </c>
      <c r="N7" s="68">
        <f t="shared" si="3"/>
        <v>2.6363636363636402</v>
      </c>
      <c r="O7" s="71">
        <v>64</v>
      </c>
      <c r="P7" s="68">
        <f t="shared" si="0"/>
        <v>64.96413756613758</v>
      </c>
      <c r="Q7" s="68">
        <f t="shared" si="1"/>
        <v>3.9968253968253933</v>
      </c>
      <c r="R7" s="46">
        <v>78</v>
      </c>
      <c r="S7" s="47">
        <v>88</v>
      </c>
      <c r="T7" s="47">
        <v>59</v>
      </c>
      <c r="U7" s="47">
        <v>69</v>
      </c>
      <c r="V7" s="81">
        <f t="shared" si="4"/>
        <v>100.86032846784285</v>
      </c>
    </row>
    <row r="8" spans="1:23" ht="15.95" customHeight="1">
      <c r="A8" s="37">
        <v>11</v>
      </c>
      <c r="B8" s="74">
        <v>82.15625</v>
      </c>
      <c r="C8" s="74"/>
      <c r="D8" s="68">
        <v>80.25</v>
      </c>
      <c r="E8" s="74">
        <v>64.680000000000007</v>
      </c>
      <c r="F8" s="74">
        <v>82.85</v>
      </c>
      <c r="G8" s="74">
        <v>66.874666666666656</v>
      </c>
      <c r="H8" s="74">
        <v>64.900000000000006</v>
      </c>
      <c r="I8" s="74">
        <v>64.843000000000004</v>
      </c>
      <c r="J8" s="74">
        <v>65.959999999999994</v>
      </c>
      <c r="K8" s="74">
        <v>63.3</v>
      </c>
      <c r="L8" s="93">
        <v>83</v>
      </c>
      <c r="M8" s="68">
        <f t="shared" si="2"/>
        <v>81.752083333333331</v>
      </c>
      <c r="N8" s="68">
        <f t="shared" si="3"/>
        <v>2.5999999999999943</v>
      </c>
      <c r="O8" s="71">
        <v>64</v>
      </c>
      <c r="P8" s="68">
        <f t="shared" si="0"/>
        <v>65.092944444444441</v>
      </c>
      <c r="Q8" s="68">
        <f t="shared" si="1"/>
        <v>3.5746666666666584</v>
      </c>
      <c r="R8" s="46">
        <v>78</v>
      </c>
      <c r="S8" s="47">
        <v>88</v>
      </c>
      <c r="T8" s="47">
        <v>59</v>
      </c>
      <c r="U8" s="47">
        <v>69</v>
      </c>
      <c r="V8" s="81">
        <f t="shared" si="4"/>
        <v>101.06030809570632</v>
      </c>
    </row>
    <row r="9" spans="1:23" ht="15.95" customHeight="1">
      <c r="A9" s="37">
        <v>12</v>
      </c>
      <c r="B9" s="74">
        <v>81.15625</v>
      </c>
      <c r="C9" s="74"/>
      <c r="D9" s="68">
        <v>80.045454545454547</v>
      </c>
      <c r="E9" s="74">
        <v>66.010000000000005</v>
      </c>
      <c r="F9" s="74">
        <v>83.1</v>
      </c>
      <c r="G9" s="74">
        <v>66.745833333333351</v>
      </c>
      <c r="H9" s="74">
        <v>66.900000000000006</v>
      </c>
      <c r="I9" s="74">
        <v>65.415000000000006</v>
      </c>
      <c r="J9" s="74">
        <v>64.92</v>
      </c>
      <c r="K9" s="74">
        <v>63.5</v>
      </c>
      <c r="L9" s="93">
        <v>83</v>
      </c>
      <c r="M9" s="68">
        <f t="shared" si="2"/>
        <v>81.433901515151518</v>
      </c>
      <c r="N9" s="68">
        <f t="shared" si="3"/>
        <v>3.0545454545454476</v>
      </c>
      <c r="O9" s="71">
        <v>64</v>
      </c>
      <c r="P9" s="68">
        <f t="shared" si="0"/>
        <v>65.581805555555562</v>
      </c>
      <c r="Q9" s="68">
        <f t="shared" si="1"/>
        <v>3.4000000000000057</v>
      </c>
      <c r="R9" s="46">
        <v>78</v>
      </c>
      <c r="S9" s="47">
        <v>88</v>
      </c>
      <c r="T9" s="47">
        <v>59</v>
      </c>
      <c r="U9" s="47">
        <v>69</v>
      </c>
      <c r="V9" s="81">
        <f t="shared" si="4"/>
        <v>101.81929134537427</v>
      </c>
    </row>
    <row r="10" spans="1:23" ht="15.95" customHeight="1">
      <c r="A10" s="37">
        <v>1</v>
      </c>
      <c r="B10" s="74">
        <v>81.25</v>
      </c>
      <c r="C10" s="74"/>
      <c r="D10" s="68">
        <v>79.315789473684205</v>
      </c>
      <c r="E10" s="74">
        <v>61.942999999999998</v>
      </c>
      <c r="F10" s="74">
        <v>83.238095238095241</v>
      </c>
      <c r="G10" s="74">
        <v>66.174603174603178</v>
      </c>
      <c r="H10" s="74">
        <v>66.599999999999994</v>
      </c>
      <c r="I10" s="74">
        <v>63.207999999999998</v>
      </c>
      <c r="J10" s="74">
        <v>64.739999999999995</v>
      </c>
      <c r="K10" s="74">
        <v>63.5</v>
      </c>
      <c r="L10" s="93">
        <v>83</v>
      </c>
      <c r="M10" s="68">
        <f t="shared" si="2"/>
        <v>81.267961570593158</v>
      </c>
      <c r="N10" s="68">
        <f t="shared" si="3"/>
        <v>3.9223057644110355</v>
      </c>
      <c r="O10" s="71">
        <v>64</v>
      </c>
      <c r="P10" s="68">
        <f t="shared" si="0"/>
        <v>64.360933862433868</v>
      </c>
      <c r="Q10" s="68">
        <f t="shared" si="1"/>
        <v>4.6569999999999965</v>
      </c>
      <c r="R10" s="46">
        <v>78</v>
      </c>
      <c r="S10" s="47">
        <v>88</v>
      </c>
      <c r="T10" s="47">
        <v>59</v>
      </c>
      <c r="U10" s="47">
        <v>69</v>
      </c>
      <c r="V10" s="81">
        <f t="shared" si="4"/>
        <v>99.923822174249139</v>
      </c>
    </row>
    <row r="11" spans="1:23" ht="15.95" customHeight="1">
      <c r="A11" s="37">
        <v>2</v>
      </c>
      <c r="B11" s="74"/>
      <c r="C11" s="74"/>
      <c r="D11" s="74"/>
      <c r="E11" s="74"/>
      <c r="F11" s="87"/>
      <c r="G11" s="74"/>
      <c r="H11" s="74"/>
      <c r="I11" s="74"/>
      <c r="J11" s="74"/>
      <c r="K11" s="74"/>
      <c r="L11" s="93">
        <v>83</v>
      </c>
      <c r="M11" s="68"/>
      <c r="N11" s="68">
        <f t="shared" ref="N11:N17" si="5">MAX(B11,F11)-MIN(B11,F11)</f>
        <v>0</v>
      </c>
      <c r="O11" s="71">
        <v>64</v>
      </c>
      <c r="P11" s="68"/>
      <c r="Q11" s="68">
        <f t="shared" ref="Q11:Q17" si="6">MAX(D11,E11,G11,H11,I11,J11)-MIN(D11,E11,G11,H11,I11,J11)</f>
        <v>0</v>
      </c>
      <c r="R11" s="46">
        <v>78</v>
      </c>
      <c r="S11" s="47">
        <v>88</v>
      </c>
      <c r="T11" s="47">
        <v>59</v>
      </c>
      <c r="U11" s="47">
        <v>69</v>
      </c>
      <c r="V11" s="81">
        <f t="shared" si="4"/>
        <v>0</v>
      </c>
    </row>
    <row r="12" spans="1:23" ht="15.95" customHeight="1">
      <c r="A12" s="37">
        <v>3</v>
      </c>
      <c r="B12" s="74"/>
      <c r="C12" s="74"/>
      <c r="D12" s="74"/>
      <c r="E12" s="74"/>
      <c r="F12" s="87"/>
      <c r="G12" s="74"/>
      <c r="H12" s="74"/>
      <c r="I12" s="74"/>
      <c r="J12" s="68"/>
      <c r="K12" s="74"/>
      <c r="L12" s="93">
        <v>83</v>
      </c>
      <c r="M12" s="68"/>
      <c r="N12" s="68">
        <f t="shared" si="5"/>
        <v>0</v>
      </c>
      <c r="O12" s="71">
        <v>64</v>
      </c>
      <c r="P12" s="68"/>
      <c r="Q12" s="68">
        <f t="shared" si="6"/>
        <v>0</v>
      </c>
      <c r="R12" s="46">
        <v>78</v>
      </c>
      <c r="S12" s="47">
        <v>88</v>
      </c>
      <c r="T12" s="47">
        <v>59</v>
      </c>
      <c r="U12" s="47">
        <v>69</v>
      </c>
      <c r="V12" s="81">
        <f t="shared" si="4"/>
        <v>0</v>
      </c>
    </row>
    <row r="13" spans="1:23" ht="15.95" customHeight="1">
      <c r="A13" s="37">
        <v>4</v>
      </c>
      <c r="B13" s="74"/>
      <c r="C13" s="74"/>
      <c r="D13" s="74"/>
      <c r="E13" s="74"/>
      <c r="F13" s="87"/>
      <c r="G13" s="74"/>
      <c r="H13" s="74"/>
      <c r="I13" s="74"/>
      <c r="J13" s="68"/>
      <c r="K13" s="74"/>
      <c r="L13" s="93">
        <v>83</v>
      </c>
      <c r="M13" s="68"/>
      <c r="N13" s="68">
        <f t="shared" si="5"/>
        <v>0</v>
      </c>
      <c r="O13" s="71">
        <v>64</v>
      </c>
      <c r="P13" s="68"/>
      <c r="Q13" s="68">
        <f t="shared" si="6"/>
        <v>0</v>
      </c>
      <c r="R13" s="46">
        <v>78</v>
      </c>
      <c r="S13" s="47">
        <v>88</v>
      </c>
      <c r="T13" s="47">
        <v>59</v>
      </c>
      <c r="U13" s="47">
        <v>69</v>
      </c>
      <c r="V13" s="81">
        <f t="shared" si="4"/>
        <v>0</v>
      </c>
    </row>
    <row r="14" spans="1:23" ht="15.95" customHeight="1">
      <c r="A14" s="37">
        <v>5</v>
      </c>
      <c r="B14" s="74"/>
      <c r="C14" s="74"/>
      <c r="D14" s="74"/>
      <c r="E14" s="74"/>
      <c r="F14" s="87"/>
      <c r="G14" s="74"/>
      <c r="H14" s="74"/>
      <c r="I14" s="74"/>
      <c r="J14" s="74"/>
      <c r="K14" s="90"/>
      <c r="L14" s="93">
        <v>83</v>
      </c>
      <c r="M14" s="68"/>
      <c r="N14" s="68">
        <f>MAX(B14,F14)-MIN(B14,F14)</f>
        <v>0</v>
      </c>
      <c r="O14" s="71">
        <v>64</v>
      </c>
      <c r="P14" s="68"/>
      <c r="Q14" s="68">
        <f t="shared" si="6"/>
        <v>0</v>
      </c>
      <c r="R14" s="46">
        <v>78</v>
      </c>
      <c r="S14" s="47">
        <v>88</v>
      </c>
      <c r="T14" s="47">
        <v>59</v>
      </c>
      <c r="U14" s="47">
        <v>69</v>
      </c>
      <c r="V14" s="81">
        <f t="shared" si="4"/>
        <v>0</v>
      </c>
    </row>
    <row r="15" spans="1:23" ht="15.95" customHeight="1">
      <c r="A15" s="37">
        <v>6</v>
      </c>
      <c r="B15" s="74"/>
      <c r="C15" s="74"/>
      <c r="D15" s="74"/>
      <c r="E15" s="74"/>
      <c r="F15" s="87"/>
      <c r="G15" s="74"/>
      <c r="H15" s="74"/>
      <c r="I15" s="74"/>
      <c r="J15" s="74"/>
      <c r="K15" s="90"/>
      <c r="L15" s="93">
        <v>83</v>
      </c>
      <c r="M15" s="68"/>
      <c r="N15" s="68">
        <f t="shared" si="5"/>
        <v>0</v>
      </c>
      <c r="O15" s="71">
        <v>64</v>
      </c>
      <c r="P15" s="68"/>
      <c r="Q15" s="68">
        <f t="shared" si="6"/>
        <v>0</v>
      </c>
      <c r="R15" s="46">
        <v>78</v>
      </c>
      <c r="S15" s="47">
        <v>88</v>
      </c>
      <c r="T15" s="47">
        <v>59</v>
      </c>
      <c r="U15" s="47">
        <v>69</v>
      </c>
      <c r="V15" s="81">
        <f t="shared" si="4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87"/>
      <c r="G16" s="74"/>
      <c r="H16" s="74"/>
      <c r="I16" s="74"/>
      <c r="J16" s="74"/>
      <c r="K16" s="90"/>
      <c r="L16" s="93">
        <v>83</v>
      </c>
      <c r="M16" s="68"/>
      <c r="N16" s="68">
        <f t="shared" si="5"/>
        <v>0</v>
      </c>
      <c r="O16" s="71">
        <v>64</v>
      </c>
      <c r="P16" s="68"/>
      <c r="Q16" s="68">
        <f t="shared" si="6"/>
        <v>0</v>
      </c>
      <c r="R16" s="46">
        <v>78</v>
      </c>
      <c r="S16" s="47">
        <v>88</v>
      </c>
      <c r="T16" s="47">
        <v>59</v>
      </c>
      <c r="U16" s="47">
        <v>69</v>
      </c>
      <c r="V16" s="81">
        <f t="shared" si="4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93">
        <v>83</v>
      </c>
      <c r="M17" s="68"/>
      <c r="N17" s="68">
        <f t="shared" si="5"/>
        <v>0</v>
      </c>
      <c r="O17" s="71">
        <v>64</v>
      </c>
      <c r="P17" s="68"/>
      <c r="Q17" s="68">
        <f t="shared" si="6"/>
        <v>0</v>
      </c>
      <c r="R17" s="46">
        <v>78</v>
      </c>
      <c r="S17" s="47">
        <v>88</v>
      </c>
      <c r="T17" s="47">
        <v>59</v>
      </c>
      <c r="U17" s="47">
        <v>69</v>
      </c>
      <c r="V17" s="81">
        <f t="shared" si="4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93">
        <v>83</v>
      </c>
      <c r="M18" s="68"/>
      <c r="N18" s="68">
        <f>MAX(B18,F18)-MIN(B18,F18)</f>
        <v>0</v>
      </c>
      <c r="O18" s="71">
        <v>64</v>
      </c>
      <c r="P18" s="68"/>
      <c r="Q18" s="68">
        <f>MAX(D18,E18,G18,H18,I18,J18)-MIN(D18,E18,G18,H18,I18,J18)</f>
        <v>0</v>
      </c>
      <c r="R18" s="46">
        <v>78</v>
      </c>
      <c r="S18" s="47">
        <v>88</v>
      </c>
      <c r="T18" s="47">
        <v>59</v>
      </c>
      <c r="U18" s="47">
        <v>69</v>
      </c>
      <c r="V18" s="81">
        <f>P18/P$3*100</f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93">
        <v>83</v>
      </c>
      <c r="M19" s="68"/>
      <c r="N19" s="68">
        <f>MAX(B19,F19)-MIN(B19,F19)</f>
        <v>0</v>
      </c>
      <c r="O19" s="71">
        <v>64</v>
      </c>
      <c r="P19" s="68"/>
      <c r="Q19" s="68">
        <f>MAX(D19,E19,G19,H19,I19,J19)-MIN(D19,E19,G19,H19,I19,J19)</f>
        <v>0</v>
      </c>
      <c r="R19" s="46">
        <v>78</v>
      </c>
      <c r="S19" s="47">
        <v>88</v>
      </c>
      <c r="T19" s="47">
        <v>59</v>
      </c>
      <c r="U19" s="47">
        <v>69</v>
      </c>
      <c r="V19" s="81">
        <f>P19/P$3*100</f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94">
        <v>83</v>
      </c>
      <c r="M20" s="68"/>
      <c r="N20" s="68">
        <f>MAX(B20,F20)-MIN(B20,F20)</f>
        <v>0</v>
      </c>
      <c r="O20" s="71">
        <v>64</v>
      </c>
      <c r="P20" s="68"/>
      <c r="Q20" s="68">
        <f>MAX(D20,E20,G20,H20,I20,J20)-MIN(D20,E20,G20,H20,I20,J20)</f>
        <v>0</v>
      </c>
      <c r="R20" s="46">
        <v>78</v>
      </c>
      <c r="S20" s="47">
        <v>88</v>
      </c>
      <c r="T20" s="47">
        <v>59</v>
      </c>
      <c r="U20" s="47">
        <v>69</v>
      </c>
      <c r="V20" s="81">
        <f>P20/P$3*100</f>
        <v>0</v>
      </c>
      <c r="W20" s="8"/>
    </row>
    <row r="21" spans="1:23">
      <c r="L21" s="88"/>
      <c r="M21" s="8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E19"/>
  <sheetViews>
    <sheetView zoomScale="75" workbookViewId="0">
      <selection activeCell="Z23" sqref="Z23"/>
    </sheetView>
  </sheetViews>
  <sheetFormatPr defaultRowHeight="13.5"/>
  <cols>
    <col min="1" max="1" width="6.625" customWidth="1"/>
    <col min="2" max="31" width="8" customWidth="1"/>
  </cols>
  <sheetData>
    <row r="1" spans="1:31" ht="16.5">
      <c r="A1" s="83" t="s">
        <v>59</v>
      </c>
      <c r="B1" s="86" t="s">
        <v>15</v>
      </c>
      <c r="C1" s="86" t="s">
        <v>16</v>
      </c>
      <c r="D1" s="86" t="s">
        <v>17</v>
      </c>
      <c r="E1" s="86" t="s">
        <v>18</v>
      </c>
      <c r="F1" s="86" t="s">
        <v>14</v>
      </c>
      <c r="G1" s="86" t="s">
        <v>8</v>
      </c>
      <c r="H1" s="86" t="s">
        <v>37</v>
      </c>
      <c r="I1" s="86" t="s">
        <v>38</v>
      </c>
      <c r="J1" s="86" t="s">
        <v>9</v>
      </c>
      <c r="K1" s="86" t="s">
        <v>42</v>
      </c>
      <c r="L1" s="86" t="s">
        <v>52</v>
      </c>
      <c r="M1" s="86" t="s">
        <v>21</v>
      </c>
      <c r="N1" s="86" t="s">
        <v>13</v>
      </c>
      <c r="O1" s="86" t="s">
        <v>11</v>
      </c>
      <c r="P1" s="86" t="s">
        <v>12</v>
      </c>
      <c r="Q1" s="85" t="s">
        <v>2</v>
      </c>
      <c r="R1" s="86" t="s">
        <v>3</v>
      </c>
      <c r="S1" s="86" t="s">
        <v>4</v>
      </c>
      <c r="T1" s="86" t="s">
        <v>5</v>
      </c>
      <c r="U1" s="86" t="s">
        <v>6</v>
      </c>
      <c r="V1" s="86" t="s">
        <v>51</v>
      </c>
      <c r="W1" s="86" t="s">
        <v>35</v>
      </c>
      <c r="X1" s="86" t="s">
        <v>36</v>
      </c>
      <c r="Y1" s="86" t="s">
        <v>20</v>
      </c>
      <c r="Z1" s="86" t="s">
        <v>61</v>
      </c>
      <c r="AA1" s="86" t="s">
        <v>19</v>
      </c>
      <c r="AB1" s="86" t="s">
        <v>22</v>
      </c>
      <c r="AC1" s="86" t="s">
        <v>23</v>
      </c>
      <c r="AD1" s="86" t="s">
        <v>24</v>
      </c>
      <c r="AE1" s="86" t="s">
        <v>50</v>
      </c>
    </row>
    <row r="2" spans="1:31" s="96" customFormat="1" ht="16.5">
      <c r="A2" s="95" t="s">
        <v>142</v>
      </c>
      <c r="B2" s="197">
        <v>100</v>
      </c>
      <c r="C2" s="197">
        <v>100</v>
      </c>
      <c r="D2" s="197">
        <v>100</v>
      </c>
      <c r="E2" s="197">
        <v>100</v>
      </c>
      <c r="F2" s="197">
        <v>100</v>
      </c>
      <c r="G2" s="197">
        <v>100</v>
      </c>
      <c r="H2" s="197">
        <v>100</v>
      </c>
      <c r="I2" s="197">
        <v>100</v>
      </c>
      <c r="J2" s="197">
        <v>100</v>
      </c>
      <c r="K2" s="197">
        <v>100</v>
      </c>
      <c r="L2" s="197">
        <v>100</v>
      </c>
      <c r="M2" s="197">
        <v>100</v>
      </c>
      <c r="N2" s="197">
        <v>100</v>
      </c>
      <c r="O2" s="197">
        <v>100</v>
      </c>
      <c r="P2" s="197">
        <v>100</v>
      </c>
      <c r="Q2" s="198">
        <v>100</v>
      </c>
      <c r="R2" s="197">
        <v>100</v>
      </c>
      <c r="S2" s="197">
        <v>100</v>
      </c>
      <c r="T2" s="197">
        <v>100</v>
      </c>
      <c r="U2" s="197">
        <v>100</v>
      </c>
      <c r="V2" s="197">
        <v>100</v>
      </c>
      <c r="W2" s="197">
        <v>100</v>
      </c>
      <c r="X2" s="197">
        <v>100</v>
      </c>
      <c r="Y2" s="197">
        <v>100</v>
      </c>
      <c r="Z2" s="197">
        <v>100</v>
      </c>
      <c r="AA2" s="197">
        <v>100</v>
      </c>
      <c r="AB2" s="197">
        <v>100</v>
      </c>
      <c r="AC2" s="197">
        <v>100</v>
      </c>
      <c r="AD2" s="197">
        <v>100</v>
      </c>
      <c r="AE2" s="197">
        <v>100</v>
      </c>
    </row>
    <row r="3" spans="1:31" s="96" customFormat="1" ht="16.5">
      <c r="A3" s="97">
        <v>7</v>
      </c>
      <c r="B3" s="198">
        <f ca="1">INDIRECT(B$1&amp;"!Q4")</f>
        <v>100.09712251509507</v>
      </c>
      <c r="C3" s="198">
        <f ca="1">INDIRECT(C$1&amp;"!Q4")</f>
        <v>100.45611646836821</v>
      </c>
      <c r="D3" s="198">
        <f ca="1">INDIRECT(D$1&amp;"!V4")</f>
        <v>100.37210809934767</v>
      </c>
      <c r="E3" s="198">
        <f ca="1">INDIRECT(E$1&amp;"!Q4")</f>
        <v>98.78320834786652</v>
      </c>
      <c r="F3" s="198">
        <f ca="1">INDIRECT(F$1&amp;"!Q4")</f>
        <v>100.39055079475862</v>
      </c>
      <c r="G3" s="198">
        <f ca="1">INDIRECT(G$1&amp;"!Q4")</f>
        <v>100.23994907798854</v>
      </c>
      <c r="H3" s="198">
        <f ca="1">INDIRECT(H$1&amp;"!Q4")</f>
        <v>100.68520215801864</v>
      </c>
      <c r="I3" s="198">
        <f ca="1">INDIRECT(I$1&amp;"!V4")</f>
        <v>100.29476416294354</v>
      </c>
      <c r="J3" s="198">
        <f ca="1">INDIRECT(J$1&amp;"!Q4")</f>
        <v>101.00252209480433</v>
      </c>
      <c r="K3" s="198">
        <f ca="1">INDIRECT(K$1&amp;"!V4")</f>
        <v>99.697320415387566</v>
      </c>
      <c r="L3" s="198">
        <f ca="1">INDIRECT(L$1&amp;"!Q4")</f>
        <v>99.480787475788432</v>
      </c>
      <c r="M3" s="198">
        <f ca="1">INDIRECT(M$1&amp;"!Q4")</f>
        <v>102.74503863594653</v>
      </c>
      <c r="N3" s="198">
        <f ca="1">INDIRECT(N$1&amp;"!Q4")</f>
        <v>99.457750637305026</v>
      </c>
      <c r="O3" s="198">
        <f ca="1">INDIRECT(O$1&amp;"!Q4")</f>
        <v>99.36918786020685</v>
      </c>
      <c r="P3" s="198">
        <f ca="1">INDIRECT(P$1&amp;"!Q4")</f>
        <v>100.7226144600295</v>
      </c>
      <c r="Q3" s="198">
        <f t="shared" ref="Q3:X3" ca="1" si="0">INDIRECT(Q$1&amp;"!Q4")</f>
        <v>101.16174686615449</v>
      </c>
      <c r="R3" s="198">
        <f t="shared" ca="1" si="0"/>
        <v>100.40270048489369</v>
      </c>
      <c r="S3" s="198">
        <f t="shared" ca="1" si="0"/>
        <v>100.33666846385194</v>
      </c>
      <c r="T3" s="198">
        <f t="shared" ca="1" si="0"/>
        <v>99.835771205950053</v>
      </c>
      <c r="U3" s="198">
        <f t="shared" ca="1" si="0"/>
        <v>100.23511983372322</v>
      </c>
      <c r="V3" s="198">
        <f t="shared" ca="1" si="0"/>
        <v>100.6211542621178</v>
      </c>
      <c r="W3" s="198">
        <f t="shared" ca="1" si="0"/>
        <v>100.00808052168983</v>
      </c>
      <c r="X3" s="198">
        <f t="shared" ca="1" si="0"/>
        <v>99.803869465333506</v>
      </c>
      <c r="Y3" s="198">
        <f ca="1">INDIRECT(Y$1&amp;"!Q4")</f>
        <v>97.964468081320859</v>
      </c>
      <c r="Z3" s="198">
        <f ca="1">INDIRECT(Z$1&amp;"!Q4")</f>
        <v>100</v>
      </c>
      <c r="AA3" s="198">
        <f t="shared" ref="AA3:AD3" ca="1" si="1">INDIRECT(AA$1&amp;"!Q4")</f>
        <v>100.59721871049305</v>
      </c>
      <c r="AB3" s="198">
        <f t="shared" ca="1" si="1"/>
        <v>98.415441290372542</v>
      </c>
      <c r="AC3" s="198">
        <f t="shared" ca="1" si="1"/>
        <v>100.29192788924261</v>
      </c>
      <c r="AD3" s="198">
        <f t="shared" ca="1" si="1"/>
        <v>98.8171395567107</v>
      </c>
      <c r="AE3" s="198">
        <f ca="1">INDIRECT(AE$1&amp;"!V4")</f>
        <v>99.384929876313194</v>
      </c>
    </row>
    <row r="4" spans="1:31" s="96" customFormat="1" ht="16.5">
      <c r="A4" s="98">
        <v>8</v>
      </c>
      <c r="B4" s="198">
        <f ca="1">INDIRECT(B$1&amp;"!Q5")</f>
        <v>100.30710063492553</v>
      </c>
      <c r="C4" s="198">
        <f ca="1">INDIRECT(C$1&amp;"!Q5")</f>
        <v>100.79041990500863</v>
      </c>
      <c r="D4" s="198">
        <f ca="1">INDIRECT(D$1&amp;"!V5")</f>
        <v>99.816037486816626</v>
      </c>
      <c r="E4" s="198">
        <f ca="1">INDIRECT(E$1&amp;"!Q5")</f>
        <v>99.102767618092869</v>
      </c>
      <c r="F4" s="198">
        <f ca="1">INDIRECT(F$1&amp;"!Q5")</f>
        <v>101.10579547706419</v>
      </c>
      <c r="G4" s="198">
        <f ca="1">INDIRECT(G$1&amp;"!Q5")</f>
        <v>100.2921298373104</v>
      </c>
      <c r="H4" s="198">
        <f ca="1">INDIRECT(H$1&amp;"!Q5")</f>
        <v>100.96922755000325</v>
      </c>
      <c r="I4" s="198">
        <f ca="1">INDIRECT(I$1&amp;"!V5")</f>
        <v>100.18694803691331</v>
      </c>
      <c r="J4" s="198">
        <f ca="1">INDIRECT(J$1&amp;"!Q5")</f>
        <v>101.28560516068524</v>
      </c>
      <c r="K4" s="198">
        <f ca="1">INDIRECT(K$1&amp;"!V5")</f>
        <v>99.998817330001685</v>
      </c>
      <c r="L4" s="198">
        <f t="shared" ref="L4:AD4" ca="1" si="2">INDIRECT(L$1&amp;"!Q5")</f>
        <v>97.468043015940964</v>
      </c>
      <c r="M4" s="198">
        <f t="shared" ca="1" si="2"/>
        <v>102.10138185799961</v>
      </c>
      <c r="N4" s="198">
        <f t="shared" ca="1" si="2"/>
        <v>99.597110722728232</v>
      </c>
      <c r="O4" s="198">
        <f t="shared" ca="1" si="2"/>
        <v>99.922997631426512</v>
      </c>
      <c r="P4" s="198">
        <f t="shared" ca="1" si="2"/>
        <v>100.21339292041891</v>
      </c>
      <c r="Q4" s="198">
        <f t="shared" ca="1" si="2"/>
        <v>100.6265712880932</v>
      </c>
      <c r="R4" s="198">
        <f t="shared" ca="1" si="2"/>
        <v>100.81100118680277</v>
      </c>
      <c r="S4" s="198">
        <f t="shared" ca="1" si="2"/>
        <v>99.313159111910011</v>
      </c>
      <c r="T4" s="198">
        <f t="shared" ca="1" si="2"/>
        <v>98.628765361313626</v>
      </c>
      <c r="U4" s="198">
        <f t="shared" ca="1" si="2"/>
        <v>99.320242513363539</v>
      </c>
      <c r="V4" s="198">
        <f t="shared" ca="1" si="2"/>
        <v>100.00878533441784</v>
      </c>
      <c r="W4" s="198">
        <f t="shared" ca="1" si="2"/>
        <v>100.00371979280922</v>
      </c>
      <c r="X4" s="198">
        <f t="shared" ca="1" si="2"/>
        <v>99.55215835001755</v>
      </c>
      <c r="Y4" s="198">
        <f t="shared" ca="1" si="2"/>
        <v>97.873344715094419</v>
      </c>
      <c r="Z4" s="198">
        <f t="shared" ca="1" si="2"/>
        <v>100.17121268392886</v>
      </c>
      <c r="AA4" s="198">
        <f t="shared" ca="1" si="2"/>
        <v>100.88115848753017</v>
      </c>
      <c r="AB4" s="198">
        <f t="shared" ca="1" si="2"/>
        <v>100.40662389578041</v>
      </c>
      <c r="AC4" s="198">
        <f t="shared" ca="1" si="2"/>
        <v>101.8155616990021</v>
      </c>
      <c r="AD4" s="198">
        <f t="shared" ca="1" si="2"/>
        <v>101.12267926728038</v>
      </c>
      <c r="AE4" s="198">
        <f ca="1">INDIRECT(AE$1&amp;"!V5")</f>
        <v>99.381479756421527</v>
      </c>
    </row>
    <row r="5" spans="1:31" s="96" customFormat="1" ht="16.5">
      <c r="A5" s="99" t="s">
        <v>143</v>
      </c>
      <c r="B5" s="198">
        <f ca="1">INDIRECT(B$1&amp;"!Q6")</f>
        <v>100.41905616964384</v>
      </c>
      <c r="C5" s="198">
        <f ca="1">INDIRECT(C$1&amp;"!Q6")</f>
        <v>100.76817629373762</v>
      </c>
      <c r="D5" s="198">
        <f ca="1">INDIRECT(D$1&amp;"!V6")</f>
        <v>99.904407573977267</v>
      </c>
      <c r="E5" s="198">
        <f ca="1">INDIRECT(E$1&amp;"!Q6")</f>
        <v>99.149333410843695</v>
      </c>
      <c r="F5" s="198">
        <f ca="1">INDIRECT(F$1&amp;"!Q6")</f>
        <v>101.19918589060721</v>
      </c>
      <c r="G5" s="198">
        <f ca="1">INDIRECT(G$1&amp;"!Q6")</f>
        <v>99.949668785250338</v>
      </c>
      <c r="H5" s="198">
        <f ca="1">INDIRECT(H$1&amp;"!Q6")</f>
        <v>100.58568724352699</v>
      </c>
      <c r="I5" s="198">
        <f ca="1">INDIRECT(I$1&amp;"!V6")</f>
        <v>99.702803464520812</v>
      </c>
      <c r="J5" s="198">
        <f ca="1">INDIRECT(J$1&amp;"!Q6")</f>
        <v>101.1898517806876</v>
      </c>
      <c r="K5" s="198">
        <f ca="1">INDIRECT(K$1&amp;"!V6")</f>
        <v>99.703216526290234</v>
      </c>
      <c r="L5" s="198">
        <f t="shared" ref="L5:AD5" ca="1" si="3">INDIRECT(L$1&amp;"!Q6")</f>
        <v>97.692596239082732</v>
      </c>
      <c r="M5" s="198">
        <f t="shared" ca="1" si="3"/>
        <v>101.29140621449059</v>
      </c>
      <c r="N5" s="198">
        <f t="shared" ca="1" si="3"/>
        <v>99.783202271734368</v>
      </c>
      <c r="O5" s="198">
        <f t="shared" ca="1" si="3"/>
        <v>99.923296417046657</v>
      </c>
      <c r="P5" s="198">
        <f t="shared" ca="1" si="3"/>
        <v>100.31866403864262</v>
      </c>
      <c r="Q5" s="198">
        <f t="shared" ca="1" si="3"/>
        <v>100.55775213977624</v>
      </c>
      <c r="R5" s="198">
        <f t="shared" ca="1" si="3"/>
        <v>100.70158537859008</v>
      </c>
      <c r="S5" s="198">
        <f t="shared" ca="1" si="3"/>
        <v>99.413568030594874</v>
      </c>
      <c r="T5" s="198">
        <f t="shared" ca="1" si="3"/>
        <v>98.999579422702311</v>
      </c>
      <c r="U5" s="198">
        <f t="shared" ca="1" si="3"/>
        <v>99.390486514644579</v>
      </c>
      <c r="V5" s="198">
        <f t="shared" ca="1" si="3"/>
        <v>100.24079284239504</v>
      </c>
      <c r="W5" s="198">
        <f t="shared" ca="1" si="3"/>
        <v>100.09689910912807</v>
      </c>
      <c r="X5" s="198">
        <f t="shared" ca="1" si="3"/>
        <v>99.781473997290661</v>
      </c>
      <c r="Y5" s="198">
        <f t="shared" ca="1" si="3"/>
        <v>97.473567597820335</v>
      </c>
      <c r="Z5" s="198">
        <f t="shared" ca="1" si="3"/>
        <v>100.22145072941953</v>
      </c>
      <c r="AA5" s="198">
        <f t="shared" ca="1" si="3"/>
        <v>100.77368731563421</v>
      </c>
      <c r="AB5" s="198">
        <f t="shared" ca="1" si="3"/>
        <v>100.46753954730367</v>
      </c>
      <c r="AC5" s="198">
        <f t="shared" ca="1" si="3"/>
        <v>100.93262447866537</v>
      </c>
      <c r="AD5" s="198">
        <f t="shared" ca="1" si="3"/>
        <v>100.70118096166341</v>
      </c>
      <c r="AE5" s="198">
        <f ca="1">INDIRECT(AE$1&amp;"!V6")</f>
        <v>99.651645707188337</v>
      </c>
    </row>
    <row r="6" spans="1:31" s="96" customFormat="1" ht="16.5">
      <c r="A6" s="97">
        <v>10</v>
      </c>
      <c r="B6" s="198">
        <f ca="1">INDIRECT(B$1&amp;"!Q7")</f>
        <v>100.39494764089459</v>
      </c>
      <c r="C6" s="198">
        <f ca="1">INDIRECT(C$1&amp;"!Q7")</f>
        <v>100.86984898097502</v>
      </c>
      <c r="D6" s="198">
        <f ca="1">INDIRECT(D$1&amp;"!V7")</f>
        <v>99.60314912632164</v>
      </c>
      <c r="E6" s="198">
        <f ca="1">INDIRECT(E$1&amp;"!Q7")</f>
        <v>99.394853803023921</v>
      </c>
      <c r="F6" s="198">
        <f ca="1">INDIRECT(F$1&amp;"!Q7")</f>
        <v>101.2730370700472</v>
      </c>
      <c r="G6" s="198">
        <f ca="1">INDIRECT(G$1&amp;"!Q7")</f>
        <v>100.16649289646938</v>
      </c>
      <c r="H6" s="198">
        <f ca="1">INDIRECT(H$1&amp;"!Q7")</f>
        <v>100.74158285379633</v>
      </c>
      <c r="I6" s="198">
        <f ca="1">INDIRECT(I$1&amp;"!V7")</f>
        <v>99.59074115016648</v>
      </c>
      <c r="J6" s="198">
        <f ca="1">INDIRECT(J$1&amp;"!Q7")</f>
        <v>101.12676506060198</v>
      </c>
      <c r="K6" s="198">
        <f ca="1">INDIRECT(K$1&amp;"!V7")</f>
        <v>99.906368918042304</v>
      </c>
      <c r="L6" s="198">
        <f t="shared" ref="L6:AD6" ca="1" si="4">INDIRECT(L$1&amp;"!Q7")</f>
        <v>98.079390250965858</v>
      </c>
      <c r="M6" s="198">
        <f t="shared" ca="1" si="4"/>
        <v>101.33188392274654</v>
      </c>
      <c r="N6" s="198">
        <f t="shared" ca="1" si="4"/>
        <v>99.610315746542227</v>
      </c>
      <c r="O6" s="198">
        <f t="shared" ca="1" si="4"/>
        <v>99.843985022980604</v>
      </c>
      <c r="P6" s="198">
        <f t="shared" ca="1" si="4"/>
        <v>100.39674877061525</v>
      </c>
      <c r="Q6" s="198">
        <f t="shared" ca="1" si="4"/>
        <v>100.41883219754209</v>
      </c>
      <c r="R6" s="198">
        <f t="shared" ca="1" si="4"/>
        <v>101.07630991792323</v>
      </c>
      <c r="S6" s="198">
        <f t="shared" ca="1" si="4"/>
        <v>99.347916739453908</v>
      </c>
      <c r="T6" s="198">
        <f t="shared" ca="1" si="4"/>
        <v>99.059039831173152</v>
      </c>
      <c r="U6" s="198">
        <f t="shared" ca="1" si="4"/>
        <v>99.154428952023366</v>
      </c>
      <c r="V6" s="198">
        <f t="shared" ca="1" si="4"/>
        <v>100.86559242879774</v>
      </c>
      <c r="W6" s="198">
        <f t="shared" ca="1" si="4"/>
        <v>100.08374515920893</v>
      </c>
      <c r="X6" s="198">
        <f t="shared" ca="1" si="4"/>
        <v>99.716115815628697</v>
      </c>
      <c r="Y6" s="198">
        <f t="shared" ca="1" si="4"/>
        <v>97.573444983433347</v>
      </c>
      <c r="Z6" s="198">
        <f t="shared" ca="1" si="4"/>
        <v>100.59092674502</v>
      </c>
      <c r="AA6" s="198">
        <f t="shared" ca="1" si="4"/>
        <v>100.75884320616507</v>
      </c>
      <c r="AB6" s="198">
        <f t="shared" ca="1" si="4"/>
        <v>98.637036435199491</v>
      </c>
      <c r="AC6" s="198">
        <f t="shared" ca="1" si="4"/>
        <v>100.66894453168536</v>
      </c>
      <c r="AD6" s="198">
        <f t="shared" ca="1" si="4"/>
        <v>99.800351793558832</v>
      </c>
      <c r="AE6" s="198">
        <f ca="1">INDIRECT(AE$1&amp;"!V7")</f>
        <v>100.86032846784285</v>
      </c>
    </row>
    <row r="7" spans="1:31" s="96" customFormat="1" ht="16.5">
      <c r="A7" s="97">
        <v>11</v>
      </c>
      <c r="B7" s="198">
        <f ca="1">INDIRECT(B$1&amp;"!Q8")</f>
        <v>100.37336919878868</v>
      </c>
      <c r="C7" s="198">
        <f ca="1">INDIRECT(C$1&amp;"!Q8")</f>
        <v>100.69167954428386</v>
      </c>
      <c r="D7" s="198">
        <f ca="1">INDIRECT(D$1&amp;"!V8")</f>
        <v>99.309940454231054</v>
      </c>
      <c r="E7" s="198">
        <f ca="1">INDIRECT(E$1&amp;"!Q8")</f>
        <v>99.622231299094153</v>
      </c>
      <c r="F7" s="198">
        <f ca="1">INDIRECT(F$1&amp;"!Q8")</f>
        <v>101.08168354158732</v>
      </c>
      <c r="G7" s="198">
        <f ca="1">INDIRECT(G$1&amp;"!Q8")</f>
        <v>100.08021663522375</v>
      </c>
      <c r="H7" s="198">
        <f ca="1">INDIRECT(H$1&amp;"!Q8")</f>
        <v>100.51568948826544</v>
      </c>
      <c r="I7" s="198">
        <f ca="1">INDIRECT(I$1&amp;"!V8")</f>
        <v>99.746481276123859</v>
      </c>
      <c r="J7" s="198">
        <f ca="1">INDIRECT(J$1&amp;"!Q8")</f>
        <v>100.9353711590034</v>
      </c>
      <c r="K7" s="198">
        <f ca="1">INDIRECT(K$1&amp;"!V8")</f>
        <v>99.970065047378654</v>
      </c>
      <c r="L7" s="198">
        <f t="shared" ref="L7:AD7" ca="1" si="5">INDIRECT(L$1&amp;"!Q8")</f>
        <v>98.097644684641139</v>
      </c>
      <c r="M7" s="198">
        <f t="shared" ca="1" si="5"/>
        <v>100.51552651597993</v>
      </c>
      <c r="N7" s="198">
        <f t="shared" ca="1" si="5"/>
        <v>99.806740519258611</v>
      </c>
      <c r="O7" s="198">
        <f t="shared" ca="1" si="5"/>
        <v>100.14635462143946</v>
      </c>
      <c r="P7" s="198">
        <f t="shared" ca="1" si="5"/>
        <v>100.52488557561668</v>
      </c>
      <c r="Q7" s="198">
        <f t="shared" ca="1" si="5"/>
        <v>100.4355113293748</v>
      </c>
      <c r="R7" s="198">
        <f t="shared" ca="1" si="5"/>
        <v>100.90627547982227</v>
      </c>
      <c r="S7" s="198">
        <f t="shared" ca="1" si="5"/>
        <v>99.438506326617272</v>
      </c>
      <c r="T7" s="198">
        <f t="shared" ca="1" si="5"/>
        <v>99.203989905109253</v>
      </c>
      <c r="U7" s="198">
        <f t="shared" ca="1" si="5"/>
        <v>98.941923615165763</v>
      </c>
      <c r="V7" s="198">
        <f t="shared" ca="1" si="5"/>
        <v>100.49879929003514</v>
      </c>
      <c r="W7" s="198">
        <f t="shared" ca="1" si="5"/>
        <v>99.829841931691178</v>
      </c>
      <c r="X7" s="198">
        <f t="shared" ca="1" si="5"/>
        <v>99.877612911321876</v>
      </c>
      <c r="Y7" s="198">
        <f t="shared" ca="1" si="5"/>
        <v>97.661873644373927</v>
      </c>
      <c r="Z7" s="198">
        <f t="shared" ca="1" si="5"/>
        <v>100.48481665336621</v>
      </c>
      <c r="AA7" s="198">
        <f t="shared" ca="1" si="5"/>
        <v>100.83166464834652</v>
      </c>
      <c r="AB7" s="198">
        <f t="shared" ca="1" si="5"/>
        <v>98.717112845431672</v>
      </c>
      <c r="AC7" s="198">
        <f t="shared" ca="1" si="5"/>
        <v>100.85507859277647</v>
      </c>
      <c r="AD7" s="198">
        <f t="shared" ca="1" si="5"/>
        <v>99.714360675079533</v>
      </c>
      <c r="AE7" s="198">
        <f ca="1">INDIRECT(AE$1&amp;"!V8")</f>
        <v>101.06030809570632</v>
      </c>
    </row>
    <row r="8" spans="1:31" s="96" customFormat="1" ht="16.5">
      <c r="A8" s="97">
        <v>12</v>
      </c>
      <c r="B8" s="198">
        <f ca="1">INDIRECT(B$1&amp;"!Q9")</f>
        <v>100.41977763503228</v>
      </c>
      <c r="C8" s="198">
        <f ca="1">INDIRECT(C$1&amp;"!Q9")</f>
        <v>100.75123236902708</v>
      </c>
      <c r="D8" s="198">
        <f ca="1">INDIRECT(D$1&amp;"!V9")</f>
        <v>99.167561417014412</v>
      </c>
      <c r="E8" s="198">
        <f ca="1">INDIRECT(E$1&amp;"!Q9")</f>
        <v>99.692347480736927</v>
      </c>
      <c r="F8" s="198">
        <f ca="1">INDIRECT(F$1&amp;"!Q9")</f>
        <v>101.27936395694816</v>
      </c>
      <c r="G8" s="198">
        <f ca="1">INDIRECT(G$1&amp;"!Q9")</f>
        <v>100.09974388024689</v>
      </c>
      <c r="H8" s="198">
        <f ca="1">INDIRECT(H$1&amp;"!Q9")</f>
        <v>100.58195833183419</v>
      </c>
      <c r="I8" s="198">
        <f ca="1">INDIRECT(I$1&amp;"!V9")</f>
        <v>99.734065425197642</v>
      </c>
      <c r="J8" s="198">
        <f ca="1">INDIRECT(J$1&amp;"!Q9")</f>
        <v>101.13074117563339</v>
      </c>
      <c r="K8" s="198">
        <f ca="1">INDIRECT(K$1&amp;"!V9")</f>
        <v>100.21137107361685</v>
      </c>
      <c r="L8" s="198">
        <f t="shared" ref="L8:AD8" ca="1" si="6">INDIRECT(L$1&amp;"!Q9")</f>
        <v>97.90970390108636</v>
      </c>
      <c r="M8" s="198">
        <f t="shared" ca="1" si="6"/>
        <v>99.965668347304941</v>
      </c>
      <c r="N8" s="198">
        <f t="shared" ca="1" si="6"/>
        <v>99.988827686075396</v>
      </c>
      <c r="O8" s="198">
        <f t="shared" ca="1" si="6"/>
        <v>99.874824982567674</v>
      </c>
      <c r="P8" s="198">
        <f t="shared" ca="1" si="6"/>
        <v>100.66953167526226</v>
      </c>
      <c r="Q8" s="198">
        <f t="shared" ca="1" si="6"/>
        <v>100.6434964893578</v>
      </c>
      <c r="R8" s="198">
        <f t="shared" ca="1" si="6"/>
        <v>100.90935770234988</v>
      </c>
      <c r="S8" s="198">
        <f t="shared" ca="1" si="6"/>
        <v>99.845788145257103</v>
      </c>
      <c r="T8" s="198">
        <f t="shared" ca="1" si="6"/>
        <v>99.243715300695982</v>
      </c>
      <c r="U8" s="198">
        <f t="shared" ca="1" si="6"/>
        <v>99.395541138404624</v>
      </c>
      <c r="V8" s="198">
        <f t="shared" ca="1" si="6"/>
        <v>100.86708708002254</v>
      </c>
      <c r="W8" s="198">
        <f t="shared" ca="1" si="6"/>
        <v>100.17055503477617</v>
      </c>
      <c r="X8" s="198">
        <f t="shared" ca="1" si="6"/>
        <v>99.730536899167333</v>
      </c>
      <c r="Y8" s="198">
        <f t="shared" ca="1" si="6"/>
        <v>97.272702658527422</v>
      </c>
      <c r="Z8" s="198">
        <f t="shared" ca="1" si="6"/>
        <v>99.825495178496197</v>
      </c>
      <c r="AA8" s="198">
        <f t="shared" ca="1" si="6"/>
        <v>100.94970748189863</v>
      </c>
      <c r="AB8" s="198">
        <f t="shared" ca="1" si="6"/>
        <v>99.05024831538995</v>
      </c>
      <c r="AC8" s="198">
        <f t="shared" ca="1" si="6"/>
        <v>100.53636612127043</v>
      </c>
      <c r="AD8" s="198">
        <f t="shared" ca="1" si="6"/>
        <v>100.93361879319511</v>
      </c>
      <c r="AE8" s="198">
        <f ca="1">INDIRECT(AE$1&amp;"!V9")</f>
        <v>101.81929134537427</v>
      </c>
    </row>
    <row r="9" spans="1:31" s="96" customFormat="1" ht="16.5">
      <c r="A9" s="97">
        <v>18.010000000000002</v>
      </c>
      <c r="B9" s="198">
        <f ca="1">INDIRECT(B$1&amp;"!Q10")</f>
        <v>100.36431273370216</v>
      </c>
      <c r="C9" s="198">
        <f ca="1">INDIRECT(C$1&amp;"!Q10")</f>
        <v>100.64445343082087</v>
      </c>
      <c r="D9" s="198">
        <f ca="1">INDIRECT(D$1&amp;"!V10")</f>
        <v>99.424064395013701</v>
      </c>
      <c r="E9" s="198">
        <f ca="1">INDIRECT(E$1&amp;"!Q10")</f>
        <v>99.731139788622386</v>
      </c>
      <c r="F9" s="198">
        <f ca="1">INDIRECT(F$1&amp;"!Q10")</f>
        <v>101.43048609445758</v>
      </c>
      <c r="G9" s="198">
        <f ca="1">INDIRECT(G$1&amp;"!Q10")</f>
        <v>100.13147691333806</v>
      </c>
      <c r="H9" s="198">
        <f ca="1">INDIRECT(H$1&amp;"!Q10")</f>
        <v>100.59743722581128</v>
      </c>
      <c r="I9" s="198">
        <f ca="1">INDIRECT(I$1&amp;"!V10")</f>
        <v>100.02691841899261</v>
      </c>
      <c r="J9" s="198">
        <f ca="1">INDIRECT(J$1&amp;"!Q10")</f>
        <v>101.31178854331722</v>
      </c>
      <c r="K9" s="198">
        <f ca="1">INDIRECT(K$1&amp;"!V10")</f>
        <v>100.39500561171614</v>
      </c>
      <c r="L9" s="198">
        <f t="shared" ref="L9:AD9" ca="1" si="7">INDIRECT(L$1&amp;"!Q10")</f>
        <v>98.479173472294619</v>
      </c>
      <c r="M9" s="198">
        <f t="shared" ca="1" si="7"/>
        <v>100.54860343422123</v>
      </c>
      <c r="N9" s="198">
        <f t="shared" ca="1" si="7"/>
        <v>99.804172081626035</v>
      </c>
      <c r="O9" s="198">
        <f t="shared" ca="1" si="7"/>
        <v>99.757779288518023</v>
      </c>
      <c r="P9" s="198">
        <f t="shared" ca="1" si="7"/>
        <v>100.69114999766722</v>
      </c>
      <c r="Q9" s="198">
        <f t="shared" ca="1" si="7"/>
        <v>100.68934825057998</v>
      </c>
      <c r="R9" s="198">
        <f t="shared" ca="1" si="7"/>
        <v>100.88659955371457</v>
      </c>
      <c r="S9" s="198">
        <f t="shared" ca="1" si="7"/>
        <v>99.436065063296169</v>
      </c>
      <c r="T9" s="198">
        <f t="shared" ca="1" si="7"/>
        <v>99.065546695379041</v>
      </c>
      <c r="U9" s="198">
        <f t="shared" ca="1" si="7"/>
        <v>99.326787814199449</v>
      </c>
      <c r="V9" s="198">
        <f t="shared" ca="1" si="7"/>
        <v>100.67663740844948</v>
      </c>
      <c r="W9" s="198">
        <f t="shared" ca="1" si="7"/>
        <v>100.31973244007632</v>
      </c>
      <c r="X9" s="198">
        <f t="shared" ca="1" si="7"/>
        <v>99.629150895230197</v>
      </c>
      <c r="Y9" s="198">
        <f t="shared" ca="1" si="7"/>
        <v>97.567717359580513</v>
      </c>
      <c r="Z9" s="198">
        <f t="shared" ca="1" si="7"/>
        <v>99.415560814225344</v>
      </c>
      <c r="AA9" s="198">
        <f t="shared" ca="1" si="7"/>
        <v>100.83895987757003</v>
      </c>
      <c r="AB9" s="198">
        <f t="shared" ca="1" si="7"/>
        <v>98.101672281548105</v>
      </c>
      <c r="AC9" s="198">
        <f t="shared" ca="1" si="7"/>
        <v>100.25702711543056</v>
      </c>
      <c r="AD9" s="198">
        <f t="shared" ca="1" si="7"/>
        <v>100.67689908250156</v>
      </c>
      <c r="AE9" s="198">
        <f ca="1">INDIRECT(AE$1&amp;"!V10")</f>
        <v>99.923822174249139</v>
      </c>
    </row>
    <row r="10" spans="1:31" s="96" customFormat="1" ht="16.5">
      <c r="A10" s="97">
        <v>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s="96" customFormat="1" ht="16.5">
      <c r="A11" s="99" t="s">
        <v>144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96" customFormat="1" ht="16.5">
      <c r="A12" s="97">
        <v>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6" customFormat="1" ht="16.5">
      <c r="A13" s="98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6" customFormat="1" ht="16.5">
      <c r="A14" s="98">
        <v>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6" customFormat="1" ht="16.5">
      <c r="A15" s="97">
        <v>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6" customFormat="1" ht="16.5">
      <c r="A16" s="98">
        <v>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6" customFormat="1" ht="16.5">
      <c r="A17" s="98">
        <v>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6" customFormat="1" ht="16.5">
      <c r="A18" s="98">
        <v>10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ht="16.5">
      <c r="A19" s="84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W20"/>
  <sheetViews>
    <sheetView zoomScale="80" workbookViewId="0">
      <selection activeCell="N10" sqref="N10"/>
    </sheetView>
  </sheetViews>
  <sheetFormatPr defaultRowHeight="13.5"/>
  <cols>
    <col min="1" max="1" width="4.1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9" width="10.625" customWidth="1"/>
    <col min="10" max="10" width="8.875" customWidth="1"/>
    <col min="11" max="11" width="9.75" customWidth="1"/>
    <col min="12" max="12" width="10.625" customWidth="1"/>
    <col min="13" max="13" width="9.125" customWidth="1"/>
    <col min="14" max="14" width="6.625" customWidth="1"/>
    <col min="15" max="15" width="11.375" customWidth="1"/>
    <col min="16" max="16" width="9.375" customWidth="1"/>
    <col min="17" max="17" width="5.37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66</v>
      </c>
    </row>
    <row r="2" spans="1:23" ht="16.5">
      <c r="A2" s="50" t="s">
        <v>59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182" t="s">
        <v>148</v>
      </c>
      <c r="M2" s="181" t="s">
        <v>150</v>
      </c>
      <c r="N2" s="79" t="s">
        <v>32</v>
      </c>
      <c r="O2" s="79" t="s">
        <v>149</v>
      </c>
      <c r="P2" s="79" t="s">
        <v>151</v>
      </c>
      <c r="Q2" s="79" t="s">
        <v>32</v>
      </c>
      <c r="R2" s="58" t="s">
        <v>155</v>
      </c>
      <c r="S2" s="59" t="s">
        <v>156</v>
      </c>
      <c r="T2" s="59" t="s">
        <v>157</v>
      </c>
      <c r="U2" s="59" t="s">
        <v>158</v>
      </c>
      <c r="V2" s="31" t="s">
        <v>145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107.30869565217392</v>
      </c>
      <c r="H3" s="74"/>
      <c r="I3" s="74"/>
      <c r="J3" s="74"/>
      <c r="K3" s="74">
        <v>109.5</v>
      </c>
      <c r="L3" s="71">
        <v>110</v>
      </c>
      <c r="M3" s="68">
        <v>109.5</v>
      </c>
      <c r="N3" s="68"/>
      <c r="O3" s="71">
        <v>108</v>
      </c>
      <c r="P3" s="68">
        <f t="shared" ref="P3:P10" si="0">AVERAGE(C3,G3,H3)</f>
        <v>107.30869565217392</v>
      </c>
      <c r="Q3" s="68"/>
      <c r="R3" s="46">
        <v>107</v>
      </c>
      <c r="S3" s="47">
        <v>113</v>
      </c>
      <c r="T3" s="47">
        <v>105</v>
      </c>
      <c r="U3" s="47">
        <v>111</v>
      </c>
      <c r="V3" s="81">
        <f>P3/P3*100</f>
        <v>100</v>
      </c>
    </row>
    <row r="4" spans="1:23" ht="15.95" customHeight="1">
      <c r="A4" s="37">
        <v>7</v>
      </c>
      <c r="B4" s="74">
        <v>109.98124999999997</v>
      </c>
      <c r="C4" s="186"/>
      <c r="D4" s="187"/>
      <c r="E4" s="74">
        <v>109.74</v>
      </c>
      <c r="F4" s="187"/>
      <c r="G4" s="74">
        <v>107.708</v>
      </c>
      <c r="H4" s="188"/>
      <c r="I4" s="187"/>
      <c r="J4" s="74">
        <v>110.64</v>
      </c>
      <c r="K4" s="74">
        <v>109.4</v>
      </c>
      <c r="L4" s="71">
        <v>110</v>
      </c>
      <c r="M4" s="68">
        <f t="shared" ref="M4:M10" si="1">AVERAGE(B4,D4,E4,F4,I4,J4,K4)</f>
        <v>109.9403125</v>
      </c>
      <c r="N4" s="68">
        <f>MAX(B4,D4,E4,F4,I4,J4)-MIN(B4,D4,E4,F4,I4,J4)</f>
        <v>0.90000000000000568</v>
      </c>
      <c r="O4" s="71">
        <v>108</v>
      </c>
      <c r="P4" s="68">
        <f t="shared" si="0"/>
        <v>107.708</v>
      </c>
      <c r="Q4" s="68">
        <f>MAX(C4,G4,I4,K4)-MIN(C4,G4,I4,K4)</f>
        <v>1.6920000000000073</v>
      </c>
      <c r="R4" s="46">
        <v>107</v>
      </c>
      <c r="S4" s="47">
        <v>113</v>
      </c>
      <c r="T4" s="47">
        <v>105</v>
      </c>
      <c r="U4" s="47">
        <v>111</v>
      </c>
      <c r="V4" s="81">
        <f>P4/P$3*100</f>
        <v>100.37210809934767</v>
      </c>
    </row>
    <row r="5" spans="1:23" ht="15.95" customHeight="1">
      <c r="A5" s="37">
        <v>8</v>
      </c>
      <c r="B5" s="74">
        <v>110.09375</v>
      </c>
      <c r="C5" s="74">
        <v>106.53786363636362</v>
      </c>
      <c r="D5" s="68">
        <v>109.95833333333333</v>
      </c>
      <c r="E5" s="74">
        <v>109.45</v>
      </c>
      <c r="F5" s="74">
        <v>109.9</v>
      </c>
      <c r="G5" s="74">
        <v>107.29600000000001</v>
      </c>
      <c r="H5" s="74">
        <v>107.5</v>
      </c>
      <c r="I5" s="74">
        <v>110.675</v>
      </c>
      <c r="J5" s="74">
        <v>110.32</v>
      </c>
      <c r="K5" s="74">
        <v>109.2</v>
      </c>
      <c r="L5" s="71">
        <v>110</v>
      </c>
      <c r="M5" s="68">
        <f t="shared" si="1"/>
        <v>109.94244047619047</v>
      </c>
      <c r="N5" s="68">
        <f>MAX(B5,D5,E5,F5,I5,J5)-MIN(B5,D5,E5,F5,I5,J5)</f>
        <v>1.2249999999999943</v>
      </c>
      <c r="O5" s="71">
        <v>108</v>
      </c>
      <c r="P5" s="68">
        <f t="shared" si="0"/>
        <v>107.11128787878788</v>
      </c>
      <c r="Q5" s="68">
        <f t="shared" ref="Q5:Q10" si="2">MAX(B5,D5,E5,F5,I5,J5,K5)-MIN(B5,D5,E5,F5,I5,J5,K5)</f>
        <v>1.4749999999999943</v>
      </c>
      <c r="R5" s="46">
        <v>107</v>
      </c>
      <c r="S5" s="47">
        <v>113</v>
      </c>
      <c r="T5" s="47">
        <v>105</v>
      </c>
      <c r="U5" s="47">
        <v>111</v>
      </c>
      <c r="V5" s="81">
        <f t="shared" ref="V5:V20" si="3">P5/P$3*100</f>
        <v>99.816037486816626</v>
      </c>
    </row>
    <row r="6" spans="1:23" ht="15.95" customHeight="1">
      <c r="A6" s="37">
        <v>9</v>
      </c>
      <c r="B6" s="74">
        <v>110.11875000000001</v>
      </c>
      <c r="C6" s="74">
        <v>106.70584999999998</v>
      </c>
      <c r="D6" s="68">
        <v>109.66666666666667</v>
      </c>
      <c r="E6" s="74">
        <v>109.59</v>
      </c>
      <c r="F6" s="74">
        <v>110.25</v>
      </c>
      <c r="G6" s="74">
        <v>107.71249999999999</v>
      </c>
      <c r="H6" s="74">
        <v>107.2</v>
      </c>
      <c r="I6" s="74">
        <v>110.64100000000001</v>
      </c>
      <c r="J6" s="74">
        <v>110.34</v>
      </c>
      <c r="K6" s="74">
        <v>109.5</v>
      </c>
      <c r="L6" s="71">
        <v>110</v>
      </c>
      <c r="M6" s="68">
        <f t="shared" si="1"/>
        <v>110.01520238095237</v>
      </c>
      <c r="N6" s="68">
        <f t="shared" ref="N6:N20" si="4">MAX(B6,D6,E6,F6,I6,J6)-MIN(B6,D6,E6,F6,I6,J6)</f>
        <v>1.0510000000000019</v>
      </c>
      <c r="O6" s="71">
        <v>108</v>
      </c>
      <c r="P6" s="68">
        <f t="shared" si="0"/>
        <v>107.20611666666666</v>
      </c>
      <c r="Q6" s="68">
        <f t="shared" si="2"/>
        <v>1.1410000000000053</v>
      </c>
      <c r="R6" s="46">
        <v>107</v>
      </c>
      <c r="S6" s="47">
        <v>113</v>
      </c>
      <c r="T6" s="47">
        <v>105</v>
      </c>
      <c r="U6" s="47">
        <v>111</v>
      </c>
      <c r="V6" s="81">
        <f t="shared" si="3"/>
        <v>99.904407573977267</v>
      </c>
    </row>
    <row r="7" spans="1:23" ht="15.95" customHeight="1">
      <c r="A7" s="37">
        <v>10</v>
      </c>
      <c r="B7" s="74">
        <v>110.20000000000005</v>
      </c>
      <c r="C7" s="74">
        <v>106.55963157894735</v>
      </c>
      <c r="D7" s="68">
        <v>110</v>
      </c>
      <c r="E7" s="74">
        <v>109.64</v>
      </c>
      <c r="F7" s="74">
        <v>110.13636363636364</v>
      </c>
      <c r="G7" s="74">
        <v>107.0888888888889</v>
      </c>
      <c r="H7" s="74">
        <v>107</v>
      </c>
      <c r="I7" s="74">
        <v>110.66500000000001</v>
      </c>
      <c r="J7" s="74">
        <v>110.18</v>
      </c>
      <c r="K7" s="74">
        <v>109.2</v>
      </c>
      <c r="L7" s="71">
        <v>110</v>
      </c>
      <c r="M7" s="68">
        <f t="shared" si="1"/>
        <v>110.00305194805196</v>
      </c>
      <c r="N7" s="68">
        <f t="shared" si="4"/>
        <v>1.0250000000000057</v>
      </c>
      <c r="O7" s="71">
        <v>108</v>
      </c>
      <c r="P7" s="68">
        <f t="shared" si="0"/>
        <v>106.88284015594542</v>
      </c>
      <c r="Q7" s="68">
        <f t="shared" si="2"/>
        <v>1.4650000000000034</v>
      </c>
      <c r="R7" s="46">
        <v>107</v>
      </c>
      <c r="S7" s="47">
        <v>113</v>
      </c>
      <c r="T7" s="47">
        <v>105</v>
      </c>
      <c r="U7" s="47">
        <v>111</v>
      </c>
      <c r="V7" s="81">
        <f t="shared" si="3"/>
        <v>99.60314912632164</v>
      </c>
    </row>
    <row r="8" spans="1:23" ht="15.95" customHeight="1">
      <c r="A8" s="37">
        <v>11</v>
      </c>
      <c r="B8" s="74">
        <v>110.409375</v>
      </c>
      <c r="C8" s="74">
        <v>106.4921052631579</v>
      </c>
      <c r="D8" s="199">
        <v>109.55</v>
      </c>
      <c r="E8" s="74">
        <v>109.69</v>
      </c>
      <c r="F8" s="74">
        <v>110.1</v>
      </c>
      <c r="G8" s="74">
        <v>106.61250000000001</v>
      </c>
      <c r="H8" s="74">
        <v>106.6</v>
      </c>
      <c r="I8" s="74">
        <v>110.505</v>
      </c>
      <c r="J8" s="74">
        <v>110.07</v>
      </c>
      <c r="K8" s="74">
        <v>109.7</v>
      </c>
      <c r="L8" s="71">
        <v>110</v>
      </c>
      <c r="M8" s="68">
        <f t="shared" si="1"/>
        <v>110.00348214285714</v>
      </c>
      <c r="N8" s="68">
        <f t="shared" si="4"/>
        <v>0.95499999999999829</v>
      </c>
      <c r="O8" s="71">
        <v>108</v>
      </c>
      <c r="P8" s="68">
        <f t="shared" si="0"/>
        <v>106.56820175438595</v>
      </c>
      <c r="Q8" s="68">
        <f t="shared" si="2"/>
        <v>0.95499999999999829</v>
      </c>
      <c r="R8" s="46">
        <v>107</v>
      </c>
      <c r="S8" s="47">
        <v>113</v>
      </c>
      <c r="T8" s="47">
        <v>105</v>
      </c>
      <c r="U8" s="47">
        <v>111</v>
      </c>
      <c r="V8" s="81">
        <f t="shared" si="3"/>
        <v>99.309940454231054</v>
      </c>
    </row>
    <row r="9" spans="1:23" ht="15.95" customHeight="1">
      <c r="A9" s="37">
        <v>12</v>
      </c>
      <c r="B9" s="74">
        <v>110.31250000000003</v>
      </c>
      <c r="C9" s="74">
        <v>106.27625</v>
      </c>
      <c r="D9" s="68">
        <v>110</v>
      </c>
      <c r="E9" s="74">
        <v>109.87</v>
      </c>
      <c r="F9" s="74">
        <v>110.45</v>
      </c>
      <c r="G9" s="74">
        <v>106.16999999999999</v>
      </c>
      <c r="H9" s="74">
        <v>106.8</v>
      </c>
      <c r="I9" s="74">
        <v>110.565</v>
      </c>
      <c r="J9" s="74">
        <v>109.98</v>
      </c>
      <c r="K9" s="74">
        <v>109.8</v>
      </c>
      <c r="L9" s="71">
        <v>110</v>
      </c>
      <c r="M9" s="68">
        <f t="shared" si="1"/>
        <v>110.13964285714285</v>
      </c>
      <c r="N9" s="68">
        <f t="shared" si="4"/>
        <v>0.69499999999999318</v>
      </c>
      <c r="O9" s="71">
        <v>108</v>
      </c>
      <c r="P9" s="68">
        <f t="shared" si="0"/>
        <v>106.41541666666666</v>
      </c>
      <c r="Q9" s="68">
        <f t="shared" si="2"/>
        <v>0.76500000000000057</v>
      </c>
      <c r="R9" s="46">
        <v>107</v>
      </c>
      <c r="S9" s="47">
        <v>113</v>
      </c>
      <c r="T9" s="47">
        <v>105</v>
      </c>
      <c r="U9" s="47">
        <v>111</v>
      </c>
      <c r="V9" s="81">
        <f t="shared" si="3"/>
        <v>99.167561417014412</v>
      </c>
    </row>
    <row r="10" spans="1:23" ht="15.95" customHeight="1">
      <c r="A10" s="37">
        <v>1</v>
      </c>
      <c r="B10" s="74">
        <v>110.22500000000004</v>
      </c>
      <c r="C10" s="74">
        <v>106.45699999999999</v>
      </c>
      <c r="D10" s="68">
        <v>110</v>
      </c>
      <c r="E10" s="74">
        <v>109.78</v>
      </c>
      <c r="F10" s="74">
        <v>109.66666666666667</v>
      </c>
      <c r="G10" s="74">
        <v>107.21499999999999</v>
      </c>
      <c r="H10" s="74">
        <v>106.4</v>
      </c>
      <c r="I10" s="74">
        <v>110.629</v>
      </c>
      <c r="J10" s="74">
        <v>110.26</v>
      </c>
      <c r="K10" s="74">
        <v>108.4</v>
      </c>
      <c r="L10" s="71">
        <v>110</v>
      </c>
      <c r="M10" s="68">
        <f t="shared" si="1"/>
        <v>109.8515238095238</v>
      </c>
      <c r="N10" s="68">
        <f t="shared" si="4"/>
        <v>0.96233333333333348</v>
      </c>
      <c r="O10" s="71">
        <v>108</v>
      </c>
      <c r="P10" s="68">
        <f t="shared" si="0"/>
        <v>106.69066666666667</v>
      </c>
      <c r="Q10" s="68">
        <f t="shared" si="2"/>
        <v>2.2289999999999992</v>
      </c>
      <c r="R10" s="46">
        <v>107</v>
      </c>
      <c r="S10" s="47">
        <v>113</v>
      </c>
      <c r="T10" s="47">
        <v>105</v>
      </c>
      <c r="U10" s="47">
        <v>111</v>
      </c>
      <c r="V10" s="81">
        <f t="shared" si="3"/>
        <v>99.424064395013701</v>
      </c>
    </row>
    <row r="11" spans="1:23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110</v>
      </c>
      <c r="M11" s="68"/>
      <c r="N11" s="68">
        <f t="shared" si="4"/>
        <v>0</v>
      </c>
      <c r="O11" s="71">
        <v>108</v>
      </c>
      <c r="P11" s="68"/>
      <c r="Q11" s="68">
        <f t="shared" ref="Q11:Q20" si="5">MAX(B11,C11,D11,E11,F11,I11,J11,K11)-MIN(B11,C11,D11,E11,F11,I11,J11,K11)</f>
        <v>0</v>
      </c>
      <c r="R11" s="46">
        <v>107</v>
      </c>
      <c r="S11" s="47">
        <v>113</v>
      </c>
      <c r="T11" s="47">
        <v>105</v>
      </c>
      <c r="U11" s="47">
        <v>111</v>
      </c>
      <c r="V11" s="81">
        <f t="shared" si="3"/>
        <v>0</v>
      </c>
    </row>
    <row r="12" spans="1:23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110</v>
      </c>
      <c r="M12" s="68"/>
      <c r="N12" s="68">
        <f t="shared" si="4"/>
        <v>0</v>
      </c>
      <c r="O12" s="71">
        <v>108</v>
      </c>
      <c r="P12" s="68"/>
      <c r="Q12" s="68">
        <f t="shared" si="5"/>
        <v>0</v>
      </c>
      <c r="R12" s="46">
        <v>107</v>
      </c>
      <c r="S12" s="47">
        <v>113</v>
      </c>
      <c r="T12" s="47">
        <v>105</v>
      </c>
      <c r="U12" s="47">
        <v>111</v>
      </c>
      <c r="V12" s="81">
        <f t="shared" si="3"/>
        <v>0</v>
      </c>
    </row>
    <row r="13" spans="1:23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110</v>
      </c>
      <c r="M13" s="68"/>
      <c r="N13" s="68">
        <f t="shared" si="4"/>
        <v>0</v>
      </c>
      <c r="O13" s="71">
        <v>108</v>
      </c>
      <c r="P13" s="68"/>
      <c r="Q13" s="68">
        <f t="shared" si="5"/>
        <v>0</v>
      </c>
      <c r="R13" s="46">
        <v>107</v>
      </c>
      <c r="S13" s="47">
        <v>113</v>
      </c>
      <c r="T13" s="47">
        <v>105</v>
      </c>
      <c r="U13" s="47">
        <v>111</v>
      </c>
      <c r="V13" s="81">
        <f t="shared" si="3"/>
        <v>0</v>
      </c>
    </row>
    <row r="14" spans="1:23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110</v>
      </c>
      <c r="M14" s="68"/>
      <c r="N14" s="68">
        <f t="shared" si="4"/>
        <v>0</v>
      </c>
      <c r="O14" s="71">
        <v>108</v>
      </c>
      <c r="P14" s="68"/>
      <c r="Q14" s="68">
        <f t="shared" si="5"/>
        <v>0</v>
      </c>
      <c r="R14" s="46">
        <v>107</v>
      </c>
      <c r="S14" s="47">
        <v>113</v>
      </c>
      <c r="T14" s="47">
        <v>105</v>
      </c>
      <c r="U14" s="47">
        <v>111</v>
      </c>
      <c r="V14" s="81">
        <f t="shared" si="3"/>
        <v>0</v>
      </c>
    </row>
    <row r="15" spans="1:23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110</v>
      </c>
      <c r="M15" s="68"/>
      <c r="N15" s="68">
        <f t="shared" si="4"/>
        <v>0</v>
      </c>
      <c r="O15" s="71">
        <v>108</v>
      </c>
      <c r="P15" s="68"/>
      <c r="Q15" s="68">
        <f t="shared" si="5"/>
        <v>0</v>
      </c>
      <c r="R15" s="46">
        <v>107</v>
      </c>
      <c r="S15" s="47">
        <v>113</v>
      </c>
      <c r="T15" s="47">
        <v>105</v>
      </c>
      <c r="U15" s="47">
        <v>111</v>
      </c>
      <c r="V15" s="81">
        <f t="shared" si="3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110</v>
      </c>
      <c r="M16" s="68"/>
      <c r="N16" s="68">
        <f t="shared" si="4"/>
        <v>0</v>
      </c>
      <c r="O16" s="71">
        <v>108</v>
      </c>
      <c r="P16" s="68"/>
      <c r="Q16" s="68">
        <f t="shared" si="5"/>
        <v>0</v>
      </c>
      <c r="R16" s="46">
        <v>107</v>
      </c>
      <c r="S16" s="47">
        <v>113</v>
      </c>
      <c r="T16" s="47">
        <v>105</v>
      </c>
      <c r="U16" s="47">
        <v>111</v>
      </c>
      <c r="V16" s="81">
        <f t="shared" si="3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110</v>
      </c>
      <c r="M17" s="68"/>
      <c r="N17" s="68">
        <f t="shared" si="4"/>
        <v>0</v>
      </c>
      <c r="O17" s="71">
        <v>108</v>
      </c>
      <c r="P17" s="68"/>
      <c r="Q17" s="68">
        <f t="shared" si="5"/>
        <v>0</v>
      </c>
      <c r="R17" s="46">
        <v>107</v>
      </c>
      <c r="S17" s="47">
        <v>113</v>
      </c>
      <c r="T17" s="47">
        <v>105</v>
      </c>
      <c r="U17" s="47">
        <v>111</v>
      </c>
      <c r="V17" s="81">
        <f t="shared" si="3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110</v>
      </c>
      <c r="M18" s="68"/>
      <c r="N18" s="68">
        <f t="shared" si="4"/>
        <v>0</v>
      </c>
      <c r="O18" s="71">
        <v>108</v>
      </c>
      <c r="P18" s="68"/>
      <c r="Q18" s="68">
        <f t="shared" si="5"/>
        <v>0</v>
      </c>
      <c r="R18" s="46">
        <v>107</v>
      </c>
      <c r="S18" s="47">
        <v>113</v>
      </c>
      <c r="T18" s="47">
        <v>105</v>
      </c>
      <c r="U18" s="47">
        <v>111</v>
      </c>
      <c r="V18" s="81">
        <f t="shared" si="3"/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110</v>
      </c>
      <c r="M19" s="68"/>
      <c r="N19" s="68">
        <f t="shared" si="4"/>
        <v>0</v>
      </c>
      <c r="O19" s="71">
        <v>108</v>
      </c>
      <c r="P19" s="68"/>
      <c r="Q19" s="68">
        <f t="shared" si="5"/>
        <v>0</v>
      </c>
      <c r="R19" s="46">
        <v>107</v>
      </c>
      <c r="S19" s="47">
        <v>113</v>
      </c>
      <c r="T19" s="47">
        <v>105</v>
      </c>
      <c r="U19" s="47">
        <v>111</v>
      </c>
      <c r="V19" s="81">
        <f t="shared" si="3"/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110</v>
      </c>
      <c r="M20" s="68"/>
      <c r="N20" s="68">
        <f t="shared" si="4"/>
        <v>0</v>
      </c>
      <c r="O20" s="71">
        <v>108</v>
      </c>
      <c r="P20" s="68"/>
      <c r="Q20" s="68">
        <f t="shared" si="5"/>
        <v>0</v>
      </c>
      <c r="R20" s="46">
        <v>107</v>
      </c>
      <c r="S20" s="47">
        <v>113</v>
      </c>
      <c r="T20" s="47">
        <v>105</v>
      </c>
      <c r="U20" s="47">
        <v>111</v>
      </c>
      <c r="V20" s="81">
        <f t="shared" si="3"/>
        <v>0</v>
      </c>
      <c r="W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R31"/>
  <sheetViews>
    <sheetView zoomScale="80" workbookViewId="0">
      <selection activeCell="F10" sqref="F10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18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145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11.436</v>
      </c>
      <c r="H3" s="75"/>
      <c r="I3" s="75"/>
      <c r="J3" s="75"/>
      <c r="K3" s="75">
        <v>11.5</v>
      </c>
      <c r="L3" s="74">
        <v>11.4</v>
      </c>
      <c r="M3" s="76">
        <f t="shared" ref="M3" si="0">AVERAGE(B3:K3)</f>
        <v>11.468</v>
      </c>
      <c r="N3" s="76">
        <f t="shared" ref="N3:N20" si="1">MAX(B3:K3)-MIN(B3:K3)</f>
        <v>6.4000000000000057E-2</v>
      </c>
      <c r="O3" s="60">
        <v>10.9</v>
      </c>
      <c r="P3" s="61">
        <v>11.9</v>
      </c>
      <c r="Q3" s="81">
        <f>M3/M3*100</f>
        <v>100</v>
      </c>
    </row>
    <row r="4" spans="1:18" ht="15.95" customHeight="1">
      <c r="A4" s="37">
        <v>7</v>
      </c>
      <c r="B4" s="75">
        <v>11.415624999999997</v>
      </c>
      <c r="C4" s="189"/>
      <c r="D4" s="190"/>
      <c r="E4" s="75">
        <v>11.17</v>
      </c>
      <c r="F4" s="190"/>
      <c r="G4" s="75">
        <v>11.266666666666666</v>
      </c>
      <c r="H4" s="191"/>
      <c r="I4" s="190"/>
      <c r="J4" s="75">
        <v>11.29</v>
      </c>
      <c r="K4" s="75">
        <v>11.5</v>
      </c>
      <c r="L4" s="74">
        <v>11.4</v>
      </c>
      <c r="M4" s="76">
        <f t="shared" ref="M4:M10" si="2">AVERAGE(B4:K4)</f>
        <v>11.328458333333332</v>
      </c>
      <c r="N4" s="76">
        <f t="shared" si="1"/>
        <v>0.33000000000000007</v>
      </c>
      <c r="O4" s="60">
        <v>10.9</v>
      </c>
      <c r="P4" s="61">
        <v>11.9</v>
      </c>
      <c r="Q4" s="81">
        <f>M4/M$3*100</f>
        <v>98.78320834786652</v>
      </c>
    </row>
    <row r="5" spans="1:18" ht="15.95" customHeight="1">
      <c r="A5" s="37">
        <v>8</v>
      </c>
      <c r="B5" s="75">
        <v>11.415624999999999</v>
      </c>
      <c r="C5" s="75">
        <v>11.401454545454545</v>
      </c>
      <c r="D5" s="76">
        <v>11.391666666666667</v>
      </c>
      <c r="E5" s="75">
        <v>11.24</v>
      </c>
      <c r="F5" s="75">
        <v>11.36</v>
      </c>
      <c r="G5" s="75">
        <v>11.217307692307694</v>
      </c>
      <c r="H5" s="75">
        <v>11.47</v>
      </c>
      <c r="I5" s="75">
        <v>11.404999999999999</v>
      </c>
      <c r="J5" s="75">
        <v>11.25</v>
      </c>
      <c r="K5" s="75">
        <v>11.5</v>
      </c>
      <c r="L5" s="74">
        <v>11.4</v>
      </c>
      <c r="M5" s="76">
        <f t="shared" si="2"/>
        <v>11.36510539044289</v>
      </c>
      <c r="N5" s="76">
        <f t="shared" si="1"/>
        <v>0.28269230769230624</v>
      </c>
      <c r="O5" s="60">
        <v>10.9</v>
      </c>
      <c r="P5" s="61">
        <v>11.9</v>
      </c>
      <c r="Q5" s="81">
        <f t="shared" ref="Q5:Q20" si="3">M5/M$3*100</f>
        <v>99.102767618092869</v>
      </c>
    </row>
    <row r="6" spans="1:18" ht="15.95" customHeight="1">
      <c r="A6" s="37">
        <v>9</v>
      </c>
      <c r="B6" s="75">
        <v>11.393749999999999</v>
      </c>
      <c r="C6" s="75">
        <v>11.500399999999999</v>
      </c>
      <c r="D6" s="76">
        <v>11.405555555555559</v>
      </c>
      <c r="E6" s="75">
        <v>11.26</v>
      </c>
      <c r="F6" s="75">
        <v>11.375000000000004</v>
      </c>
      <c r="G6" s="75">
        <v>11.268749999999999</v>
      </c>
      <c r="H6" s="75">
        <v>11.39</v>
      </c>
      <c r="I6" s="75">
        <v>11.331</v>
      </c>
      <c r="J6" s="75">
        <v>11.28</v>
      </c>
      <c r="K6" s="75">
        <v>11.5</v>
      </c>
      <c r="L6" s="74">
        <v>11.4</v>
      </c>
      <c r="M6" s="76">
        <f t="shared" si="2"/>
        <v>11.370445555555555</v>
      </c>
      <c r="N6" s="76">
        <f t="shared" si="1"/>
        <v>0.24039999999999928</v>
      </c>
      <c r="O6" s="60">
        <v>10.9</v>
      </c>
      <c r="P6" s="61">
        <v>11.9</v>
      </c>
      <c r="Q6" s="81">
        <f t="shared" si="3"/>
        <v>99.149333410843695</v>
      </c>
    </row>
    <row r="7" spans="1:18" ht="15.95" customHeight="1">
      <c r="A7" s="37">
        <v>10</v>
      </c>
      <c r="B7" s="75">
        <v>11.362500000000001</v>
      </c>
      <c r="C7" s="75">
        <v>11.531578947368422</v>
      </c>
      <c r="D7" s="76">
        <v>11.6</v>
      </c>
      <c r="E7" s="75">
        <v>11.22</v>
      </c>
      <c r="F7" s="75">
        <v>11.427272727272729</v>
      </c>
      <c r="G7" s="75">
        <v>11.286666666666667</v>
      </c>
      <c r="H7" s="75">
        <v>11.45</v>
      </c>
      <c r="I7" s="75">
        <v>11.478</v>
      </c>
      <c r="J7" s="75">
        <v>11.23</v>
      </c>
      <c r="K7" s="75">
        <v>11.4</v>
      </c>
      <c r="L7" s="74">
        <v>11.4</v>
      </c>
      <c r="M7" s="76">
        <f t="shared" si="2"/>
        <v>11.398601834130783</v>
      </c>
      <c r="N7" s="76">
        <f t="shared" si="1"/>
        <v>0.37999999999999901</v>
      </c>
      <c r="O7" s="60">
        <v>10.9</v>
      </c>
      <c r="P7" s="61">
        <v>11.9</v>
      </c>
      <c r="Q7" s="81">
        <f t="shared" si="3"/>
        <v>99.394853803023921</v>
      </c>
    </row>
    <row r="8" spans="1:18" ht="15.95" customHeight="1">
      <c r="A8" s="37">
        <v>11</v>
      </c>
      <c r="B8" s="75">
        <v>11.381250000000001</v>
      </c>
      <c r="C8" s="75">
        <v>11.536052631578947</v>
      </c>
      <c r="D8" s="199">
        <v>11.484999999999999</v>
      </c>
      <c r="E8" s="75">
        <v>11.19</v>
      </c>
      <c r="F8" s="75">
        <v>11.385000000000002</v>
      </c>
      <c r="G8" s="75">
        <v>11.303472222222226</v>
      </c>
      <c r="H8" s="75">
        <v>11.32</v>
      </c>
      <c r="I8" s="75">
        <v>11.736000000000001</v>
      </c>
      <c r="J8" s="75">
        <v>11.31</v>
      </c>
      <c r="K8" s="75">
        <v>11.6</v>
      </c>
      <c r="L8" s="74">
        <v>11.4</v>
      </c>
      <c r="M8" s="76">
        <f t="shared" si="2"/>
        <v>11.424677485380117</v>
      </c>
      <c r="N8" s="76">
        <f t="shared" si="1"/>
        <v>0.54600000000000115</v>
      </c>
      <c r="O8" s="60">
        <v>10.9</v>
      </c>
      <c r="P8" s="61">
        <v>11.9</v>
      </c>
      <c r="Q8" s="81">
        <f t="shared" si="3"/>
        <v>99.622231299094153</v>
      </c>
    </row>
    <row r="9" spans="1:18" ht="15.95" customHeight="1">
      <c r="A9" s="37">
        <v>12</v>
      </c>
      <c r="B9" s="75">
        <v>11.453125</v>
      </c>
      <c r="C9" s="75">
        <v>11.474149999999998</v>
      </c>
      <c r="D9" s="76">
        <v>11.490909090909092</v>
      </c>
      <c r="E9" s="75">
        <v>11.19</v>
      </c>
      <c r="F9" s="75">
        <v>11.430000000000003</v>
      </c>
      <c r="G9" s="75">
        <v>11.255000000000003</v>
      </c>
      <c r="H9" s="75">
        <v>11.4</v>
      </c>
      <c r="I9" s="75">
        <v>11.784000000000001</v>
      </c>
      <c r="J9" s="75">
        <v>11.35</v>
      </c>
      <c r="K9" s="75">
        <v>11.5</v>
      </c>
      <c r="L9" s="74">
        <v>11.4</v>
      </c>
      <c r="M9" s="76">
        <f t="shared" si="2"/>
        <v>11.432718409090912</v>
      </c>
      <c r="N9" s="76">
        <f t="shared" si="1"/>
        <v>0.59400000000000119</v>
      </c>
      <c r="O9" s="60">
        <v>10.9</v>
      </c>
      <c r="P9" s="61">
        <v>11.9</v>
      </c>
      <c r="Q9" s="81">
        <f t="shared" si="3"/>
        <v>99.692347480736927</v>
      </c>
    </row>
    <row r="10" spans="1:18" ht="15.95" customHeight="1">
      <c r="A10" s="37">
        <v>1</v>
      </c>
      <c r="B10" s="75">
        <v>11.312499999999998</v>
      </c>
      <c r="C10" s="75">
        <v>11.408157894736844</v>
      </c>
      <c r="D10" s="76">
        <v>11.473684210526315</v>
      </c>
      <c r="E10" s="75">
        <v>11.28</v>
      </c>
      <c r="F10" s="75">
        <v>11.428571428571431</v>
      </c>
      <c r="G10" s="75">
        <v>11.325757575757578</v>
      </c>
      <c r="H10" s="75">
        <v>11.41</v>
      </c>
      <c r="I10" s="75">
        <v>11.712999999999999</v>
      </c>
      <c r="J10" s="75">
        <v>11.42</v>
      </c>
      <c r="K10" s="75">
        <v>11.6</v>
      </c>
      <c r="L10" s="74">
        <v>11.4</v>
      </c>
      <c r="M10" s="76">
        <f t="shared" si="2"/>
        <v>11.437167110959216</v>
      </c>
      <c r="N10" s="76">
        <f t="shared" si="1"/>
        <v>0.43299999999999983</v>
      </c>
      <c r="O10" s="60">
        <v>10.9</v>
      </c>
      <c r="P10" s="61">
        <v>11.9</v>
      </c>
      <c r="Q10" s="81">
        <f t="shared" si="3"/>
        <v>99.731139788622386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11.4</v>
      </c>
      <c r="M11" s="76"/>
      <c r="N11" s="76">
        <f t="shared" si="1"/>
        <v>0</v>
      </c>
      <c r="O11" s="60">
        <v>10.9</v>
      </c>
      <c r="P11" s="61">
        <v>11.9</v>
      </c>
      <c r="Q11" s="81">
        <f t="shared" si="3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11.4</v>
      </c>
      <c r="M12" s="76"/>
      <c r="N12" s="76">
        <f t="shared" si="1"/>
        <v>0</v>
      </c>
      <c r="O12" s="60">
        <v>10.9</v>
      </c>
      <c r="P12" s="61">
        <v>11.9</v>
      </c>
      <c r="Q12" s="81">
        <f>M12/M$3*100</f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11.4</v>
      </c>
      <c r="M13" s="76"/>
      <c r="N13" s="76">
        <f t="shared" si="1"/>
        <v>0</v>
      </c>
      <c r="O13" s="60">
        <v>10.9</v>
      </c>
      <c r="P13" s="61">
        <v>11.9</v>
      </c>
      <c r="Q13" s="81">
        <f>M13/M$3*100</f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11.4</v>
      </c>
      <c r="M14" s="76"/>
      <c r="N14" s="76">
        <f t="shared" si="1"/>
        <v>0</v>
      </c>
      <c r="O14" s="60">
        <v>10.9</v>
      </c>
      <c r="P14" s="61">
        <v>11.9</v>
      </c>
      <c r="Q14" s="81">
        <f t="shared" si="3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11.4</v>
      </c>
      <c r="M15" s="76"/>
      <c r="N15" s="76">
        <f t="shared" si="1"/>
        <v>0</v>
      </c>
      <c r="O15" s="60">
        <v>10.9</v>
      </c>
      <c r="P15" s="61">
        <v>11.9</v>
      </c>
      <c r="Q15" s="81">
        <f t="shared" si="3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11.4</v>
      </c>
      <c r="M16" s="76"/>
      <c r="N16" s="76">
        <f t="shared" si="1"/>
        <v>0</v>
      </c>
      <c r="O16" s="60">
        <v>10.9</v>
      </c>
      <c r="P16" s="61">
        <v>11.9</v>
      </c>
      <c r="Q16" s="81">
        <f t="shared" si="3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11.4</v>
      </c>
      <c r="M17" s="76"/>
      <c r="N17" s="76">
        <f t="shared" si="1"/>
        <v>0</v>
      </c>
      <c r="O17" s="60">
        <v>10.9</v>
      </c>
      <c r="P17" s="61">
        <v>11.9</v>
      </c>
      <c r="Q17" s="81">
        <f t="shared" si="3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11.4</v>
      </c>
      <c r="M18" s="76"/>
      <c r="N18" s="76">
        <f t="shared" si="1"/>
        <v>0</v>
      </c>
      <c r="O18" s="60">
        <v>10.9</v>
      </c>
      <c r="P18" s="61">
        <v>11.9</v>
      </c>
      <c r="Q18" s="81">
        <f t="shared" si="3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11.4</v>
      </c>
      <c r="M19" s="76"/>
      <c r="N19" s="76">
        <f t="shared" si="1"/>
        <v>0</v>
      </c>
      <c r="O19" s="60">
        <v>10.9</v>
      </c>
      <c r="P19" s="61">
        <v>11.9</v>
      </c>
      <c r="Q19" s="81">
        <f t="shared" si="3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11.4</v>
      </c>
      <c r="M20" s="76"/>
      <c r="N20" s="76">
        <f t="shared" si="1"/>
        <v>0</v>
      </c>
      <c r="O20" s="60">
        <v>10.9</v>
      </c>
      <c r="P20" s="61">
        <v>11.9</v>
      </c>
      <c r="Q20" s="81">
        <f t="shared" si="3"/>
        <v>0</v>
      </c>
      <c r="R20" s="8"/>
    </row>
    <row r="31" spans="1:18">
      <c r="G31" t="s">
        <v>58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T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9.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  <col min="17" max="17" width="10.125" customWidth="1"/>
  </cols>
  <sheetData>
    <row r="1" spans="1:20" ht="20.100000000000001" customHeight="1">
      <c r="F1" s="32" t="s">
        <v>14</v>
      </c>
    </row>
    <row r="2" spans="1:20" ht="16.5" customHeight="1">
      <c r="A2" s="63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79" t="s">
        <v>53</v>
      </c>
      <c r="N2" s="78" t="s">
        <v>32</v>
      </c>
      <c r="O2" s="64" t="s">
        <v>33</v>
      </c>
      <c r="P2" s="65" t="s">
        <v>34</v>
      </c>
      <c r="Q2" s="31" t="s">
        <v>145</v>
      </c>
      <c r="R2" s="80"/>
      <c r="S2" s="80"/>
      <c r="T2" s="80"/>
    </row>
    <row r="3" spans="1:20" ht="16.5" customHeight="1">
      <c r="A3" s="37">
        <v>6</v>
      </c>
      <c r="B3" s="74"/>
      <c r="C3" s="74"/>
      <c r="D3" s="74"/>
      <c r="E3" s="74"/>
      <c r="F3" s="74"/>
      <c r="G3" s="74">
        <v>181.57333333333332</v>
      </c>
      <c r="H3" s="74"/>
      <c r="I3" s="74"/>
      <c r="J3" s="74"/>
      <c r="K3" s="74">
        <v>181.4</v>
      </c>
      <c r="L3" s="71">
        <v>184</v>
      </c>
      <c r="M3" s="68">
        <f t="shared" ref="M3:M10" si="0">AVERAGE(B3:K3)</f>
        <v>181.48666666666668</v>
      </c>
      <c r="N3" s="68">
        <f t="shared" ref="N3:N17" si="1">MAX(B3:K3)-MIN(B3:K3)</f>
        <v>0.1733333333333178</v>
      </c>
      <c r="O3" s="64">
        <v>179</v>
      </c>
      <c r="P3" s="65">
        <v>189</v>
      </c>
      <c r="Q3" s="81">
        <f>M3/M3*100</f>
        <v>100</v>
      </c>
    </row>
    <row r="4" spans="1:20" ht="15.95" customHeight="1">
      <c r="A4" s="37">
        <v>7</v>
      </c>
      <c r="B4" s="74">
        <v>182.46875</v>
      </c>
      <c r="C4" s="186"/>
      <c r="D4" s="187"/>
      <c r="E4" s="74">
        <v>182.37</v>
      </c>
      <c r="F4" s="187"/>
      <c r="G4" s="74">
        <v>181.17857142857142</v>
      </c>
      <c r="H4" s="188"/>
      <c r="I4" s="187"/>
      <c r="J4" s="74">
        <v>183.06</v>
      </c>
      <c r="K4" s="74">
        <v>181.9</v>
      </c>
      <c r="L4" s="71">
        <v>184</v>
      </c>
      <c r="M4" s="68">
        <f t="shared" si="0"/>
        <v>182.19546428571428</v>
      </c>
      <c r="N4" s="68">
        <f>MAX(B4:K4)-MIN(B4:K4)</f>
        <v>1.8814285714285859</v>
      </c>
      <c r="O4" s="64">
        <v>179</v>
      </c>
      <c r="P4" s="65">
        <v>189</v>
      </c>
      <c r="Q4" s="81">
        <f t="shared" ref="Q4:Q20" si="2">M4/M$3*100</f>
        <v>100.39055079475862</v>
      </c>
    </row>
    <row r="5" spans="1:20" ht="15.95" customHeight="1">
      <c r="A5" s="37">
        <v>8</v>
      </c>
      <c r="B5" s="74">
        <v>183.96875</v>
      </c>
      <c r="C5" s="74">
        <v>182.67954545454549</v>
      </c>
      <c r="D5" s="68">
        <v>184.08695652173913</v>
      </c>
      <c r="E5" s="74">
        <v>182.67</v>
      </c>
      <c r="F5" s="74">
        <v>183.4</v>
      </c>
      <c r="G5" s="74">
        <v>181.7051282051282</v>
      </c>
      <c r="H5" s="74">
        <v>187</v>
      </c>
      <c r="I5" s="74">
        <v>184.63499999999999</v>
      </c>
      <c r="J5" s="74">
        <v>182.99</v>
      </c>
      <c r="K5" s="74">
        <v>181.8</v>
      </c>
      <c r="L5" s="71">
        <v>184</v>
      </c>
      <c r="M5" s="68">
        <f t="shared" si="0"/>
        <v>183.49353801814127</v>
      </c>
      <c r="N5" s="68">
        <f t="shared" si="1"/>
        <v>5.2948717948717956</v>
      </c>
      <c r="O5" s="64">
        <v>179</v>
      </c>
      <c r="P5" s="65">
        <v>189</v>
      </c>
      <c r="Q5" s="81">
        <f t="shared" si="2"/>
        <v>101.10579547706419</v>
      </c>
    </row>
    <row r="6" spans="1:20" ht="15.95" customHeight="1">
      <c r="A6" s="37">
        <v>9</v>
      </c>
      <c r="B6" s="74">
        <v>184.84375</v>
      </c>
      <c r="C6" s="74">
        <v>183.02</v>
      </c>
      <c r="D6" s="68">
        <v>183.66666666666666</v>
      </c>
      <c r="E6" s="74">
        <v>182.41</v>
      </c>
      <c r="F6" s="74">
        <v>184.45</v>
      </c>
      <c r="G6" s="74">
        <v>183.04687500000003</v>
      </c>
      <c r="H6" s="74">
        <v>186.5</v>
      </c>
      <c r="I6" s="74">
        <v>184.393</v>
      </c>
      <c r="J6" s="74">
        <v>181.9</v>
      </c>
      <c r="K6" s="74">
        <v>182.4</v>
      </c>
      <c r="L6" s="71">
        <v>184</v>
      </c>
      <c r="M6" s="68">
        <f t="shared" si="0"/>
        <v>183.66302916666669</v>
      </c>
      <c r="N6" s="68">
        <f t="shared" si="1"/>
        <v>4.5999999999999943</v>
      </c>
      <c r="O6" s="64">
        <v>179</v>
      </c>
      <c r="P6" s="65">
        <v>189</v>
      </c>
      <c r="Q6" s="81">
        <f t="shared" si="2"/>
        <v>101.19918589060721</v>
      </c>
    </row>
    <row r="7" spans="1:20" ht="15.95" customHeight="1">
      <c r="A7" s="37">
        <v>10</v>
      </c>
      <c r="B7" s="74">
        <v>184.96875</v>
      </c>
      <c r="C7" s="74">
        <v>182.33684210526314</v>
      </c>
      <c r="D7" s="68">
        <v>183.6</v>
      </c>
      <c r="E7" s="74">
        <v>182.86</v>
      </c>
      <c r="F7" s="74">
        <v>184</v>
      </c>
      <c r="G7" s="74">
        <v>183.98499999999999</v>
      </c>
      <c r="H7" s="74">
        <v>188</v>
      </c>
      <c r="I7" s="74">
        <v>184.14</v>
      </c>
      <c r="J7" s="74">
        <v>182.28</v>
      </c>
      <c r="K7" s="74">
        <v>181.8</v>
      </c>
      <c r="L7" s="71">
        <v>184</v>
      </c>
      <c r="M7" s="68">
        <f t="shared" si="0"/>
        <v>183.79705921052633</v>
      </c>
      <c r="N7" s="68">
        <f t="shared" si="1"/>
        <v>6.1999999999999886</v>
      </c>
      <c r="O7" s="64">
        <v>179</v>
      </c>
      <c r="P7" s="65">
        <v>189</v>
      </c>
      <c r="Q7" s="81">
        <f t="shared" si="2"/>
        <v>101.2730370700472</v>
      </c>
    </row>
    <row r="8" spans="1:20" ht="15.95" customHeight="1">
      <c r="A8" s="37">
        <v>11</v>
      </c>
      <c r="B8" s="74">
        <v>184.1875</v>
      </c>
      <c r="C8" s="74">
        <v>183.57894736842104</v>
      </c>
      <c r="D8" s="199">
        <v>182.05</v>
      </c>
      <c r="E8" s="74">
        <v>183.24</v>
      </c>
      <c r="F8" s="74">
        <v>184.2</v>
      </c>
      <c r="G8" s="74">
        <v>183.71333333333337</v>
      </c>
      <c r="H8" s="74">
        <v>186.1</v>
      </c>
      <c r="I8" s="74">
        <v>182.678</v>
      </c>
      <c r="J8" s="74">
        <v>182.65</v>
      </c>
      <c r="K8" s="74">
        <v>182.1</v>
      </c>
      <c r="L8" s="71">
        <v>184</v>
      </c>
      <c r="M8" s="68">
        <f t="shared" si="0"/>
        <v>183.44977807017546</v>
      </c>
      <c r="N8" s="68">
        <f t="shared" si="1"/>
        <v>4.0499999999999829</v>
      </c>
      <c r="O8" s="64">
        <v>179</v>
      </c>
      <c r="P8" s="65">
        <v>189</v>
      </c>
      <c r="Q8" s="81">
        <f t="shared" si="2"/>
        <v>101.08168354158732</v>
      </c>
    </row>
    <row r="9" spans="1:20" ht="15.95" customHeight="1">
      <c r="A9" s="37">
        <v>12</v>
      </c>
      <c r="B9" s="74">
        <v>184.46875</v>
      </c>
      <c r="C9" s="74">
        <v>183.2525</v>
      </c>
      <c r="D9" s="68">
        <v>182.5</v>
      </c>
      <c r="E9" s="74">
        <v>183.8</v>
      </c>
      <c r="F9" s="74">
        <v>184.2</v>
      </c>
      <c r="G9" s="74">
        <v>183.90416666666667</v>
      </c>
      <c r="H9" s="74">
        <v>185.6</v>
      </c>
      <c r="I9" s="74">
        <v>183.48</v>
      </c>
      <c r="J9" s="74">
        <v>183.58</v>
      </c>
      <c r="K9" s="74">
        <v>183.3</v>
      </c>
      <c r="L9" s="71">
        <v>184</v>
      </c>
      <c r="M9" s="68">
        <f t="shared" si="0"/>
        <v>183.80854166666666</v>
      </c>
      <c r="N9" s="68">
        <f t="shared" si="1"/>
        <v>3.0999999999999943</v>
      </c>
      <c r="O9" s="64">
        <v>179</v>
      </c>
      <c r="P9" s="65">
        <v>189</v>
      </c>
      <c r="Q9" s="81">
        <f t="shared" si="2"/>
        <v>101.27936395694816</v>
      </c>
    </row>
    <row r="10" spans="1:20" ht="15.95" customHeight="1">
      <c r="A10" s="37">
        <v>1</v>
      </c>
      <c r="B10" s="74">
        <v>185.09375</v>
      </c>
      <c r="C10" s="74">
        <v>182.67368421052629</v>
      </c>
      <c r="D10" s="68">
        <v>182.68421052631578</v>
      </c>
      <c r="E10" s="74">
        <v>183.95</v>
      </c>
      <c r="F10" s="74">
        <v>184.04761904761904</v>
      </c>
      <c r="G10" s="74">
        <v>182.43181818181819</v>
      </c>
      <c r="H10" s="74">
        <v>186.7</v>
      </c>
      <c r="I10" s="74">
        <v>186.417</v>
      </c>
      <c r="J10" s="74">
        <v>183.63</v>
      </c>
      <c r="K10" s="74">
        <v>183.2</v>
      </c>
      <c r="L10" s="71">
        <v>184</v>
      </c>
      <c r="M10" s="68">
        <f t="shared" si="0"/>
        <v>184.08280819662792</v>
      </c>
      <c r="N10" s="68">
        <f t="shared" si="1"/>
        <v>4.2681818181818016</v>
      </c>
      <c r="O10" s="64">
        <v>179</v>
      </c>
      <c r="P10" s="65">
        <v>189</v>
      </c>
      <c r="Q10" s="81">
        <f t="shared" si="2"/>
        <v>101.43048609445758</v>
      </c>
    </row>
    <row r="11" spans="1:20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184</v>
      </c>
      <c r="M11" s="68"/>
      <c r="N11" s="68">
        <f t="shared" si="1"/>
        <v>0</v>
      </c>
      <c r="O11" s="64">
        <v>179</v>
      </c>
      <c r="P11" s="65">
        <v>189</v>
      </c>
      <c r="Q11" s="81">
        <f t="shared" si="2"/>
        <v>0</v>
      </c>
    </row>
    <row r="12" spans="1:20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184</v>
      </c>
      <c r="M12" s="68"/>
      <c r="N12" s="68">
        <f t="shared" si="1"/>
        <v>0</v>
      </c>
      <c r="O12" s="64">
        <v>179</v>
      </c>
      <c r="P12" s="65">
        <v>189</v>
      </c>
      <c r="Q12" s="81">
        <f t="shared" si="2"/>
        <v>0</v>
      </c>
    </row>
    <row r="13" spans="1:20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184</v>
      </c>
      <c r="M13" s="68"/>
      <c r="N13" s="68">
        <f t="shared" si="1"/>
        <v>0</v>
      </c>
      <c r="O13" s="64">
        <v>179</v>
      </c>
      <c r="P13" s="65">
        <v>189</v>
      </c>
      <c r="Q13" s="81">
        <f t="shared" si="2"/>
        <v>0</v>
      </c>
    </row>
    <row r="14" spans="1:20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184</v>
      </c>
      <c r="M14" s="68"/>
      <c r="N14" s="68">
        <f t="shared" si="1"/>
        <v>0</v>
      </c>
      <c r="O14" s="64">
        <v>179</v>
      </c>
      <c r="P14" s="65">
        <v>189</v>
      </c>
      <c r="Q14" s="81">
        <f t="shared" si="2"/>
        <v>0</v>
      </c>
    </row>
    <row r="15" spans="1:20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184</v>
      </c>
      <c r="M15" s="68"/>
      <c r="N15" s="68">
        <f t="shared" si="1"/>
        <v>0</v>
      </c>
      <c r="O15" s="64">
        <v>179</v>
      </c>
      <c r="P15" s="65">
        <v>189</v>
      </c>
      <c r="Q15" s="81">
        <f t="shared" si="2"/>
        <v>0</v>
      </c>
      <c r="R15" s="8"/>
    </row>
    <row r="16" spans="1:20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184</v>
      </c>
      <c r="M16" s="68"/>
      <c r="N16" s="68">
        <f t="shared" si="1"/>
        <v>0</v>
      </c>
      <c r="O16" s="64">
        <v>179</v>
      </c>
      <c r="P16" s="65">
        <v>189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184</v>
      </c>
      <c r="M17" s="68"/>
      <c r="N17" s="68">
        <f t="shared" si="1"/>
        <v>0</v>
      </c>
      <c r="O17" s="64">
        <v>179</v>
      </c>
      <c r="P17" s="65">
        <v>189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184</v>
      </c>
      <c r="M18" s="68"/>
      <c r="N18" s="68">
        <f>MAX(B18:K18)-MIN(B18:K18)</f>
        <v>0</v>
      </c>
      <c r="O18" s="64">
        <v>179</v>
      </c>
      <c r="P18" s="65">
        <v>189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184</v>
      </c>
      <c r="M19" s="68"/>
      <c r="N19" s="68">
        <f>MAX(B19:K19)-MIN(B19:K19)</f>
        <v>0</v>
      </c>
      <c r="O19" s="64">
        <v>179</v>
      </c>
      <c r="P19" s="65">
        <v>189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1">
        <v>184</v>
      </c>
      <c r="M20" s="68"/>
      <c r="N20" s="68">
        <f>MAX(B20:K20)-MIN(B20:K20)</f>
        <v>0</v>
      </c>
      <c r="O20" s="64">
        <v>179</v>
      </c>
      <c r="P20" s="65">
        <v>189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R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8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s="48" customFormat="1" ht="15.95" customHeight="1">
      <c r="A3" s="37">
        <v>6</v>
      </c>
      <c r="B3" s="74"/>
      <c r="C3" s="74"/>
      <c r="D3" s="74"/>
      <c r="E3" s="74"/>
      <c r="F3" s="74"/>
      <c r="G3" s="74">
        <v>157.87083333333334</v>
      </c>
      <c r="H3" s="74"/>
      <c r="I3" s="74"/>
      <c r="J3" s="74"/>
      <c r="K3" s="74">
        <v>155.4</v>
      </c>
      <c r="L3" s="70">
        <v>157</v>
      </c>
      <c r="M3" s="68">
        <f t="shared" ref="M3:M8" si="0">AVERAGE(B3:K3)</f>
        <v>156.63541666666669</v>
      </c>
      <c r="N3" s="68">
        <f t="shared" ref="N3:N17" si="1">MAX(B3:K3)-MIN(B3:K3)</f>
        <v>2.4708333333333314</v>
      </c>
      <c r="O3" s="46">
        <v>149</v>
      </c>
      <c r="P3" s="47">
        <v>165</v>
      </c>
      <c r="Q3" s="81">
        <f>M3/M3*100</f>
        <v>100</v>
      </c>
    </row>
    <row r="4" spans="1:18" s="48" customFormat="1" ht="15.95" customHeight="1">
      <c r="A4" s="37">
        <v>7</v>
      </c>
      <c r="B4" s="74">
        <v>156.6875</v>
      </c>
      <c r="C4" s="186"/>
      <c r="D4" s="187"/>
      <c r="E4" s="74">
        <v>155.97999999999999</v>
      </c>
      <c r="F4" s="187"/>
      <c r="G4" s="74">
        <v>158.64880952380955</v>
      </c>
      <c r="H4" s="188"/>
      <c r="I4" s="187"/>
      <c r="J4" s="74">
        <v>157.44</v>
      </c>
      <c r="K4" s="74">
        <v>156.30000000000001</v>
      </c>
      <c r="L4" s="70">
        <v>157</v>
      </c>
      <c r="M4" s="68">
        <f t="shared" si="0"/>
        <v>157.01126190476188</v>
      </c>
      <c r="N4" s="68">
        <f t="shared" si="1"/>
        <v>2.668809523809557</v>
      </c>
      <c r="O4" s="46">
        <v>149</v>
      </c>
      <c r="P4" s="47">
        <v>165</v>
      </c>
      <c r="Q4" s="81">
        <f>M4/M$3*100</f>
        <v>100.23994907798854</v>
      </c>
    </row>
    <row r="5" spans="1:18" s="48" customFormat="1" ht="15.95" customHeight="1">
      <c r="A5" s="37">
        <v>8</v>
      </c>
      <c r="B5" s="74">
        <v>157.0625</v>
      </c>
      <c r="C5" s="74">
        <v>156.44545454545454</v>
      </c>
      <c r="D5" s="68">
        <v>158.08333333333334</v>
      </c>
      <c r="E5" s="74">
        <v>155.44999999999999</v>
      </c>
      <c r="F5" s="74">
        <v>156.6</v>
      </c>
      <c r="G5" s="74">
        <v>158.71666666666664</v>
      </c>
      <c r="H5" s="74">
        <v>159.80000000000001</v>
      </c>
      <c r="I5" s="74">
        <v>157.40199999999999</v>
      </c>
      <c r="J5" s="74">
        <v>155.37</v>
      </c>
      <c r="K5" s="74">
        <v>156</v>
      </c>
      <c r="L5" s="70">
        <v>157</v>
      </c>
      <c r="M5" s="68">
        <f t="shared" si="0"/>
        <v>157.09299545454547</v>
      </c>
      <c r="N5" s="68">
        <f t="shared" si="1"/>
        <v>4.4300000000000068</v>
      </c>
      <c r="O5" s="46">
        <v>149</v>
      </c>
      <c r="P5" s="47">
        <v>165</v>
      </c>
      <c r="Q5" s="81">
        <f>M5/M$3*100</f>
        <v>100.2921298373104</v>
      </c>
    </row>
    <row r="6" spans="1:18" s="48" customFormat="1" ht="15.95" customHeight="1">
      <c r="A6" s="37">
        <v>9</v>
      </c>
      <c r="B6" s="74">
        <v>156.75</v>
      </c>
      <c r="C6" s="74">
        <v>155.58250000000001</v>
      </c>
      <c r="D6" s="68">
        <v>156.44444444444446</v>
      </c>
      <c r="E6" s="74">
        <v>155.06</v>
      </c>
      <c r="F6" s="74">
        <v>156</v>
      </c>
      <c r="G6" s="74">
        <v>156.89285714285714</v>
      </c>
      <c r="H6" s="74">
        <v>160.4</v>
      </c>
      <c r="I6" s="74">
        <v>157.286</v>
      </c>
      <c r="J6" s="74">
        <v>155.85</v>
      </c>
      <c r="K6" s="74">
        <v>155.30000000000001</v>
      </c>
      <c r="L6" s="70">
        <v>157</v>
      </c>
      <c r="M6" s="68">
        <f t="shared" si="0"/>
        <v>156.55658015873016</v>
      </c>
      <c r="N6" s="68">
        <f t="shared" si="1"/>
        <v>5.3400000000000034</v>
      </c>
      <c r="O6" s="46">
        <v>149</v>
      </c>
      <c r="P6" s="47">
        <v>165</v>
      </c>
      <c r="Q6" s="81">
        <f t="shared" ref="Q6:Q17" si="2">M6/M$3*100</f>
        <v>99.949668785250338</v>
      </c>
    </row>
    <row r="7" spans="1:18" s="48" customFormat="1" ht="15.95" customHeight="1">
      <c r="A7" s="37">
        <v>10</v>
      </c>
      <c r="B7" s="74">
        <v>156.75</v>
      </c>
      <c r="C7" s="74">
        <v>155.46842105263161</v>
      </c>
      <c r="D7" s="68">
        <v>157.1</v>
      </c>
      <c r="E7" s="74">
        <v>154.93</v>
      </c>
      <c r="F7" s="74">
        <v>156.5</v>
      </c>
      <c r="G7" s="74">
        <v>157.2456140350877</v>
      </c>
      <c r="H7" s="74">
        <v>162</v>
      </c>
      <c r="I7" s="74">
        <v>157.108</v>
      </c>
      <c r="J7" s="74">
        <v>156.26</v>
      </c>
      <c r="K7" s="74">
        <v>155.6</v>
      </c>
      <c r="L7" s="70">
        <v>157</v>
      </c>
      <c r="M7" s="68">
        <f t="shared" si="0"/>
        <v>156.89620350877189</v>
      </c>
      <c r="N7" s="68">
        <f t="shared" si="1"/>
        <v>7.0699999999999932</v>
      </c>
      <c r="O7" s="46">
        <v>149</v>
      </c>
      <c r="P7" s="47">
        <v>165</v>
      </c>
      <c r="Q7" s="81">
        <f t="shared" si="2"/>
        <v>100.16649289646938</v>
      </c>
    </row>
    <row r="8" spans="1:18" s="48" customFormat="1" ht="15.95" customHeight="1">
      <c r="A8" s="37">
        <v>11</v>
      </c>
      <c r="B8" s="74">
        <v>157.09375</v>
      </c>
      <c r="C8" s="74">
        <v>155.51142105263159</v>
      </c>
      <c r="D8" s="199">
        <v>155.80000000000001</v>
      </c>
      <c r="E8" s="74">
        <v>153.68</v>
      </c>
      <c r="F8" s="74">
        <v>156.30000000000001</v>
      </c>
      <c r="G8" s="74">
        <v>157.2534722222222</v>
      </c>
      <c r="H8" s="74">
        <v>161.30000000000001</v>
      </c>
      <c r="I8" s="74">
        <v>157.72200000000001</v>
      </c>
      <c r="J8" s="74">
        <v>155.15</v>
      </c>
      <c r="K8" s="74">
        <v>157.80000000000001</v>
      </c>
      <c r="L8" s="70">
        <v>157</v>
      </c>
      <c r="M8" s="68">
        <f t="shared" si="0"/>
        <v>156.76106432748537</v>
      </c>
      <c r="N8" s="68">
        <f t="shared" si="1"/>
        <v>7.6200000000000045</v>
      </c>
      <c r="O8" s="46">
        <v>149</v>
      </c>
      <c r="P8" s="47">
        <v>165</v>
      </c>
      <c r="Q8" s="81">
        <f t="shared" si="2"/>
        <v>100.08021663522375</v>
      </c>
    </row>
    <row r="9" spans="1:18" s="48" customFormat="1" ht="15.95" customHeight="1">
      <c r="A9" s="37">
        <v>12</v>
      </c>
      <c r="B9" s="74">
        <v>157.1875</v>
      </c>
      <c r="C9" s="74">
        <v>155.34834999999998</v>
      </c>
      <c r="D9" s="68">
        <v>155.09090909090909</v>
      </c>
      <c r="E9" s="74">
        <v>153.81</v>
      </c>
      <c r="F9" s="74">
        <v>156.85</v>
      </c>
      <c r="G9" s="74">
        <v>157.34375000000003</v>
      </c>
      <c r="H9" s="74">
        <v>160.19999999999999</v>
      </c>
      <c r="I9" s="74">
        <v>158.786</v>
      </c>
      <c r="J9" s="74">
        <v>156.5</v>
      </c>
      <c r="K9" s="74">
        <v>156.80000000000001</v>
      </c>
      <c r="L9" s="70">
        <v>157</v>
      </c>
      <c r="M9" s="68">
        <f>AVERAGE(B9:K9)</f>
        <v>156.79165090909092</v>
      </c>
      <c r="N9" s="68">
        <f t="shared" si="1"/>
        <v>6.3899999999999864</v>
      </c>
      <c r="O9" s="46">
        <v>149</v>
      </c>
      <c r="P9" s="47">
        <v>165</v>
      </c>
      <c r="Q9" s="81">
        <f t="shared" si="2"/>
        <v>100.09974388024689</v>
      </c>
    </row>
    <row r="10" spans="1:18" s="48" customFormat="1" ht="15.95" customHeight="1">
      <c r="A10" s="37">
        <v>1</v>
      </c>
      <c r="B10" s="74">
        <v>156.28125</v>
      </c>
      <c r="C10" s="74">
        <v>157.54563157894736</v>
      </c>
      <c r="D10" s="68">
        <v>155.31578947368422</v>
      </c>
      <c r="E10" s="74">
        <v>153.77000000000001</v>
      </c>
      <c r="F10" s="74">
        <v>155.95238095238096</v>
      </c>
      <c r="G10" s="74">
        <v>157.90350877192981</v>
      </c>
      <c r="H10" s="74">
        <v>159.80000000000001</v>
      </c>
      <c r="I10" s="74">
        <v>158.965</v>
      </c>
      <c r="J10" s="74">
        <v>156.47999999999999</v>
      </c>
      <c r="K10" s="74">
        <v>156.4</v>
      </c>
      <c r="L10" s="70">
        <v>157</v>
      </c>
      <c r="M10" s="68">
        <f>AVERAGE(B10:K10)</f>
        <v>156.84135607769423</v>
      </c>
      <c r="N10" s="68">
        <f t="shared" si="1"/>
        <v>6.0300000000000011</v>
      </c>
      <c r="O10" s="46">
        <v>149</v>
      </c>
      <c r="P10" s="47">
        <v>165</v>
      </c>
      <c r="Q10" s="81">
        <f t="shared" si="2"/>
        <v>100.13147691333806</v>
      </c>
    </row>
    <row r="11" spans="1:18" s="48" customFormat="1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157</v>
      </c>
      <c r="M11" s="68"/>
      <c r="N11" s="68">
        <f t="shared" si="1"/>
        <v>0</v>
      </c>
      <c r="O11" s="46">
        <v>149</v>
      </c>
      <c r="P11" s="47">
        <v>165</v>
      </c>
      <c r="Q11" s="81">
        <f t="shared" si="2"/>
        <v>0</v>
      </c>
    </row>
    <row r="12" spans="1:18" s="48" customFormat="1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157</v>
      </c>
      <c r="M12" s="68"/>
      <c r="N12" s="68">
        <f t="shared" si="1"/>
        <v>0</v>
      </c>
      <c r="O12" s="46">
        <v>149</v>
      </c>
      <c r="P12" s="47">
        <v>165</v>
      </c>
      <c r="Q12" s="81">
        <f t="shared" si="2"/>
        <v>0</v>
      </c>
    </row>
    <row r="13" spans="1:18" s="48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157</v>
      </c>
      <c r="M13" s="68"/>
      <c r="N13" s="68">
        <f t="shared" si="1"/>
        <v>0</v>
      </c>
      <c r="O13" s="46">
        <v>149</v>
      </c>
      <c r="P13" s="47">
        <v>165</v>
      </c>
      <c r="Q13" s="81">
        <f t="shared" si="2"/>
        <v>0</v>
      </c>
    </row>
    <row r="14" spans="1:18" s="48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157</v>
      </c>
      <c r="M14" s="68"/>
      <c r="N14" s="68">
        <f t="shared" si="1"/>
        <v>0</v>
      </c>
      <c r="O14" s="46">
        <v>149</v>
      </c>
      <c r="P14" s="47">
        <v>165</v>
      </c>
      <c r="Q14" s="81">
        <f t="shared" si="2"/>
        <v>0</v>
      </c>
    </row>
    <row r="15" spans="1:18" s="48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157</v>
      </c>
      <c r="M15" s="68"/>
      <c r="N15" s="68">
        <f t="shared" si="1"/>
        <v>0</v>
      </c>
      <c r="O15" s="46">
        <v>149</v>
      </c>
      <c r="P15" s="47">
        <v>165</v>
      </c>
      <c r="Q15" s="81">
        <f t="shared" si="2"/>
        <v>0</v>
      </c>
      <c r="R15" s="55"/>
    </row>
    <row r="16" spans="1:18" s="48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157</v>
      </c>
      <c r="M16" s="68"/>
      <c r="N16" s="68">
        <f t="shared" si="1"/>
        <v>0</v>
      </c>
      <c r="O16" s="46">
        <v>149</v>
      </c>
      <c r="P16" s="47">
        <v>165</v>
      </c>
      <c r="Q16" s="81">
        <f t="shared" si="2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157</v>
      </c>
      <c r="M17" s="68"/>
      <c r="N17" s="68">
        <f t="shared" si="1"/>
        <v>0</v>
      </c>
      <c r="O17" s="46">
        <v>149</v>
      </c>
      <c r="P17" s="47">
        <v>165</v>
      </c>
      <c r="Q17" s="81">
        <f t="shared" si="2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157</v>
      </c>
      <c r="M18" s="68"/>
      <c r="N18" s="68">
        <f>MAX(B18:K18)-MIN(B18:K18)</f>
        <v>0</v>
      </c>
      <c r="O18" s="46">
        <v>149</v>
      </c>
      <c r="P18" s="47">
        <v>165</v>
      </c>
      <c r="Q18" s="81">
        <f>M18/M$3*100</f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157</v>
      </c>
      <c r="M19" s="68"/>
      <c r="N19" s="68">
        <f>MAX(B19:K19)-MIN(B19:K19)</f>
        <v>0</v>
      </c>
      <c r="O19" s="46">
        <v>149</v>
      </c>
      <c r="P19" s="47">
        <v>165</v>
      </c>
      <c r="Q19" s="81">
        <f>M19/M$3*100</f>
        <v>0</v>
      </c>
    </row>
    <row r="20" spans="1:18" s="48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157</v>
      </c>
      <c r="M20" s="68"/>
      <c r="N20" s="68">
        <f>MAX(B20:K20)-MIN(B20:K20)</f>
        <v>0</v>
      </c>
      <c r="O20" s="46">
        <v>149</v>
      </c>
      <c r="P20" s="47">
        <v>165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R20"/>
  <sheetViews>
    <sheetView zoomScale="80" workbookViewId="0">
      <selection activeCell="F10" sqref="F10"/>
    </sheetView>
  </sheetViews>
  <sheetFormatPr defaultRowHeight="13.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65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145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76.603174603174594</v>
      </c>
      <c r="H3" s="74"/>
      <c r="I3" s="74"/>
      <c r="J3" s="74"/>
      <c r="K3" s="74">
        <v>75.8</v>
      </c>
      <c r="L3" s="71">
        <v>77</v>
      </c>
      <c r="M3" s="68">
        <f t="shared" ref="M3:M8" si="0">AVERAGE(B3:K3)</f>
        <v>76.201587301587296</v>
      </c>
      <c r="N3" s="68">
        <f>MAX(B3:K3)-MIN(B3:K3)</f>
        <v>0.80317460317459677</v>
      </c>
      <c r="O3" s="56">
        <v>73</v>
      </c>
      <c r="P3" s="56">
        <v>81</v>
      </c>
      <c r="Q3" s="81">
        <f>M3/M3*100</f>
        <v>100</v>
      </c>
    </row>
    <row r="4" spans="1:18" ht="15.95" customHeight="1">
      <c r="A4" s="37">
        <v>7</v>
      </c>
      <c r="B4" s="74">
        <v>78.9375</v>
      </c>
      <c r="C4" s="186"/>
      <c r="D4" s="187"/>
      <c r="E4" s="74">
        <v>75.849999999999994</v>
      </c>
      <c r="F4" s="187"/>
      <c r="G4" s="74">
        <v>76.361111111111114</v>
      </c>
      <c r="H4" s="188"/>
      <c r="I4" s="187"/>
      <c r="J4" s="74">
        <v>76.37</v>
      </c>
      <c r="K4" s="74">
        <v>76.099999999999994</v>
      </c>
      <c r="L4" s="71">
        <v>77</v>
      </c>
      <c r="M4" s="68">
        <f t="shared" si="0"/>
        <v>76.723722222222221</v>
      </c>
      <c r="N4" s="68">
        <f>MAX(B4:K4)-MIN(B4:K4)</f>
        <v>3.0875000000000057</v>
      </c>
      <c r="O4" s="56">
        <v>73</v>
      </c>
      <c r="P4" s="56">
        <v>81</v>
      </c>
      <c r="Q4" s="81">
        <f>M4/M$3*100</f>
        <v>100.68520215801864</v>
      </c>
    </row>
    <row r="5" spans="1:18" ht="15.95" customHeight="1">
      <c r="A5" s="37">
        <v>8</v>
      </c>
      <c r="B5" s="74">
        <v>78.875</v>
      </c>
      <c r="C5" s="74">
        <v>75.168181818181807</v>
      </c>
      <c r="D5" s="68">
        <v>78</v>
      </c>
      <c r="E5" s="74">
        <v>75.36</v>
      </c>
      <c r="F5" s="74">
        <v>77.5</v>
      </c>
      <c r="G5" s="74">
        <v>76.974358974358978</v>
      </c>
      <c r="H5" s="74">
        <v>79.5</v>
      </c>
      <c r="I5" s="74">
        <v>75.843999999999994</v>
      </c>
      <c r="J5" s="74">
        <v>75.88</v>
      </c>
      <c r="K5" s="74">
        <v>76.3</v>
      </c>
      <c r="L5" s="71">
        <v>77</v>
      </c>
      <c r="M5" s="68">
        <f t="shared" si="0"/>
        <v>76.940154079254071</v>
      </c>
      <c r="N5" s="68">
        <f t="shared" ref="N5:N8" si="1">MAX(B5,D5,E5,I5)-MIN(B5,D5,E5,I5)</f>
        <v>3.5150000000000006</v>
      </c>
      <c r="O5" s="56">
        <v>73</v>
      </c>
      <c r="P5" s="56">
        <v>81</v>
      </c>
      <c r="Q5" s="81">
        <f t="shared" ref="Q5:Q17" si="2">M5/M$3*100</f>
        <v>100.96922755000325</v>
      </c>
    </row>
    <row r="6" spans="1:18" ht="15.95" customHeight="1">
      <c r="A6" s="37">
        <v>9</v>
      </c>
      <c r="B6" s="74">
        <v>78.75</v>
      </c>
      <c r="C6" s="74">
        <v>74.952500000000001</v>
      </c>
      <c r="D6" s="68">
        <v>77.611111111111114</v>
      </c>
      <c r="E6" s="74">
        <v>75.569999999999993</v>
      </c>
      <c r="F6" s="74">
        <v>76.849999999999994</v>
      </c>
      <c r="G6" s="74">
        <v>75.557291666666657</v>
      </c>
      <c r="H6" s="74">
        <v>79.400000000000006</v>
      </c>
      <c r="I6" s="74">
        <v>76.028000000000006</v>
      </c>
      <c r="J6" s="74">
        <v>75.459999999999994</v>
      </c>
      <c r="K6" s="74">
        <v>76.3</v>
      </c>
      <c r="L6" s="71">
        <v>77</v>
      </c>
      <c r="M6" s="68">
        <f t="shared" si="0"/>
        <v>76.647890277777776</v>
      </c>
      <c r="N6" s="68">
        <f t="shared" si="1"/>
        <v>3.1800000000000068</v>
      </c>
      <c r="O6" s="56">
        <v>73</v>
      </c>
      <c r="P6" s="56">
        <v>81</v>
      </c>
      <c r="Q6" s="81">
        <f t="shared" si="2"/>
        <v>100.58568724352699</v>
      </c>
    </row>
    <row r="7" spans="1:18" ht="15.95" customHeight="1">
      <c r="A7" s="37">
        <v>10</v>
      </c>
      <c r="B7" s="74">
        <v>78.78125</v>
      </c>
      <c r="C7" s="74">
        <v>75.460526315789465</v>
      </c>
      <c r="D7" s="68">
        <v>77.7</v>
      </c>
      <c r="E7" s="74">
        <v>75.37</v>
      </c>
      <c r="F7" s="74">
        <v>77.090909090909093</v>
      </c>
      <c r="G7" s="74">
        <v>75.754166666666677</v>
      </c>
      <c r="H7" s="74">
        <v>79</v>
      </c>
      <c r="I7" s="74">
        <v>76.959999999999994</v>
      </c>
      <c r="J7" s="74">
        <v>76.25</v>
      </c>
      <c r="K7" s="74">
        <v>75.3</v>
      </c>
      <c r="L7" s="71">
        <v>77</v>
      </c>
      <c r="M7" s="68">
        <f t="shared" si="0"/>
        <v>76.766685207336508</v>
      </c>
      <c r="N7" s="68">
        <f t="shared" si="1"/>
        <v>3.4112499999999955</v>
      </c>
      <c r="O7" s="56">
        <v>73</v>
      </c>
      <c r="P7" s="56">
        <v>81</v>
      </c>
      <c r="Q7" s="81">
        <f t="shared" si="2"/>
        <v>100.74158285379633</v>
      </c>
    </row>
    <row r="8" spans="1:18" ht="15.95" customHeight="1">
      <c r="A8" s="37">
        <v>11</v>
      </c>
      <c r="B8" s="74">
        <v>79</v>
      </c>
      <c r="C8" s="74">
        <v>74.436842105263167</v>
      </c>
      <c r="D8" s="199">
        <v>77.3</v>
      </c>
      <c r="E8" s="74">
        <v>75.239999999999995</v>
      </c>
      <c r="F8" s="74">
        <v>77.150000000000006</v>
      </c>
      <c r="G8" s="74">
        <v>75.686666666666682</v>
      </c>
      <c r="H8" s="74">
        <v>77.400000000000006</v>
      </c>
      <c r="I8" s="74">
        <v>77.122</v>
      </c>
      <c r="J8" s="74">
        <v>76.510000000000005</v>
      </c>
      <c r="K8" s="74">
        <v>76.099999999999994</v>
      </c>
      <c r="L8" s="71">
        <v>77</v>
      </c>
      <c r="M8" s="68">
        <f t="shared" si="0"/>
        <v>76.594550877192987</v>
      </c>
      <c r="N8" s="68">
        <f t="shared" si="1"/>
        <v>3.7600000000000051</v>
      </c>
      <c r="O8" s="56">
        <v>73</v>
      </c>
      <c r="P8" s="56">
        <v>81</v>
      </c>
      <c r="Q8" s="81">
        <f t="shared" si="2"/>
        <v>100.51568948826544</v>
      </c>
    </row>
    <row r="9" spans="1:18" ht="15.95" customHeight="1">
      <c r="A9" s="37">
        <v>12</v>
      </c>
      <c r="B9" s="74">
        <v>78.96875</v>
      </c>
      <c r="C9" s="74">
        <v>74.764950000000013</v>
      </c>
      <c r="D9" s="68">
        <v>77.045454545454547</v>
      </c>
      <c r="E9" s="74">
        <v>75.150000000000006</v>
      </c>
      <c r="F9" s="74">
        <v>77.25</v>
      </c>
      <c r="G9" s="74">
        <v>76.058333333333337</v>
      </c>
      <c r="H9" s="74">
        <v>78</v>
      </c>
      <c r="I9" s="74">
        <v>76.873000000000005</v>
      </c>
      <c r="J9" s="74">
        <v>77.040000000000006</v>
      </c>
      <c r="K9" s="74">
        <v>75.3</v>
      </c>
      <c r="L9" s="71">
        <v>77</v>
      </c>
      <c r="M9" s="68">
        <f>AVERAGE(B9:K9)</f>
        <v>76.645048787878792</v>
      </c>
      <c r="N9" s="68">
        <f>MAX(B9,D9,E9,F9,I9)-MIN(B9,D9,E9,F9,I9)</f>
        <v>3.8187499999999943</v>
      </c>
      <c r="O9" s="56">
        <v>73</v>
      </c>
      <c r="P9" s="56">
        <v>81</v>
      </c>
      <c r="Q9" s="81">
        <f t="shared" si="2"/>
        <v>100.58195833183419</v>
      </c>
    </row>
    <row r="10" spans="1:18" ht="15.95" customHeight="1">
      <c r="A10" s="37">
        <v>1</v>
      </c>
      <c r="B10" s="74">
        <v>78.5</v>
      </c>
      <c r="C10" s="74">
        <v>75.987684210526325</v>
      </c>
      <c r="D10" s="68">
        <v>77.263157894736835</v>
      </c>
      <c r="E10" s="74">
        <v>75.44</v>
      </c>
      <c r="F10" s="74">
        <v>77.19047619047619</v>
      </c>
      <c r="G10" s="74">
        <v>75.962121212121218</v>
      </c>
      <c r="H10" s="74">
        <v>77.599999999999994</v>
      </c>
      <c r="I10" s="74">
        <v>76.405000000000001</v>
      </c>
      <c r="J10" s="74">
        <v>77.12</v>
      </c>
      <c r="K10" s="74">
        <v>75.099999999999994</v>
      </c>
      <c r="L10" s="71">
        <v>77</v>
      </c>
      <c r="M10" s="68">
        <f>AVERAGE(B10:K10)</f>
        <v>76.656843950786055</v>
      </c>
      <c r="N10" s="68">
        <f>MAX(B10,D10,E10,F10,I10)-MIN(B10,D10,E10,F10,I10)</f>
        <v>3.0600000000000023</v>
      </c>
      <c r="O10" s="56">
        <v>73</v>
      </c>
      <c r="P10" s="56">
        <v>81</v>
      </c>
      <c r="Q10" s="81">
        <f t="shared" si="2"/>
        <v>100.59743722581128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77</v>
      </c>
      <c r="M11" s="68"/>
      <c r="N11" s="68">
        <f>MAX(B11,D11,E11,F11,I11)-MIN(B11,D11,E11,F11,I11)</f>
        <v>0</v>
      </c>
      <c r="O11" s="56">
        <v>73</v>
      </c>
      <c r="P11" s="56">
        <v>81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77</v>
      </c>
      <c r="M12" s="68"/>
      <c r="N12" s="68">
        <f t="shared" ref="N12:N17" si="3">MAX(B12,D12,E12,F12,H12,I12)-MIN(B12,D12,E12,F12,H12,I12)</f>
        <v>0</v>
      </c>
      <c r="O12" s="56">
        <v>73</v>
      </c>
      <c r="P12" s="56">
        <v>81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77</v>
      </c>
      <c r="M13" s="68"/>
      <c r="N13" s="68">
        <f t="shared" si="3"/>
        <v>0</v>
      </c>
      <c r="O13" s="56">
        <v>73</v>
      </c>
      <c r="P13" s="56">
        <v>81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77</v>
      </c>
      <c r="M14" s="68"/>
      <c r="N14" s="68">
        <f t="shared" si="3"/>
        <v>0</v>
      </c>
      <c r="O14" s="56">
        <v>73</v>
      </c>
      <c r="P14" s="56">
        <v>81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77</v>
      </c>
      <c r="M15" s="68"/>
      <c r="N15" s="68">
        <f t="shared" si="3"/>
        <v>0</v>
      </c>
      <c r="O15" s="56">
        <v>73</v>
      </c>
      <c r="P15" s="56">
        <v>81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77</v>
      </c>
      <c r="M16" s="68"/>
      <c r="N16" s="68">
        <f t="shared" si="3"/>
        <v>0</v>
      </c>
      <c r="O16" s="56">
        <v>73</v>
      </c>
      <c r="P16" s="56">
        <v>81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77</v>
      </c>
      <c r="M17" s="68"/>
      <c r="N17" s="68">
        <f t="shared" si="3"/>
        <v>0</v>
      </c>
      <c r="O17" s="56">
        <v>73</v>
      </c>
      <c r="P17" s="56">
        <v>81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77</v>
      </c>
      <c r="M18" s="68"/>
      <c r="N18" s="68">
        <f>MAX(B18:K18)-MIN(B18:K18)</f>
        <v>0</v>
      </c>
      <c r="O18" s="56">
        <v>73</v>
      </c>
      <c r="P18" s="56">
        <v>81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77</v>
      </c>
      <c r="M19" s="68"/>
      <c r="N19" s="68">
        <f>MAX(B19:K19)-MIN(B19:K19)</f>
        <v>0</v>
      </c>
      <c r="O19" s="56">
        <v>73</v>
      </c>
      <c r="P19" s="56">
        <v>81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77</v>
      </c>
      <c r="M20" s="68"/>
      <c r="N20" s="68">
        <f>MAX(B20:K20)-MIN(B20:K20)</f>
        <v>0</v>
      </c>
      <c r="O20" s="56">
        <v>73</v>
      </c>
      <c r="P20" s="56">
        <v>81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X20"/>
  <sheetViews>
    <sheetView zoomScale="80" workbookViewId="0">
      <selection activeCell="Q10" sqref="Q10"/>
    </sheetView>
  </sheetViews>
  <sheetFormatPr defaultRowHeight="13.5"/>
  <cols>
    <col min="1" max="1" width="3.75" customWidth="1"/>
    <col min="2" max="2" width="6.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5.5" customWidth="1"/>
    <col min="15" max="15" width="10.5" customWidth="1"/>
    <col min="16" max="16" width="8.75" customWidth="1"/>
    <col min="17" max="17" width="5.875" customWidth="1"/>
    <col min="18" max="21" width="2.625" customWidth="1"/>
    <col min="22" max="22" width="10.125" bestFit="1" customWidth="1"/>
  </cols>
  <sheetData>
    <row r="1" spans="1:24" ht="20.100000000000001" customHeight="1">
      <c r="F1" s="32" t="s">
        <v>38</v>
      </c>
    </row>
    <row r="2" spans="1:24" ht="15.95" customHeight="1">
      <c r="A2" s="50" t="s">
        <v>59</v>
      </c>
      <c r="B2" s="41" t="s">
        <v>26</v>
      </c>
      <c r="C2" s="41" t="s">
        <v>27</v>
      </c>
      <c r="D2" s="183" t="s">
        <v>152</v>
      </c>
      <c r="E2" s="41" t="s">
        <v>28</v>
      </c>
      <c r="F2" s="183" t="s">
        <v>153</v>
      </c>
      <c r="G2" s="41" t="s">
        <v>29</v>
      </c>
      <c r="H2" s="42" t="s">
        <v>30</v>
      </c>
      <c r="I2" s="41" t="s">
        <v>31</v>
      </c>
      <c r="J2" s="41" t="s">
        <v>139</v>
      </c>
      <c r="K2" s="43" t="s">
        <v>154</v>
      </c>
      <c r="L2" s="44" t="s">
        <v>137</v>
      </c>
      <c r="M2" s="57" t="s">
        <v>39</v>
      </c>
      <c r="N2" s="45" t="s">
        <v>32</v>
      </c>
      <c r="O2" s="57" t="s">
        <v>54</v>
      </c>
      <c r="P2" s="57" t="s">
        <v>55</v>
      </c>
      <c r="Q2" s="45" t="s">
        <v>32</v>
      </c>
      <c r="R2" s="58" t="s">
        <v>40</v>
      </c>
      <c r="S2" s="59" t="s">
        <v>41</v>
      </c>
      <c r="T2" s="59" t="s">
        <v>56</v>
      </c>
      <c r="U2" s="59" t="s">
        <v>57</v>
      </c>
      <c r="V2" s="31" t="s">
        <v>145</v>
      </c>
    </row>
    <row r="3" spans="1:24" ht="15.95" customHeight="1">
      <c r="A3" s="37">
        <v>6</v>
      </c>
      <c r="B3" s="74"/>
      <c r="C3" s="74"/>
      <c r="D3" s="74"/>
      <c r="E3" s="74"/>
      <c r="F3" s="74"/>
      <c r="G3" s="74">
        <v>54.074999999999996</v>
      </c>
      <c r="H3" s="74"/>
      <c r="I3" s="74"/>
      <c r="J3" s="74"/>
      <c r="K3" s="74">
        <v>53.9</v>
      </c>
      <c r="L3" s="71">
        <v>47</v>
      </c>
      <c r="M3" s="68"/>
      <c r="N3" s="68">
        <f>MAX(B3,D3,E3)-MIN(B3,D3,E3)</f>
        <v>0</v>
      </c>
      <c r="O3" s="71">
        <v>54</v>
      </c>
      <c r="P3" s="68">
        <f t="shared" ref="P3:P10" si="0">AVERAGE(C3,E3,G3,H3,I3,J3,K3)</f>
        <v>53.987499999999997</v>
      </c>
      <c r="Q3" s="68">
        <f>MAX(C3,E3,G3,H3,I3,J3,K3)-MIN(C3,E3,G3,H3,I3,J3,K3)</f>
        <v>0.17499999999999716</v>
      </c>
      <c r="R3" s="46">
        <v>44</v>
      </c>
      <c r="S3" s="47">
        <v>50</v>
      </c>
      <c r="T3" s="47">
        <v>51</v>
      </c>
      <c r="U3" s="47">
        <v>57</v>
      </c>
      <c r="V3" s="81">
        <f>P3/P3*100</f>
        <v>100</v>
      </c>
    </row>
    <row r="4" spans="1:24" ht="15.95" customHeight="1">
      <c r="A4" s="37">
        <v>7</v>
      </c>
      <c r="B4" s="74">
        <v>46.415624999999991</v>
      </c>
      <c r="C4" s="186"/>
      <c r="D4" s="187"/>
      <c r="E4" s="74">
        <v>53.91</v>
      </c>
      <c r="F4" s="187"/>
      <c r="G4" s="74">
        <v>54.02654320987655</v>
      </c>
      <c r="H4" s="188"/>
      <c r="I4" s="187"/>
      <c r="J4" s="74">
        <v>54.45</v>
      </c>
      <c r="K4" s="74">
        <v>54.2</v>
      </c>
      <c r="L4" s="71">
        <v>47</v>
      </c>
      <c r="M4" s="68">
        <f t="shared" ref="M4:M10" si="1">AVERAGE(B4,D4,F4)</f>
        <v>46.415624999999991</v>
      </c>
      <c r="N4" s="68">
        <f t="shared" ref="N4:N10" si="2">MAX(B4,D4,F4)-MIN(B4,D4,F4)</f>
        <v>0</v>
      </c>
      <c r="O4" s="71">
        <v>54</v>
      </c>
      <c r="P4" s="68">
        <f t="shared" si="0"/>
        <v>54.146635802469135</v>
      </c>
      <c r="Q4" s="68">
        <f t="shared" ref="Q4:Q10" si="3">MAX(C4,E4,G4,H4,I4,J4,K4)-MIN(C4,E4,G4,H4,I4,J4,K4)</f>
        <v>0.54000000000000625</v>
      </c>
      <c r="R4" s="46">
        <v>44</v>
      </c>
      <c r="S4" s="47">
        <v>50</v>
      </c>
      <c r="T4" s="47">
        <v>51</v>
      </c>
      <c r="U4" s="47">
        <v>57</v>
      </c>
      <c r="V4" s="81">
        <f>P4/P$3*100</f>
        <v>100.29476416294354</v>
      </c>
    </row>
    <row r="5" spans="1:24" ht="15.95" customHeight="1">
      <c r="A5" s="37">
        <v>8</v>
      </c>
      <c r="B5" s="74">
        <v>47.153124999999996</v>
      </c>
      <c r="C5" s="74">
        <v>53.802999999999997</v>
      </c>
      <c r="D5" s="68">
        <v>47.625</v>
      </c>
      <c r="E5" s="74">
        <v>53.7</v>
      </c>
      <c r="F5" s="74">
        <v>46</v>
      </c>
      <c r="G5" s="74">
        <v>54.141999999999982</v>
      </c>
      <c r="H5" s="74">
        <v>53.6</v>
      </c>
      <c r="I5" s="74">
        <v>55.054000000000002</v>
      </c>
      <c r="J5" s="74">
        <v>54.12</v>
      </c>
      <c r="K5" s="74">
        <v>54.2</v>
      </c>
      <c r="L5" s="71">
        <v>47</v>
      </c>
      <c r="M5" s="68">
        <f t="shared" si="1"/>
        <v>46.926041666666663</v>
      </c>
      <c r="N5" s="68">
        <f t="shared" si="2"/>
        <v>1.625</v>
      </c>
      <c r="O5" s="71">
        <v>54</v>
      </c>
      <c r="P5" s="68">
        <f t="shared" si="0"/>
        <v>54.088428571428565</v>
      </c>
      <c r="Q5" s="68">
        <f t="shared" si="3"/>
        <v>1.4540000000000006</v>
      </c>
      <c r="R5" s="46">
        <v>44</v>
      </c>
      <c r="S5" s="47">
        <v>50</v>
      </c>
      <c r="T5" s="47">
        <v>51</v>
      </c>
      <c r="U5" s="47">
        <v>57</v>
      </c>
      <c r="V5" s="81">
        <f>P5/P$3*100</f>
        <v>100.18694803691331</v>
      </c>
    </row>
    <row r="6" spans="1:24" ht="15.95" customHeight="1">
      <c r="A6" s="37">
        <v>9</v>
      </c>
      <c r="B6" s="74">
        <v>46.931249999999999</v>
      </c>
      <c r="C6" s="74">
        <v>54.302500000000002</v>
      </c>
      <c r="D6" s="68">
        <v>46.777777777777779</v>
      </c>
      <c r="E6" s="74">
        <v>53.18</v>
      </c>
      <c r="F6" s="74">
        <v>46.05</v>
      </c>
      <c r="G6" s="74">
        <v>53.042857142857137</v>
      </c>
      <c r="H6" s="74">
        <v>53.6</v>
      </c>
      <c r="I6" s="74">
        <v>54.884</v>
      </c>
      <c r="J6" s="74">
        <v>53.98</v>
      </c>
      <c r="K6" s="74">
        <v>53.8</v>
      </c>
      <c r="L6" s="71">
        <v>47</v>
      </c>
      <c r="M6" s="68">
        <f t="shared" si="1"/>
        <v>46.586342592592587</v>
      </c>
      <c r="N6" s="68">
        <f t="shared" si="2"/>
        <v>0.88125000000000142</v>
      </c>
      <c r="O6" s="71">
        <v>54</v>
      </c>
      <c r="P6" s="68">
        <f t="shared" si="0"/>
        <v>53.82705102040817</v>
      </c>
      <c r="Q6" s="68">
        <f t="shared" si="3"/>
        <v>1.841142857142863</v>
      </c>
      <c r="R6" s="46">
        <v>44</v>
      </c>
      <c r="S6" s="47">
        <v>50</v>
      </c>
      <c r="T6" s="47">
        <v>51</v>
      </c>
      <c r="U6" s="47">
        <v>57</v>
      </c>
      <c r="V6" s="81">
        <f t="shared" ref="V6:V20" si="4">P6/P$3*100</f>
        <v>99.702803464520812</v>
      </c>
    </row>
    <row r="7" spans="1:24" ht="15.95" customHeight="1">
      <c r="A7" s="37">
        <v>10</v>
      </c>
      <c r="B7" s="74">
        <v>47.003124999999997</v>
      </c>
      <c r="C7" s="74">
        <v>54.493842105263163</v>
      </c>
      <c r="D7" s="68">
        <v>47</v>
      </c>
      <c r="E7" s="74">
        <v>52.9</v>
      </c>
      <c r="F7" s="74">
        <v>46.5</v>
      </c>
      <c r="G7" s="74">
        <v>53.057017543859651</v>
      </c>
      <c r="H7" s="74">
        <v>54.4</v>
      </c>
      <c r="I7" s="74">
        <v>54.155000000000001</v>
      </c>
      <c r="J7" s="74">
        <v>53.56</v>
      </c>
      <c r="K7" s="74">
        <v>53.8</v>
      </c>
      <c r="L7" s="71">
        <v>47</v>
      </c>
      <c r="M7" s="68">
        <f t="shared" si="1"/>
        <v>46.834375000000001</v>
      </c>
      <c r="N7" s="68">
        <f t="shared" si="2"/>
        <v>0.50312499999999716</v>
      </c>
      <c r="O7" s="71">
        <v>54</v>
      </c>
      <c r="P7" s="68">
        <f t="shared" si="0"/>
        <v>53.766551378446124</v>
      </c>
      <c r="Q7" s="68">
        <f t="shared" si="3"/>
        <v>1.5938421052631639</v>
      </c>
      <c r="R7" s="46">
        <v>44</v>
      </c>
      <c r="S7" s="47">
        <v>50</v>
      </c>
      <c r="T7" s="47">
        <v>51</v>
      </c>
      <c r="U7" s="47">
        <v>57</v>
      </c>
      <c r="V7" s="81">
        <f t="shared" si="4"/>
        <v>99.59074115016648</v>
      </c>
    </row>
    <row r="8" spans="1:24" ht="15.95" customHeight="1">
      <c r="A8" s="37">
        <v>11</v>
      </c>
      <c r="B8" s="74">
        <v>47.262499999999996</v>
      </c>
      <c r="C8" s="74">
        <v>54.318421052631578</v>
      </c>
      <c r="D8" s="199">
        <v>46.85</v>
      </c>
      <c r="E8" s="74">
        <v>52.27</v>
      </c>
      <c r="F8" s="74">
        <v>46.45</v>
      </c>
      <c r="G8" s="74">
        <v>54.47</v>
      </c>
      <c r="H8" s="74">
        <v>55.1</v>
      </c>
      <c r="I8" s="74">
        <v>53.176000000000002</v>
      </c>
      <c r="J8" s="74">
        <v>53.42</v>
      </c>
      <c r="K8" s="74">
        <v>54.2</v>
      </c>
      <c r="L8" s="71">
        <v>47</v>
      </c>
      <c r="M8" s="68">
        <f t="shared" si="1"/>
        <v>46.854166666666664</v>
      </c>
      <c r="N8" s="68">
        <f t="shared" si="2"/>
        <v>0.81249999999999289</v>
      </c>
      <c r="O8" s="71">
        <v>54</v>
      </c>
      <c r="P8" s="68">
        <f t="shared" si="0"/>
        <v>53.850631578947365</v>
      </c>
      <c r="Q8" s="68">
        <f t="shared" si="3"/>
        <v>2.8299999999999983</v>
      </c>
      <c r="R8" s="46">
        <v>44</v>
      </c>
      <c r="S8" s="47">
        <v>50</v>
      </c>
      <c r="T8" s="47">
        <v>51</v>
      </c>
      <c r="U8" s="47">
        <v>57</v>
      </c>
      <c r="V8" s="81">
        <f t="shared" si="4"/>
        <v>99.746481276123859</v>
      </c>
    </row>
    <row r="9" spans="1:24" ht="15.95" customHeight="1">
      <c r="A9" s="37">
        <v>12</v>
      </c>
      <c r="B9" s="74">
        <v>47.253124999999997</v>
      </c>
      <c r="C9" s="74">
        <v>54.162500000000001</v>
      </c>
      <c r="D9" s="68">
        <v>46.727272727272727</v>
      </c>
      <c r="E9" s="74">
        <v>52.01</v>
      </c>
      <c r="F9" s="74">
        <v>46.6</v>
      </c>
      <c r="G9" s="74">
        <v>54.804999999999993</v>
      </c>
      <c r="H9" s="74">
        <v>54.7</v>
      </c>
      <c r="I9" s="74">
        <v>53.32</v>
      </c>
      <c r="J9" s="74">
        <v>54.01</v>
      </c>
      <c r="K9" s="74">
        <v>53.9</v>
      </c>
      <c r="L9" s="71">
        <v>47</v>
      </c>
      <c r="M9" s="68">
        <f t="shared" si="1"/>
        <v>46.860132575757575</v>
      </c>
      <c r="N9" s="68">
        <f t="shared" si="2"/>
        <v>0.65312499999999574</v>
      </c>
      <c r="O9" s="71">
        <v>54</v>
      </c>
      <c r="P9" s="68">
        <f t="shared" si="0"/>
        <v>53.84392857142857</v>
      </c>
      <c r="Q9" s="68">
        <f t="shared" si="3"/>
        <v>2.7949999999999946</v>
      </c>
      <c r="R9" s="46">
        <v>44</v>
      </c>
      <c r="S9" s="47">
        <v>50</v>
      </c>
      <c r="T9" s="47">
        <v>51</v>
      </c>
      <c r="U9" s="47">
        <v>57</v>
      </c>
      <c r="V9" s="81">
        <f t="shared" si="4"/>
        <v>99.734065425197642</v>
      </c>
    </row>
    <row r="10" spans="1:24" ht="15.95" customHeight="1">
      <c r="A10" s="37">
        <v>1</v>
      </c>
      <c r="B10" s="74">
        <v>46.231249999999996</v>
      </c>
      <c r="C10" s="74">
        <v>54.757894736842097</v>
      </c>
      <c r="D10" s="68">
        <v>47.526315789473685</v>
      </c>
      <c r="E10" s="74">
        <v>52.43</v>
      </c>
      <c r="F10" s="74">
        <v>46.38095238095238</v>
      </c>
      <c r="G10" s="74">
        <v>54.873333333333321</v>
      </c>
      <c r="H10" s="74">
        <v>54.3</v>
      </c>
      <c r="I10" s="74">
        <v>53.912999999999997</v>
      </c>
      <c r="J10" s="74">
        <v>53.84</v>
      </c>
      <c r="K10" s="74">
        <v>53.9</v>
      </c>
      <c r="L10" s="71">
        <v>47</v>
      </c>
      <c r="M10" s="68">
        <f t="shared" si="1"/>
        <v>46.712839390142022</v>
      </c>
      <c r="N10" s="68">
        <f t="shared" si="2"/>
        <v>1.2950657894736892</v>
      </c>
      <c r="O10" s="71">
        <v>54</v>
      </c>
      <c r="P10" s="68">
        <f t="shared" si="0"/>
        <v>54.002032581453626</v>
      </c>
      <c r="Q10" s="68">
        <f t="shared" si="3"/>
        <v>2.4433333333333209</v>
      </c>
      <c r="R10" s="46">
        <v>44</v>
      </c>
      <c r="S10" s="47">
        <v>50</v>
      </c>
      <c r="T10" s="47">
        <v>51</v>
      </c>
      <c r="U10" s="47">
        <v>57</v>
      </c>
      <c r="V10" s="81">
        <f t="shared" si="4"/>
        <v>100.02691841899261</v>
      </c>
    </row>
    <row r="11" spans="1:24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47</v>
      </c>
      <c r="M11" s="68"/>
      <c r="N11" s="68">
        <f t="shared" ref="N11:N20" si="5">MAX(B11,D11,E11)-MIN(B11,D11,E11)</f>
        <v>0</v>
      </c>
      <c r="O11" s="71">
        <v>54</v>
      </c>
      <c r="P11" s="68"/>
      <c r="Q11" s="68">
        <f t="shared" ref="Q11:Q17" si="6">MAX(D11,E11,G11,I11,J11)-MIN(D11,E11,G11,I11,J11)</f>
        <v>0</v>
      </c>
      <c r="R11" s="46">
        <v>44</v>
      </c>
      <c r="S11" s="47">
        <v>50</v>
      </c>
      <c r="T11" s="47">
        <v>51</v>
      </c>
      <c r="U11" s="47">
        <v>57</v>
      </c>
      <c r="V11" s="81">
        <f t="shared" si="4"/>
        <v>0</v>
      </c>
    </row>
    <row r="12" spans="1:24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47</v>
      </c>
      <c r="M12" s="68"/>
      <c r="N12" s="68">
        <f t="shared" si="5"/>
        <v>0</v>
      </c>
      <c r="O12" s="71">
        <v>54</v>
      </c>
      <c r="P12" s="68"/>
      <c r="Q12" s="68">
        <f t="shared" si="6"/>
        <v>0</v>
      </c>
      <c r="R12" s="46">
        <v>44</v>
      </c>
      <c r="S12" s="47">
        <v>50</v>
      </c>
      <c r="T12" s="47">
        <v>51</v>
      </c>
      <c r="U12" s="47">
        <v>57</v>
      </c>
      <c r="V12" s="81">
        <f t="shared" si="4"/>
        <v>0</v>
      </c>
    </row>
    <row r="13" spans="1:24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47</v>
      </c>
      <c r="M13" s="68"/>
      <c r="N13" s="68">
        <f t="shared" si="5"/>
        <v>0</v>
      </c>
      <c r="O13" s="71">
        <v>54</v>
      </c>
      <c r="P13" s="68"/>
      <c r="Q13" s="68">
        <f t="shared" si="6"/>
        <v>0</v>
      </c>
      <c r="R13" s="46">
        <v>44</v>
      </c>
      <c r="S13" s="47">
        <v>50</v>
      </c>
      <c r="T13" s="47">
        <v>51</v>
      </c>
      <c r="U13" s="47">
        <v>57</v>
      </c>
      <c r="V13" s="81">
        <f t="shared" si="4"/>
        <v>0</v>
      </c>
    </row>
    <row r="14" spans="1:24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47</v>
      </c>
      <c r="M14" s="68"/>
      <c r="N14" s="68">
        <f t="shared" si="5"/>
        <v>0</v>
      </c>
      <c r="O14" s="71">
        <v>54</v>
      </c>
      <c r="P14" s="68"/>
      <c r="Q14" s="68">
        <f t="shared" si="6"/>
        <v>0</v>
      </c>
      <c r="R14" s="46">
        <v>44</v>
      </c>
      <c r="S14" s="47">
        <v>50</v>
      </c>
      <c r="T14" s="47">
        <v>51</v>
      </c>
      <c r="U14" s="47">
        <v>57</v>
      </c>
      <c r="V14" s="81">
        <f t="shared" si="4"/>
        <v>0</v>
      </c>
    </row>
    <row r="15" spans="1:24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47</v>
      </c>
      <c r="M15" s="68"/>
      <c r="N15" s="68">
        <f t="shared" si="5"/>
        <v>0</v>
      </c>
      <c r="O15" s="71">
        <v>54</v>
      </c>
      <c r="P15" s="68"/>
      <c r="Q15" s="68">
        <f t="shared" si="6"/>
        <v>0</v>
      </c>
      <c r="R15" s="46">
        <v>44</v>
      </c>
      <c r="S15" s="47">
        <v>50</v>
      </c>
      <c r="T15" s="47">
        <v>51</v>
      </c>
      <c r="U15" s="47">
        <v>57</v>
      </c>
      <c r="V15" s="81">
        <f t="shared" si="4"/>
        <v>0</v>
      </c>
      <c r="W15" s="8"/>
      <c r="X15" s="8"/>
    </row>
    <row r="16" spans="1:24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47</v>
      </c>
      <c r="M16" s="68"/>
      <c r="N16" s="68">
        <f t="shared" si="5"/>
        <v>0</v>
      </c>
      <c r="O16" s="71">
        <v>54</v>
      </c>
      <c r="P16" s="68"/>
      <c r="Q16" s="68">
        <f t="shared" si="6"/>
        <v>0</v>
      </c>
      <c r="R16" s="46">
        <v>44</v>
      </c>
      <c r="S16" s="47">
        <v>50</v>
      </c>
      <c r="T16" s="47">
        <v>51</v>
      </c>
      <c r="U16" s="47">
        <v>57</v>
      </c>
      <c r="V16" s="81">
        <f t="shared" si="4"/>
        <v>0</v>
      </c>
      <c r="W16" s="8"/>
      <c r="X16" s="8"/>
    </row>
    <row r="17" spans="1:24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47</v>
      </c>
      <c r="M17" s="68"/>
      <c r="N17" s="68">
        <f t="shared" si="5"/>
        <v>0</v>
      </c>
      <c r="O17" s="71">
        <v>54</v>
      </c>
      <c r="P17" s="68"/>
      <c r="Q17" s="68">
        <f t="shared" si="6"/>
        <v>0</v>
      </c>
      <c r="R17" s="46">
        <v>44</v>
      </c>
      <c r="S17" s="47">
        <v>50</v>
      </c>
      <c r="T17" s="47">
        <v>51</v>
      </c>
      <c r="U17" s="47">
        <v>57</v>
      </c>
      <c r="V17" s="81">
        <f t="shared" si="4"/>
        <v>0</v>
      </c>
      <c r="W17" s="8"/>
      <c r="X17" s="8"/>
    </row>
    <row r="18" spans="1:24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47</v>
      </c>
      <c r="M18" s="68"/>
      <c r="N18" s="68">
        <f t="shared" si="5"/>
        <v>0</v>
      </c>
      <c r="O18" s="71">
        <v>54</v>
      </c>
      <c r="P18" s="68"/>
      <c r="Q18" s="68">
        <f>MAX(D18,E18,G18,I18,J18)-MIN(D18,E18,G18,I18,J18)</f>
        <v>0</v>
      </c>
      <c r="R18" s="46">
        <v>44</v>
      </c>
      <c r="S18" s="47">
        <v>50</v>
      </c>
      <c r="T18" s="47">
        <v>51</v>
      </c>
      <c r="U18" s="47">
        <v>57</v>
      </c>
      <c r="V18" s="81">
        <f t="shared" si="4"/>
        <v>0</v>
      </c>
    </row>
    <row r="19" spans="1:24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47</v>
      </c>
      <c r="M19" s="68"/>
      <c r="N19" s="68">
        <f t="shared" si="5"/>
        <v>0</v>
      </c>
      <c r="O19" s="71">
        <v>54</v>
      </c>
      <c r="P19" s="68"/>
      <c r="Q19" s="68">
        <f>MAX(D19,E19,G19,I19,J19)-MIN(D19,E19,G19,I19,J19)</f>
        <v>0</v>
      </c>
      <c r="R19" s="46">
        <v>44</v>
      </c>
      <c r="S19" s="47">
        <v>50</v>
      </c>
      <c r="T19" s="47">
        <v>51</v>
      </c>
      <c r="U19" s="47">
        <v>57</v>
      </c>
      <c r="V19" s="81">
        <f t="shared" si="4"/>
        <v>0</v>
      </c>
    </row>
    <row r="20" spans="1:24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47</v>
      </c>
      <c r="M20" s="68"/>
      <c r="N20" s="68">
        <f t="shared" si="5"/>
        <v>0</v>
      </c>
      <c r="O20" s="71">
        <v>54</v>
      </c>
      <c r="P20" s="68"/>
      <c r="Q20" s="68">
        <f>MAX(D20,E20,G20,I20,J20)-MIN(D20,E20,G20,I20,J20)</f>
        <v>0</v>
      </c>
      <c r="R20" s="46">
        <v>44</v>
      </c>
      <c r="S20" s="47">
        <v>50</v>
      </c>
      <c r="T20" s="47">
        <v>51</v>
      </c>
      <c r="U20" s="47">
        <v>57</v>
      </c>
      <c r="V20" s="81">
        <f t="shared" si="4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赤ラベル認証値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2017.6月を100％とした時の活性変化率</vt:lpstr>
      <vt:lpstr>赤ラベル認証値!Print_Area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2017-07-06T01:07:25Z</cp:lastPrinted>
  <dcterms:created xsi:type="dcterms:W3CDTF">2008-07-06T23:01:12Z</dcterms:created>
  <dcterms:modified xsi:type="dcterms:W3CDTF">2018-02-06T21:04:01Z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371173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