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508" yWindow="-12" windowWidth="11544" windowHeight="9744" tabRatio="604"/>
  </bookViews>
  <sheets>
    <sheet name="Blue Bottle認証値" sheetId="165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8.11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'Blue Bottle認証値'!$A$1:$H$41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45621"/>
</workbook>
</file>

<file path=xl/calcChain.xml><?xml version="1.0" encoding="utf-8"?>
<calcChain xmlns="http://schemas.openxmlformats.org/spreadsheetml/2006/main">
  <c r="P9" i="140" l="1"/>
  <c r="P9" i="160"/>
  <c r="M9" i="136"/>
  <c r="M9" i="137"/>
  <c r="M9" i="155"/>
  <c r="M9" i="161"/>
  <c r="M9" i="154"/>
  <c r="M9" i="157"/>
  <c r="M9" i="158"/>
  <c r="M9" i="159"/>
  <c r="M9" i="160"/>
  <c r="M9" i="134"/>
  <c r="P9" i="152"/>
  <c r="M9" i="152"/>
  <c r="M9" i="153"/>
  <c r="M9" i="149"/>
  <c r="M9" i="138"/>
  <c r="M9" i="139"/>
  <c r="M9" i="140"/>
  <c r="M9" i="142"/>
  <c r="M9" i="164"/>
  <c r="M9" i="141"/>
  <c r="M9" i="156"/>
  <c r="M9" i="148"/>
  <c r="M9" i="144"/>
  <c r="M9" i="147"/>
  <c r="M9" i="146"/>
  <c r="M9" i="131"/>
  <c r="M9" i="135"/>
  <c r="M9" i="133"/>
  <c r="M9" i="132"/>
  <c r="M9" i="151"/>
  <c r="M9" i="150"/>
  <c r="AB8" i="162"/>
  <c r="X8" i="162"/>
  <c r="T8" i="162"/>
  <c r="P8" i="162"/>
  <c r="L8" i="162"/>
  <c r="G8" i="162"/>
  <c r="C8" i="162"/>
  <c r="AE8" i="162"/>
  <c r="AA8" i="162"/>
  <c r="W8" i="162"/>
  <c r="S8" i="162"/>
  <c r="O8" i="162"/>
  <c r="K8" i="162"/>
  <c r="F8" i="162"/>
  <c r="AD8" i="162"/>
  <c r="Z8" i="162"/>
  <c r="V8" i="162"/>
  <c r="R8" i="162"/>
  <c r="N8" i="162"/>
  <c r="J8" i="162"/>
  <c r="E8" i="162"/>
  <c r="AC8" i="162"/>
  <c r="Y8" i="162"/>
  <c r="U8" i="162"/>
  <c r="Q8" i="162"/>
  <c r="M8" i="162"/>
  <c r="H8" i="162"/>
  <c r="D8" i="162"/>
  <c r="B8" i="162"/>
  <c r="N6" i="160" l="1"/>
  <c r="N8" i="160"/>
  <c r="N7" i="160"/>
  <c r="N5" i="160"/>
  <c r="N4" i="160"/>
  <c r="N3" i="160"/>
  <c r="Q8" i="160"/>
  <c r="Q7" i="160"/>
  <c r="Q6" i="160"/>
  <c r="Q5" i="160"/>
  <c r="Q4" i="160"/>
  <c r="Q3" i="160"/>
  <c r="Q4" i="140"/>
  <c r="Q5" i="140"/>
  <c r="Q6" i="140"/>
  <c r="Q7" i="140"/>
  <c r="Q8" i="140"/>
  <c r="Q3" i="140"/>
  <c r="N4" i="140"/>
  <c r="P8" i="140"/>
  <c r="P8" i="160" l="1"/>
  <c r="M8" i="160"/>
  <c r="M8" i="159"/>
  <c r="M8" i="158"/>
  <c r="M8" i="157"/>
  <c r="M8" i="154"/>
  <c r="M8" i="161"/>
  <c r="M8" i="155"/>
  <c r="M8" i="137"/>
  <c r="M8" i="136"/>
  <c r="M8" i="134"/>
  <c r="M8" i="132"/>
  <c r="M8" i="133"/>
  <c r="M8" i="135"/>
  <c r="M8" i="131"/>
  <c r="M8" i="146"/>
  <c r="M8" i="147"/>
  <c r="M8" i="144"/>
  <c r="M8" i="148"/>
  <c r="M8" i="156"/>
  <c r="M8" i="141"/>
  <c r="M8" i="164"/>
  <c r="M8" i="142"/>
  <c r="D7" i="162"/>
  <c r="I7" i="162"/>
  <c r="M8" i="140" l="1"/>
  <c r="M8" i="139"/>
  <c r="M8" i="138"/>
  <c r="M8" i="149"/>
  <c r="M8" i="153"/>
  <c r="P8" i="152"/>
  <c r="M8" i="152"/>
  <c r="M8" i="151"/>
  <c r="M8" i="150"/>
  <c r="P7" i="160" l="1"/>
  <c r="P7" i="140"/>
  <c r="M7" i="152"/>
  <c r="M6" i="152"/>
  <c r="P7" i="152"/>
  <c r="M7" i="150"/>
  <c r="M7" i="161"/>
  <c r="M7" i="154"/>
  <c r="M7" i="157"/>
  <c r="M7" i="158"/>
  <c r="M7" i="159"/>
  <c r="M7" i="160"/>
  <c r="M7" i="155"/>
  <c r="M7" i="151"/>
  <c r="M7" i="153"/>
  <c r="M7" i="149"/>
  <c r="M7" i="138"/>
  <c r="M7" i="139"/>
  <c r="M7" i="140"/>
  <c r="M7" i="142"/>
  <c r="M7" i="164"/>
  <c r="M7" i="141"/>
  <c r="M7" i="156"/>
  <c r="M7" i="148"/>
  <c r="M7" i="144"/>
  <c r="M7" i="147"/>
  <c r="M7" i="146"/>
  <c r="M7" i="131"/>
  <c r="M7" i="135"/>
  <c r="M7" i="133"/>
  <c r="M7" i="132"/>
  <c r="M7" i="134"/>
  <c r="M7" i="136"/>
  <c r="M7" i="137"/>
  <c r="D6" i="162"/>
  <c r="Z6" i="162"/>
  <c r="P6" i="160" l="1"/>
  <c r="M6" i="137"/>
  <c r="M6" i="155"/>
  <c r="M6" i="161"/>
  <c r="M6" i="154"/>
  <c r="M6" i="157"/>
  <c r="M6" i="158"/>
  <c r="M6" i="159"/>
  <c r="M6" i="160"/>
  <c r="M6" i="136"/>
  <c r="M6" i="164"/>
  <c r="M6" i="141"/>
  <c r="M6" i="156"/>
  <c r="M6" i="148"/>
  <c r="M6" i="144"/>
  <c r="M6" i="147"/>
  <c r="M6" i="146"/>
  <c r="M6" i="131"/>
  <c r="M6" i="135"/>
  <c r="M6" i="133"/>
  <c r="M6" i="132"/>
  <c r="M6" i="134"/>
  <c r="M6" i="142"/>
  <c r="P6" i="140"/>
  <c r="M6" i="140"/>
  <c r="P6" i="152"/>
  <c r="M6" i="153"/>
  <c r="M6" i="149"/>
  <c r="M6" i="138"/>
  <c r="M6" i="139"/>
  <c r="M6" i="151"/>
  <c r="M6" i="150"/>
  <c r="Z5" i="162"/>
  <c r="D5" i="162"/>
  <c r="P5" i="152" l="1"/>
  <c r="N9" i="160"/>
  <c r="N10" i="160"/>
  <c r="N11" i="160"/>
  <c r="N12" i="160"/>
  <c r="N13" i="160"/>
  <c r="N14" i="160"/>
  <c r="N15" i="160"/>
  <c r="N16" i="160"/>
  <c r="N17" i="160"/>
  <c r="N18" i="160"/>
  <c r="N19" i="160"/>
  <c r="N20" i="160"/>
  <c r="N6" i="140"/>
  <c r="N7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3" i="140"/>
  <c r="N5" i="140"/>
  <c r="P5" i="140"/>
  <c r="Q9" i="160"/>
  <c r="Q10" i="160"/>
  <c r="Q11" i="160"/>
  <c r="Q12" i="160"/>
  <c r="Q13" i="160"/>
  <c r="Q14" i="160"/>
  <c r="Q15" i="160"/>
  <c r="Q16" i="160"/>
  <c r="Q17" i="160"/>
  <c r="Q18" i="160"/>
  <c r="Q19" i="160"/>
  <c r="Q20" i="160"/>
  <c r="P5" i="160"/>
  <c r="M5" i="136"/>
  <c r="M5" i="137"/>
  <c r="M5" i="155"/>
  <c r="M5" i="161"/>
  <c r="M5" i="154"/>
  <c r="M5" i="157"/>
  <c r="M5" i="158"/>
  <c r="M5" i="159"/>
  <c r="M5" i="160"/>
  <c r="M5" i="134"/>
  <c r="M5" i="144"/>
  <c r="M5" i="147"/>
  <c r="M5" i="146"/>
  <c r="M5" i="131"/>
  <c r="M5" i="135"/>
  <c r="M5" i="133"/>
  <c r="M5" i="132"/>
  <c r="M5" i="148"/>
  <c r="M5" i="156"/>
  <c r="M5" i="152"/>
  <c r="M5" i="153"/>
  <c r="M5" i="149"/>
  <c r="M5" i="138"/>
  <c r="M5" i="139"/>
  <c r="M5" i="140"/>
  <c r="M5" i="142"/>
  <c r="M5" i="164"/>
  <c r="M5" i="141"/>
  <c r="M5" i="151"/>
  <c r="M5" i="150"/>
  <c r="Z4" i="162"/>
  <c r="P4" i="160" l="1"/>
  <c r="P3" i="160"/>
  <c r="M4" i="160"/>
  <c r="M3" i="160"/>
  <c r="P4" i="140"/>
  <c r="P3" i="140"/>
  <c r="M3" i="140"/>
  <c r="Q4" i="152"/>
  <c r="Q3" i="152"/>
  <c r="P4" i="152"/>
  <c r="P3" i="152"/>
  <c r="M4" i="152"/>
  <c r="M3" i="152"/>
  <c r="N3" i="152"/>
  <c r="M4" i="140" l="1"/>
  <c r="M4" i="159" l="1"/>
  <c r="M4" i="158"/>
  <c r="M4" i="157"/>
  <c r="M4" i="154"/>
  <c r="M4" i="161"/>
  <c r="M4" i="155"/>
  <c r="M4" i="137"/>
  <c r="M4" i="136"/>
  <c r="M4" i="134"/>
  <c r="M4" i="132"/>
  <c r="M4" i="133"/>
  <c r="M4" i="135"/>
  <c r="M4" i="131"/>
  <c r="M4" i="146"/>
  <c r="M4" i="147"/>
  <c r="M4" i="144"/>
  <c r="M4" i="148"/>
  <c r="M4" i="156"/>
  <c r="M4" i="141"/>
  <c r="M4" i="164"/>
  <c r="M4" i="142"/>
  <c r="M4" i="139"/>
  <c r="M4" i="138"/>
  <c r="M4" i="149"/>
  <c r="M4" i="153"/>
  <c r="M4" i="151"/>
  <c r="M4" i="150"/>
  <c r="Z3" i="162"/>
  <c r="D3" i="165" l="1"/>
  <c r="G3" i="165"/>
  <c r="D4" i="165"/>
  <c r="G4" i="165"/>
  <c r="D5" i="165"/>
  <c r="G5" i="165"/>
  <c r="D6" i="165"/>
  <c r="G6" i="165"/>
  <c r="D7" i="165"/>
  <c r="G7" i="165"/>
  <c r="D8" i="165"/>
  <c r="G8" i="165"/>
  <c r="D9" i="165"/>
  <c r="G9" i="165"/>
  <c r="D10" i="165"/>
  <c r="G10" i="165"/>
  <c r="D11" i="165"/>
  <c r="G11" i="165"/>
  <c r="D12" i="165"/>
  <c r="G12" i="165"/>
  <c r="D13" i="165"/>
  <c r="G13" i="165"/>
  <c r="D14" i="165"/>
  <c r="G14" i="165"/>
  <c r="D15" i="165"/>
  <c r="G15" i="165"/>
  <c r="D16" i="165"/>
  <c r="G16" i="165"/>
  <c r="D17" i="165"/>
  <c r="G17" i="165"/>
  <c r="D18" i="165"/>
  <c r="G18" i="165"/>
  <c r="D19" i="165"/>
  <c r="G19" i="165"/>
  <c r="D20" i="165"/>
  <c r="G20" i="165"/>
  <c r="D21" i="165"/>
  <c r="G21" i="165"/>
  <c r="D22" i="165"/>
  <c r="G22" i="165"/>
  <c r="D23" i="165"/>
  <c r="G23" i="165"/>
  <c r="D24" i="165"/>
  <c r="G24" i="165"/>
  <c r="D25" i="165"/>
  <c r="G25" i="165"/>
  <c r="D26" i="165"/>
  <c r="G26" i="165"/>
  <c r="D27" i="165"/>
  <c r="G27" i="165"/>
  <c r="D28" i="165"/>
  <c r="G28" i="165"/>
  <c r="D29" i="165"/>
  <c r="G29" i="165"/>
  <c r="D30" i="165"/>
  <c r="G30" i="165"/>
  <c r="D31" i="165"/>
  <c r="G31" i="165"/>
  <c r="D32" i="165"/>
  <c r="G32" i="165"/>
  <c r="D33" i="165"/>
  <c r="G33" i="165"/>
  <c r="D35" i="165"/>
  <c r="G35" i="165"/>
  <c r="D36" i="165"/>
  <c r="G36" i="165"/>
  <c r="N20" i="164" l="1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7" i="164"/>
  <c r="N6" i="164"/>
  <c r="N5" i="164"/>
  <c r="N4" i="164"/>
  <c r="N3" i="164"/>
  <c r="M3" i="164"/>
  <c r="Q20" i="164" s="1"/>
  <c r="Q6" i="164" l="1"/>
  <c r="Q10" i="164"/>
  <c r="Q16" i="164"/>
  <c r="Q18" i="164"/>
  <c r="Q5" i="164"/>
  <c r="Q7" i="164"/>
  <c r="Q9" i="164"/>
  <c r="Q11" i="164"/>
  <c r="Q13" i="164"/>
  <c r="Q15" i="164"/>
  <c r="Q17" i="164"/>
  <c r="Q3" i="164"/>
  <c r="Q19" i="164"/>
  <c r="Q4" i="164"/>
  <c r="Q8" i="164"/>
  <c r="Q12" i="164"/>
  <c r="Q14" i="164"/>
  <c r="M3" i="131"/>
  <c r="K7" i="162"/>
  <c r="K3" i="162"/>
  <c r="K6" i="162"/>
  <c r="K5" i="162"/>
  <c r="K4" i="162"/>
  <c r="Q5" i="152" l="1"/>
  <c r="Q6" i="152"/>
  <c r="Q7" i="152"/>
  <c r="Q8" i="152"/>
  <c r="Q9" i="152"/>
  <c r="N9" i="152"/>
  <c r="N8" i="152"/>
  <c r="N4" i="152"/>
  <c r="N5" i="152"/>
  <c r="N6" i="152"/>
  <c r="N7" i="152"/>
  <c r="M3" i="136" l="1"/>
  <c r="Q4" i="131"/>
  <c r="Q4" i="146"/>
  <c r="R3" i="162"/>
  <c r="Q3" i="16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N3" i="161"/>
  <c r="M3" i="161"/>
  <c r="Q20" i="161" s="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N3" i="159"/>
  <c r="M3" i="159"/>
  <c r="Q19" i="159" s="1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M3" i="158"/>
  <c r="Q20" i="158" s="1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5" i="157"/>
  <c r="N4" i="157"/>
  <c r="N3" i="157"/>
  <c r="M3" i="157"/>
  <c r="Q20" i="157" s="1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M3" i="156"/>
  <c r="Q20" i="156" s="1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7" i="155"/>
  <c r="N6" i="155"/>
  <c r="N5" i="155"/>
  <c r="N4" i="155"/>
  <c r="N3" i="155"/>
  <c r="M3" i="155"/>
  <c r="Q19" i="155" s="1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M3" i="154"/>
  <c r="Q20" i="154" s="1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N3" i="153"/>
  <c r="M3" i="153"/>
  <c r="Q20" i="153" s="1"/>
  <c r="Q20" i="152"/>
  <c r="N20" i="152"/>
  <c r="Q19" i="152"/>
  <c r="N19" i="152"/>
  <c r="Q18" i="152"/>
  <c r="N18" i="152"/>
  <c r="Q17" i="152"/>
  <c r="N17" i="152"/>
  <c r="Q16" i="152"/>
  <c r="N16" i="152"/>
  <c r="Q15" i="152"/>
  <c r="N15" i="152"/>
  <c r="Q14" i="152"/>
  <c r="N14" i="152"/>
  <c r="Q13" i="152"/>
  <c r="N13" i="152"/>
  <c r="Q12" i="152"/>
  <c r="N12" i="152"/>
  <c r="Q11" i="152"/>
  <c r="N11" i="152"/>
  <c r="Q10" i="152"/>
  <c r="N10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4" i="151"/>
  <c r="N3" i="151"/>
  <c r="M3" i="151"/>
  <c r="Q20" i="151" s="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4" i="150"/>
  <c r="N3" i="150"/>
  <c r="M3" i="150"/>
  <c r="Q19" i="150" s="1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4" i="149"/>
  <c r="N3" i="149"/>
  <c r="M3" i="149"/>
  <c r="Q20" i="149" s="1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4" i="148"/>
  <c r="N3" i="148"/>
  <c r="M3" i="148"/>
  <c r="Q20" i="148" s="1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4" i="147"/>
  <c r="N3" i="147"/>
  <c r="M3" i="147"/>
  <c r="Q20" i="147" s="1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4" i="146"/>
  <c r="N3" i="146"/>
  <c r="M3" i="146"/>
  <c r="Q19" i="146" s="1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N4" i="144"/>
  <c r="N3" i="144"/>
  <c r="M3" i="144"/>
  <c r="Q18" i="144" s="1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4" i="142"/>
  <c r="N3" i="142"/>
  <c r="M3" i="142"/>
  <c r="Q19" i="142" s="1"/>
  <c r="N20" i="141"/>
  <c r="N19" i="141"/>
  <c r="N18" i="141"/>
  <c r="N17" i="141"/>
  <c r="N16" i="141"/>
  <c r="N15" i="141"/>
  <c r="N14" i="141"/>
  <c r="N13" i="141"/>
  <c r="N12" i="141"/>
  <c r="N11" i="141"/>
  <c r="N10" i="141"/>
  <c r="N9" i="141"/>
  <c r="N8" i="141"/>
  <c r="N7" i="141"/>
  <c r="N6" i="141"/>
  <c r="N5" i="141"/>
  <c r="N4" i="141"/>
  <c r="N3" i="141"/>
  <c r="M3" i="141"/>
  <c r="Q20" i="141" s="1"/>
  <c r="Q20" i="140"/>
  <c r="Q19" i="140"/>
  <c r="Q18" i="140"/>
  <c r="Q17" i="140"/>
  <c r="Q16" i="140"/>
  <c r="Q15" i="140"/>
  <c r="Q14" i="140"/>
  <c r="Q13" i="140"/>
  <c r="Q12" i="140"/>
  <c r="Q11" i="140"/>
  <c r="Q10" i="140"/>
  <c r="Q9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N4" i="139"/>
  <c r="N3" i="139"/>
  <c r="M3" i="139"/>
  <c r="Q20" i="139" s="1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M3" i="138"/>
  <c r="Q11" i="138" s="1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4" i="137"/>
  <c r="N3" i="137"/>
  <c r="M3" i="137"/>
  <c r="Q19" i="137" s="1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4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4" i="135"/>
  <c r="N3" i="135"/>
  <c r="M3" i="135"/>
  <c r="Q20" i="135" s="1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7" i="134"/>
  <c r="N6" i="134"/>
  <c r="N5" i="134"/>
  <c r="N4" i="134"/>
  <c r="N3" i="134"/>
  <c r="M3" i="134"/>
  <c r="Q19" i="134" s="1"/>
  <c r="N20" i="133"/>
  <c r="N19" i="133"/>
  <c r="N18" i="133"/>
  <c r="N17" i="133"/>
  <c r="N16" i="133"/>
  <c r="N15" i="133"/>
  <c r="N14" i="133"/>
  <c r="N13" i="133"/>
  <c r="N12" i="133"/>
  <c r="N11" i="133"/>
  <c r="N10" i="133"/>
  <c r="N9" i="133"/>
  <c r="N8" i="133"/>
  <c r="N7" i="133"/>
  <c r="N6" i="133"/>
  <c r="N5" i="133"/>
  <c r="N4" i="133"/>
  <c r="N3" i="133"/>
  <c r="M3" i="133"/>
  <c r="Q19" i="133" s="1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7" i="132"/>
  <c r="N6" i="132"/>
  <c r="N5" i="132"/>
  <c r="N4" i="132"/>
  <c r="N3" i="132"/>
  <c r="M3" i="132"/>
  <c r="Q18" i="132" s="1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N4" i="131"/>
  <c r="N3" i="131"/>
  <c r="Q20" i="131"/>
  <c r="Q4" i="132" l="1"/>
  <c r="Q4" i="133"/>
  <c r="Q3" i="156"/>
  <c r="Q11" i="148"/>
  <c r="Q11" i="147"/>
  <c r="Q5" i="147"/>
  <c r="Q5" i="153"/>
  <c r="Q11" i="153"/>
  <c r="Q3" i="151"/>
  <c r="Q9" i="151"/>
  <c r="Q17" i="148"/>
  <c r="Q3" i="147"/>
  <c r="Q9" i="147"/>
  <c r="Q13" i="161"/>
  <c r="V4" i="160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13" i="141"/>
  <c r="Q5" i="16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Q5" i="141"/>
  <c r="Q11" i="139"/>
  <c r="Q3" i="139"/>
  <c r="Q19" i="139"/>
  <c r="Q17" i="139"/>
  <c r="Q9" i="139"/>
  <c r="Q3" i="132"/>
  <c r="Q19" i="132"/>
  <c r="Q9" i="132"/>
  <c r="Q11" i="132"/>
  <c r="Q17" i="132"/>
  <c r="Q13" i="146"/>
  <c r="Q5" i="146"/>
  <c r="Q9" i="161"/>
  <c r="Q17" i="161"/>
  <c r="Q3" i="161"/>
  <c r="Q11" i="161"/>
  <c r="Q19" i="161"/>
  <c r="Q7" i="161"/>
  <c r="Q15" i="161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15" i="141"/>
  <c r="Q9" i="141"/>
  <c r="Q17" i="141"/>
  <c r="Q7" i="141"/>
  <c r="Q3" i="141"/>
  <c r="Q11" i="141"/>
  <c r="Q19" i="141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4" i="147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4" i="151"/>
  <c r="Q6" i="151"/>
  <c r="Q8" i="151"/>
  <c r="Q10" i="151"/>
  <c r="Q12" i="151"/>
  <c r="Q14" i="151"/>
  <c r="Q16" i="151"/>
  <c r="Q18" i="151"/>
  <c r="V4" i="152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4" i="156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4" i="161"/>
  <c r="Q6" i="161"/>
  <c r="Q8" i="161"/>
  <c r="Q10" i="161"/>
  <c r="Q12" i="161"/>
  <c r="Q14" i="161"/>
  <c r="Q16" i="161"/>
  <c r="Q18" i="161"/>
  <c r="Q4" i="150"/>
  <c r="Q8" i="150"/>
  <c r="Q12" i="150"/>
  <c r="Q18" i="150"/>
  <c r="V5" i="152"/>
  <c r="V17" i="152"/>
  <c r="Q4" i="155"/>
  <c r="Q8" i="155"/>
  <c r="Q12" i="155"/>
  <c r="Q18" i="155"/>
  <c r="Q4" i="159"/>
  <c r="Q4" i="149"/>
  <c r="Q8" i="149"/>
  <c r="Q12" i="149"/>
  <c r="Q16" i="149"/>
  <c r="V10" i="152"/>
  <c r="V18" i="152"/>
  <c r="Q4" i="154"/>
  <c r="Q8" i="154"/>
  <c r="Q12" i="154"/>
  <c r="Q16" i="154"/>
  <c r="Q4" i="158"/>
  <c r="Q8" i="158"/>
  <c r="Q12" i="158"/>
  <c r="Q16" i="158"/>
  <c r="V9" i="160"/>
  <c r="Q4" i="148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4" i="153"/>
  <c r="Q6" i="153"/>
  <c r="Q8" i="153"/>
  <c r="Q10" i="153"/>
  <c r="Q12" i="153"/>
  <c r="Q14" i="153"/>
  <c r="Q16" i="153"/>
  <c r="Q18" i="153"/>
  <c r="Q3" i="155"/>
  <c r="Q5" i="155"/>
  <c r="Q7" i="155"/>
  <c r="Q9" i="155"/>
  <c r="Q11" i="155"/>
  <c r="Q13" i="155"/>
  <c r="Q15" i="155"/>
  <c r="Q17" i="155"/>
  <c r="Q4" i="157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4" i="134"/>
  <c r="Q8" i="134"/>
  <c r="Q14" i="134"/>
  <c r="Q18" i="134"/>
  <c r="Q4" i="138"/>
  <c r="Q8" i="138"/>
  <c r="Q12" i="138"/>
  <c r="Q14" i="138"/>
  <c r="Q18" i="138"/>
  <c r="Q20" i="138"/>
  <c r="V13" i="140"/>
  <c r="Q4" i="144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4" i="142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4" i="141"/>
  <c r="Q6" i="141"/>
  <c r="Q8" i="141"/>
  <c r="Q10" i="141"/>
  <c r="Q12" i="141"/>
  <c r="Q14" i="141"/>
  <c r="Q16" i="141"/>
  <c r="Q18" i="141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5" i="140"/>
  <c r="V9" i="140"/>
  <c r="V17" i="140"/>
  <c r="Q6" i="144"/>
  <c r="Q10" i="144"/>
  <c r="Q12" i="144"/>
  <c r="Q16" i="144"/>
  <c r="Q6" i="133"/>
  <c r="Q10" i="133"/>
  <c r="Q14" i="133"/>
  <c r="Q18" i="133"/>
  <c r="Q4" i="137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4" i="136"/>
  <c r="Q6" i="136"/>
  <c r="Q8" i="136"/>
  <c r="Q12" i="136"/>
  <c r="Q14" i="136"/>
  <c r="Q16" i="136"/>
  <c r="Q5" i="138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4" i="135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4" i="139"/>
  <c r="Q6" i="139"/>
  <c r="Q8" i="139"/>
  <c r="Q10" i="139"/>
  <c r="Q12" i="139"/>
  <c r="Q14" i="139"/>
  <c r="Q16" i="139"/>
  <c r="Q18" i="139"/>
  <c r="V4" i="140"/>
  <c r="V8" i="140"/>
  <c r="V12" i="140"/>
  <c r="V16" i="140"/>
  <c r="Q3" i="142"/>
  <c r="Q5" i="142"/>
  <c r="Q7" i="142"/>
  <c r="Q9" i="142"/>
  <c r="Q11" i="142"/>
  <c r="Q13" i="142"/>
  <c r="Q15" i="142"/>
  <c r="Q17" i="142"/>
  <c r="AE4" i="162"/>
  <c r="F3" i="162"/>
  <c r="M7" i="162"/>
  <c r="G7" i="162"/>
  <c r="AD4" i="162"/>
  <c r="F5" i="162"/>
  <c r="G3" i="162"/>
  <c r="I6" i="162"/>
  <c r="N5" i="162"/>
  <c r="N6" i="162"/>
  <c r="X7" i="162"/>
  <c r="AC7" i="162"/>
  <c r="R5" i="162"/>
  <c r="C6" i="162"/>
  <c r="AC4" i="162"/>
  <c r="M4" i="162"/>
  <c r="Y3" i="162"/>
  <c r="H5" i="162"/>
  <c r="V3" i="162"/>
  <c r="U5" i="162"/>
  <c r="N7" i="162"/>
  <c r="S7" i="162"/>
  <c r="X5" i="162"/>
  <c r="B7" i="162"/>
  <c r="D3" i="162"/>
  <c r="N4" i="162"/>
  <c r="Z7" i="162"/>
  <c r="H7" i="162"/>
  <c r="S4" i="162"/>
  <c r="Y4" i="162"/>
  <c r="AE5" i="162"/>
  <c r="W3" i="162"/>
  <c r="B6" i="162"/>
  <c r="W6" i="162"/>
  <c r="O6" i="162"/>
  <c r="H4" i="162"/>
  <c r="AC6" i="162"/>
  <c r="H6" i="162"/>
  <c r="I3" i="162"/>
  <c r="G6" i="162"/>
  <c r="AD7" i="162"/>
  <c r="G4" i="162"/>
  <c r="AA6" i="162"/>
  <c r="B4" i="162"/>
  <c r="R6" i="162"/>
  <c r="O7" i="162"/>
  <c r="Y7" i="162"/>
  <c r="G5" i="162"/>
  <c r="S3" i="162"/>
  <c r="V7" i="162"/>
  <c r="D4" i="162"/>
  <c r="V5" i="162"/>
  <c r="AB4" i="162"/>
  <c r="J5" i="162"/>
  <c r="E6" i="162"/>
  <c r="B3" i="162"/>
  <c r="B5" i="162"/>
  <c r="O5" i="162"/>
  <c r="AA5" i="162"/>
  <c r="M6" i="162"/>
  <c r="AB6" i="162"/>
  <c r="E4" i="162"/>
  <c r="C3" i="162"/>
  <c r="J7" i="162"/>
  <c r="T7" i="162"/>
  <c r="T4" i="162"/>
  <c r="AE3" i="162"/>
  <c r="H3" i="162"/>
  <c r="AB3" i="162"/>
  <c r="P4" i="162"/>
  <c r="L3" i="162"/>
  <c r="R7" i="162"/>
  <c r="AC3" i="162"/>
  <c r="AD5" i="162"/>
  <c r="U6" i="162"/>
  <c r="E3" i="162"/>
  <c r="W7" i="162"/>
  <c r="Q6" i="162"/>
  <c r="V4" i="162"/>
  <c r="AA3" i="162"/>
  <c r="AC5" i="162"/>
  <c r="U3" i="162"/>
  <c r="I5" i="162"/>
  <c r="J6" i="162"/>
  <c r="S6" i="162"/>
  <c r="T5" i="162"/>
  <c r="I4" i="162"/>
  <c r="O4" i="162"/>
  <c r="V6" i="162"/>
  <c r="L6" i="162"/>
  <c r="X4" i="162"/>
  <c r="E5" i="162"/>
  <c r="C7" i="162"/>
  <c r="Q5" i="162"/>
  <c r="L5" i="162"/>
  <c r="J3" i="162"/>
  <c r="AE7" i="162"/>
  <c r="T3" i="162"/>
  <c r="C4" i="162"/>
  <c r="U4" i="162"/>
  <c r="AB5" i="162"/>
  <c r="I8" i="162"/>
  <c r="E7" i="162"/>
  <c r="Q4" i="162"/>
  <c r="X6" i="162"/>
  <c r="F6" i="162"/>
  <c r="F4" i="162"/>
  <c r="Q7" i="162"/>
  <c r="AD6" i="162"/>
  <c r="N3" i="162"/>
  <c r="AE6" i="162"/>
  <c r="X3" i="162"/>
  <c r="W5" i="162"/>
  <c r="AA7" i="162"/>
  <c r="AB7" i="162"/>
  <c r="AA4" i="162"/>
  <c r="U7" i="162"/>
  <c r="Y5" i="162"/>
  <c r="P7" i="162"/>
  <c r="S5" i="162"/>
  <c r="Y6" i="162"/>
  <c r="P3" i="162"/>
  <c r="F7" i="162"/>
  <c r="M5" i="162"/>
  <c r="C5" i="162"/>
  <c r="M3" i="162"/>
  <c r="L4" i="162"/>
  <c r="W4" i="162"/>
  <c r="P6" i="162"/>
  <c r="O3" i="162"/>
  <c r="AD3" i="162"/>
  <c r="L7" i="162"/>
  <c r="J4" i="162"/>
  <c r="R4" i="162"/>
  <c r="T6" i="162"/>
  <c r="P5" i="162"/>
</calcChain>
</file>

<file path=xl/sharedStrings.xml><?xml version="1.0" encoding="utf-8"?>
<sst xmlns="http://schemas.openxmlformats.org/spreadsheetml/2006/main" count="766" uniqueCount="158">
  <si>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</si>
  <si>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</si>
  <si>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</si>
  <si>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</si>
  <si>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</si>
  <si>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</si>
  <si>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</si>
  <si>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</si>
  <si>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</si>
  <si>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</si>
  <si>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</si>
  <si>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</si>
  <si>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</si>
  <si>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</si>
  <si>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</si>
  <si>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</si>
  <si>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</si>
  <si>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</si>
  <si>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</si>
  <si>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</si>
  <si>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</si>
  <si>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</si>
  <si>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</si>
  <si>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</si>
  <si>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</si>
  <si>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</si>
  <si>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</si>
  <si>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</si>
  <si>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</si>
  <si>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</si>
  <si>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</si>
  <si>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</si>
  <si>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</si>
  <si>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</si>
  <si>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</si>
  <si>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</si>
  <si>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協和平均</t>
  </si>
  <si>
    <t>協和下限</t>
  </si>
  <si>
    <t>協和上限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</si>
  <si>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</si>
  <si>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</si>
  <si>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</si>
  <si>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</si>
  <si>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</si>
  <si>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</si>
  <si>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</si>
  <si>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</si>
  <si>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</si>
  <si>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</si>
  <si>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3"/>
  </si>
  <si>
    <t>AMY</t>
    <phoneticPr fontId="3"/>
  </si>
  <si>
    <t>Mg</t>
    <phoneticPr fontId="3"/>
  </si>
  <si>
    <t>参考値として扱う項目</t>
    <rPh sb="6" eb="7">
      <t>アツカ</t>
    </rPh>
    <rPh sb="8" eb="10">
      <t>コウモク</t>
    </rPh>
    <phoneticPr fontId="3"/>
  </si>
  <si>
    <t>積水下限</t>
    <rPh sb="0" eb="2">
      <t>セキスイ</t>
    </rPh>
    <phoneticPr fontId="3"/>
  </si>
  <si>
    <t>積水上限</t>
    <rPh sb="0" eb="2">
      <t>セキスイ</t>
    </rPh>
    <phoneticPr fontId="3"/>
  </si>
  <si>
    <t>TG</t>
    <phoneticPr fontId="3"/>
  </si>
  <si>
    <t>CL</t>
    <phoneticPr fontId="3"/>
  </si>
  <si>
    <t>AST</t>
    <phoneticPr fontId="3"/>
  </si>
  <si>
    <t>CHE</t>
    <phoneticPr fontId="3"/>
  </si>
  <si>
    <t>Fe</t>
    <phoneticPr fontId="3"/>
  </si>
  <si>
    <t>IgG</t>
    <phoneticPr fontId="3"/>
  </si>
  <si>
    <t>IgA</t>
    <phoneticPr fontId="3"/>
  </si>
  <si>
    <t>IgM</t>
    <phoneticPr fontId="3"/>
  </si>
  <si>
    <t>CL（日立電極）</t>
    <rPh sb="3" eb="4">
      <t>ヒ</t>
    </rPh>
    <rPh sb="4" eb="5">
      <t>タ</t>
    </rPh>
    <rPh sb="5" eb="7">
      <t>デンキョク</t>
    </rPh>
    <phoneticPr fontId="3"/>
  </si>
  <si>
    <t>HDL積水コレステスト</t>
    <rPh sb="3" eb="5">
      <t>セキスイ</t>
    </rPh>
    <phoneticPr fontId="3"/>
  </si>
  <si>
    <t>LDL協和メタボリード</t>
    <rPh sb="3" eb="5">
      <t>キョウワ</t>
    </rPh>
    <phoneticPr fontId="3"/>
  </si>
  <si>
    <t>LDL積水コレステスト</t>
    <rPh sb="3" eb="5">
      <t>セキスイ</t>
    </rPh>
    <phoneticPr fontId="3"/>
  </si>
  <si>
    <t>（留意事項）</t>
    <rPh sb="1" eb="3">
      <t>リュウイ</t>
    </rPh>
    <rPh sb="3" eb="5">
      <t>ジコウ</t>
    </rPh>
    <phoneticPr fontId="3"/>
  </si>
  <si>
    <t>ALT</t>
    <phoneticPr fontId="3"/>
  </si>
  <si>
    <t>TBIL</t>
    <phoneticPr fontId="3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</si>
  <si>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</si>
  <si>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</si>
  <si>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</si>
  <si>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</si>
  <si>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3"/>
  </si>
  <si>
    <t>±3mmol/L</t>
    <phoneticPr fontId="3"/>
  </si>
  <si>
    <t>±3mmol/L</t>
  </si>
  <si>
    <t>mg/dL</t>
  </si>
  <si>
    <t>±3mg/dL</t>
  </si>
  <si>
    <t>±0.2g/dL</t>
  </si>
  <si>
    <t>±0.20mg/dL</t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</si>
  <si>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</si>
  <si>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3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</si>
  <si>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3"/>
  </si>
  <si>
    <t>協和認証値</t>
    <rPh sb="0" eb="2">
      <t>キョウワ</t>
    </rPh>
    <phoneticPr fontId="3"/>
  </si>
  <si>
    <t>協和認証値</t>
    <rPh sb="0" eb="2">
      <t>キョウワ</t>
    </rPh>
    <phoneticPr fontId="3"/>
  </si>
  <si>
    <t>千葉MC</t>
    <phoneticPr fontId="3"/>
  </si>
  <si>
    <t>CK</t>
    <phoneticPr fontId="3"/>
  </si>
  <si>
    <t>10病院平均</t>
    <phoneticPr fontId="3"/>
  </si>
  <si>
    <t>日立以外認証値</t>
    <rPh sb="0" eb="2">
      <t>ヒタチ</t>
    </rPh>
    <rPh sb="2" eb="4">
      <t>イガイ</t>
    </rPh>
    <phoneticPr fontId="3"/>
  </si>
  <si>
    <t>日立認証値</t>
    <rPh sb="0" eb="2">
      <t>ヒタチ</t>
    </rPh>
    <phoneticPr fontId="3"/>
  </si>
  <si>
    <t>日立以外平均</t>
    <rPh sb="0" eb="1">
      <t>ヒ</t>
    </rPh>
    <rPh sb="1" eb="2">
      <t>タ</t>
    </rPh>
    <rPh sb="2" eb="4">
      <t>イガイ</t>
    </rPh>
    <phoneticPr fontId="3"/>
  </si>
  <si>
    <t>日立平均</t>
    <rPh sb="0" eb="2">
      <t>ヒタチ</t>
    </rPh>
    <phoneticPr fontId="3"/>
  </si>
  <si>
    <t>船橋医療C</t>
    <rPh sb="0" eb="2">
      <t>フナバシ</t>
    </rPh>
    <rPh sb="2" eb="4">
      <t>イリョウ</t>
    </rPh>
    <phoneticPr fontId="3"/>
  </si>
  <si>
    <t>東千葉MC</t>
    <rPh sb="0" eb="1">
      <t>ヒガシ</t>
    </rPh>
    <rPh sb="1" eb="3">
      <t>チバ</t>
    </rPh>
    <phoneticPr fontId="3"/>
  </si>
  <si>
    <t>新東京</t>
    <rPh sb="0" eb="1">
      <t>シン</t>
    </rPh>
    <rPh sb="1" eb="3">
      <t>トウキョウ</t>
    </rPh>
    <phoneticPr fontId="3"/>
  </si>
  <si>
    <t>日立以外下限</t>
    <rPh sb="0" eb="2">
      <t>ヒタチ</t>
    </rPh>
    <rPh sb="2" eb="4">
      <t>イガイ</t>
    </rPh>
    <phoneticPr fontId="3"/>
  </si>
  <si>
    <t>日立以外上限</t>
    <rPh sb="0" eb="2">
      <t>ヒタチ</t>
    </rPh>
    <rPh sb="2" eb="4">
      <t>イガイ</t>
    </rPh>
    <phoneticPr fontId="3"/>
  </si>
  <si>
    <t>日立下限</t>
    <rPh sb="0" eb="2">
      <t>ヒタチ</t>
    </rPh>
    <phoneticPr fontId="3"/>
  </si>
  <si>
    <t>日立上限</t>
    <rPh sb="0" eb="2">
      <t>ヒタチ</t>
    </rPh>
    <phoneticPr fontId="3"/>
  </si>
  <si>
    <t>ALB</t>
    <phoneticPr fontId="3"/>
  </si>
  <si>
    <t>～</t>
    <phoneticPr fontId="3"/>
  </si>
  <si>
    <t>mg/dL</t>
    <phoneticPr fontId="3"/>
  </si>
  <si>
    <t>±5mg/dL</t>
    <phoneticPr fontId="3"/>
  </si>
  <si>
    <t>～</t>
    <phoneticPr fontId="3"/>
  </si>
  <si>
    <t>mg/dL</t>
    <phoneticPr fontId="3"/>
  </si>
  <si>
    <t>±10mg/dL（±10％）</t>
    <phoneticPr fontId="3"/>
  </si>
  <si>
    <t>±20mg/dL（±10％）</t>
    <phoneticPr fontId="3"/>
  </si>
  <si>
    <t>±48mg/dL（±5％）</t>
    <phoneticPr fontId="3"/>
  </si>
  <si>
    <t>±0.2mg/dL</t>
    <phoneticPr fontId="3"/>
  </si>
  <si>
    <t>Mg</t>
    <phoneticPr fontId="3"/>
  </si>
  <si>
    <t>±8μg/dL（±5％）</t>
    <phoneticPr fontId="3"/>
  </si>
  <si>
    <t>μg/dL</t>
    <phoneticPr fontId="3"/>
  </si>
  <si>
    <t>±16U/L（±5％）</t>
    <phoneticPr fontId="3"/>
  </si>
  <si>
    <t>U/L</t>
    <phoneticPr fontId="3"/>
  </si>
  <si>
    <t>ChE</t>
    <phoneticPr fontId="3"/>
  </si>
  <si>
    <t>±11U/L（±5％）</t>
    <phoneticPr fontId="3"/>
  </si>
  <si>
    <t>AMY</t>
    <phoneticPr fontId="3"/>
  </si>
  <si>
    <t>±15U/L（±5％）</t>
    <phoneticPr fontId="3"/>
  </si>
  <si>
    <t>～</t>
    <phoneticPr fontId="3"/>
  </si>
  <si>
    <t>U/L</t>
    <phoneticPr fontId="3"/>
  </si>
  <si>
    <t>CK</t>
    <phoneticPr fontId="3"/>
  </si>
  <si>
    <t>±14U/L（±5％）</t>
    <phoneticPr fontId="3"/>
  </si>
  <si>
    <t>±4U/L（±5％）</t>
    <phoneticPr fontId="3"/>
  </si>
  <si>
    <t>γ-GT</t>
    <phoneticPr fontId="3"/>
  </si>
  <si>
    <t>±5U/L（±5％）</t>
    <phoneticPr fontId="3"/>
  </si>
  <si>
    <t>mg/dL</t>
    <phoneticPr fontId="3"/>
  </si>
  <si>
    <t>±2mg/dL</t>
    <phoneticPr fontId="3"/>
  </si>
  <si>
    <t>±0.3mg/dL</t>
    <phoneticPr fontId="3"/>
  </si>
  <si>
    <t>±0.20mg/dL</t>
    <phoneticPr fontId="3"/>
  </si>
  <si>
    <t>±0.3mg/dL（±10％）</t>
    <phoneticPr fontId="3"/>
  </si>
  <si>
    <t>T-BIL</t>
    <phoneticPr fontId="3"/>
  </si>
  <si>
    <t>g/dL</t>
    <phoneticPr fontId="3"/>
  </si>
  <si>
    <t>ALB（New BCP）</t>
    <phoneticPr fontId="3"/>
  </si>
  <si>
    <t>±0.2g/dL</t>
    <phoneticPr fontId="3"/>
  </si>
  <si>
    <t>g/dL</t>
    <phoneticPr fontId="3"/>
  </si>
  <si>
    <t>±3mg/dL</t>
    <phoneticPr fontId="3"/>
  </si>
  <si>
    <t>HDL協和メタボリード</t>
    <phoneticPr fontId="3"/>
  </si>
  <si>
    <t>±3mg/dL（±5％）</t>
    <phoneticPr fontId="3"/>
  </si>
  <si>
    <t>TG</t>
    <phoneticPr fontId="3"/>
  </si>
  <si>
    <t>±8mg/dL（±5％）</t>
    <phoneticPr fontId="3"/>
  </si>
  <si>
    <t>±0.5mg/dL</t>
    <phoneticPr fontId="3"/>
  </si>
  <si>
    <t>±0.2mmol/L</t>
    <phoneticPr fontId="3"/>
  </si>
  <si>
    <t>±2mmol/L</t>
    <phoneticPr fontId="3"/>
  </si>
  <si>
    <t>mmol/L</t>
    <phoneticPr fontId="3"/>
  </si>
  <si>
    <r>
      <t>Chiritorol 2000L 青ﾗﾍﾞﾙ（</t>
    </r>
    <r>
      <rPr>
        <b/>
        <sz val="10"/>
        <color rgb="FF000099"/>
        <rFont val="Meiryo UI"/>
        <family val="3"/>
        <charset val="128"/>
      </rPr>
      <t>製造番号：011809 有効期限：2020.08.31）</t>
    </r>
    <r>
      <rPr>
        <b/>
        <sz val="14"/>
        <color rgb="FF000099"/>
        <rFont val="Meiryo UI"/>
        <family val="3"/>
        <charset val="128"/>
      </rPr>
      <t>認証値設定 2018年10月</t>
    </r>
    <rPh sb="17" eb="18">
      <t>アオ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4" eb="65">
      <t>ツキ</t>
    </rPh>
    <phoneticPr fontId="3"/>
  </si>
  <si>
    <t>３．ALB（BCG法）は基幹病院で測定されていないため、認証値から除外しました。</t>
    <rPh sb="9" eb="10">
      <t>ホウ</t>
    </rPh>
    <rPh sb="12" eb="14">
      <t>キカン</t>
    </rPh>
    <rPh sb="14" eb="16">
      <t>ビョウイン</t>
    </rPh>
    <rPh sb="17" eb="19">
      <t>ソクテイ</t>
    </rPh>
    <rPh sb="28" eb="30">
      <t>ニンショウ</t>
    </rPh>
    <rPh sb="30" eb="31">
      <t>チ</t>
    </rPh>
    <rPh sb="33" eb="35">
      <t>ジョガイ</t>
    </rPh>
    <phoneticPr fontId="3"/>
  </si>
  <si>
    <t>サンリツ</t>
    <phoneticPr fontId="3"/>
  </si>
  <si>
    <t>2018.11月値を100％に対する変化率</t>
    <phoneticPr fontId="3"/>
  </si>
  <si>
    <t>2018.11月値を100％に対する変化率</t>
    <phoneticPr fontId="3"/>
  </si>
  <si>
    <t>2018.11月値を100％に対する変化率</t>
    <phoneticPr fontId="3"/>
  </si>
  <si>
    <t>18.11</t>
    <phoneticPr fontId="3"/>
  </si>
  <si>
    <t>2</t>
    <phoneticPr fontId="3"/>
  </si>
  <si>
    <t>8</t>
    <phoneticPr fontId="3"/>
  </si>
  <si>
    <t>R</t>
    <phoneticPr fontId="3"/>
  </si>
  <si>
    <t>千葉救急C</t>
    <rPh sb="0" eb="2">
      <t>チバ</t>
    </rPh>
    <rPh sb="2" eb="4">
      <t>キュウキュウ</t>
    </rPh>
    <phoneticPr fontId="3"/>
  </si>
  <si>
    <t>8病院平均</t>
    <phoneticPr fontId="3"/>
  </si>
  <si>
    <t>7病院平均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</si>
</sst>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00"/>
    <numFmt numFmtId="178" formatCode="0.0_);[Red]\(0.0\)"/>
    <numFmt numFmtId="179" formatCode="0.00_ "/>
    <numFmt numFmtId="180" formatCode="0.00\ 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b/>
      <sz val="16"/>
      <color rgb="FF000099"/>
      <name val="メイリオ"/>
      <family val="3"/>
      <charset val="128"/>
    </font>
    <font>
      <b/>
      <sz val="14"/>
      <color rgb="FF000099"/>
      <name val="メイリオ"/>
      <family val="3"/>
      <charset val="128"/>
    </font>
    <font>
      <b/>
      <sz val="10"/>
      <color rgb="FF000099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1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176" fontId="5" fillId="2" borderId="7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/>
    <xf numFmtId="0" fontId="8" fillId="0" borderId="8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2" xfId="0" applyFont="1" applyBorder="1"/>
    <xf numFmtId="176" fontId="14" fillId="0" borderId="2" xfId="0" applyNumberFormat="1" applyFont="1" applyBorder="1" applyAlignment="1">
      <alignment horizontal="center"/>
    </xf>
    <xf numFmtId="0" fontId="11" fillId="0" borderId="2" xfId="0" applyFont="1" applyFill="1" applyBorder="1"/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0" borderId="0" xfId="0" applyFont="1"/>
    <xf numFmtId="176" fontId="16" fillId="0" borderId="0" xfId="0" applyNumberFormat="1" applyFont="1"/>
    <xf numFmtId="0" fontId="16" fillId="0" borderId="2" xfId="0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7" fillId="2" borderId="7" xfId="0" applyFont="1" applyFill="1" applyBorder="1"/>
    <xf numFmtId="0" fontId="17" fillId="2" borderId="1" xfId="0" applyFont="1" applyFill="1" applyBorder="1"/>
    <xf numFmtId="2" fontId="16" fillId="0" borderId="0" xfId="0" applyNumberFormat="1" applyFont="1" applyAlignment="1">
      <alignment horizontal="center"/>
    </xf>
    <xf numFmtId="1" fontId="17" fillId="2" borderId="1" xfId="0" applyNumberFormat="1" applyFont="1" applyFill="1" applyBorder="1"/>
    <xf numFmtId="177" fontId="17" fillId="2" borderId="7" xfId="0" applyNumberFormat="1" applyFont="1" applyFill="1" applyBorder="1" applyAlignment="1">
      <alignment horizontal="center"/>
    </xf>
    <xf numFmtId="177" fontId="17" fillId="2" borderId="1" xfId="0" applyNumberFormat="1" applyFont="1" applyFill="1" applyBorder="1" applyAlignment="1">
      <alignment horizontal="center"/>
    </xf>
    <xf numFmtId="176" fontId="17" fillId="2" borderId="7" xfId="0" applyNumberFormat="1" applyFont="1" applyFill="1" applyBorder="1" applyAlignment="1">
      <alignment horizontal="center"/>
    </xf>
    <xf numFmtId="176" fontId="17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7" fillId="2" borderId="7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76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>
      <alignment horizontal="center"/>
    </xf>
    <xf numFmtId="0" fontId="16" fillId="0" borderId="8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1" fillId="0" borderId="3" xfId="0" applyNumberFormat="1" applyFont="1" applyBorder="1" applyAlignment="1">
      <alignment vertical="center"/>
    </xf>
    <xf numFmtId="176" fontId="2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right" vertical="center"/>
    </xf>
    <xf numFmtId="0" fontId="2" fillId="0" borderId="0" xfId="0" applyFont="1"/>
    <xf numFmtId="0" fontId="15" fillId="0" borderId="2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/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76" fontId="26" fillId="3" borderId="0" xfId="0" applyNumberFormat="1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5" fillId="0" borderId="8" xfId="0" applyFont="1" applyFill="1" applyBorder="1" applyAlignment="1">
      <alignment horizontal="center" vertical="center"/>
    </xf>
    <xf numFmtId="0" fontId="27" fillId="0" borderId="0" xfId="0" applyFont="1"/>
    <xf numFmtId="177" fontId="16" fillId="0" borderId="2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28" fillId="0" borderId="0" xfId="0" applyFont="1"/>
    <xf numFmtId="1" fontId="29" fillId="0" borderId="3" xfId="0" applyNumberFormat="1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right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left" vertical="center"/>
    </xf>
    <xf numFmtId="176" fontId="29" fillId="0" borderId="34" xfId="0" applyNumberFormat="1" applyFont="1" applyFill="1" applyBorder="1" applyAlignment="1">
      <alignment horizontal="right" vertical="center"/>
    </xf>
    <xf numFmtId="176" fontId="29" fillId="0" borderId="13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left" vertical="center"/>
    </xf>
    <xf numFmtId="2" fontId="29" fillId="0" borderId="34" xfId="0" applyNumberFormat="1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right" vertical="center"/>
    </xf>
    <xf numFmtId="2" fontId="29" fillId="0" borderId="6" xfId="0" applyNumberFormat="1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right" vertical="center"/>
    </xf>
    <xf numFmtId="2" fontId="29" fillId="0" borderId="18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center" vertical="center"/>
    </xf>
    <xf numFmtId="176" fontId="29" fillId="0" borderId="31" xfId="0" applyNumberFormat="1" applyFont="1" applyFill="1" applyBorder="1" applyAlignment="1">
      <alignment horizontal="right" vertical="center"/>
    </xf>
    <xf numFmtId="176" fontId="29" fillId="0" borderId="20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right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right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right" vertical="center"/>
    </xf>
    <xf numFmtId="0" fontId="29" fillId="0" borderId="43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right" vertical="center"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left" vertical="center"/>
    </xf>
    <xf numFmtId="176" fontId="29" fillId="0" borderId="33" xfId="0" applyNumberFormat="1" applyFont="1" applyFill="1" applyBorder="1" applyAlignment="1">
      <alignment horizontal="right" vertical="center"/>
    </xf>
    <xf numFmtId="176" fontId="29" fillId="0" borderId="18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76" fontId="21" fillId="0" borderId="6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177" fontId="21" fillId="0" borderId="3" xfId="0" applyNumberFormat="1" applyFont="1" applyBorder="1" applyAlignment="1">
      <alignment horizontal="center"/>
    </xf>
    <xf numFmtId="179" fontId="14" fillId="0" borderId="3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/>
    </xf>
    <xf numFmtId="177" fontId="32" fillId="0" borderId="2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77" fontId="32" fillId="0" borderId="2" xfId="0" applyNumberFormat="1" applyFont="1" applyBorder="1"/>
    <xf numFmtId="176" fontId="21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9" fontId="21" fillId="0" borderId="3" xfId="0" applyNumberFormat="1" applyFont="1" applyBorder="1" applyAlignment="1">
      <alignment horizontal="center"/>
    </xf>
    <xf numFmtId="176" fontId="21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80" fontId="14" fillId="0" borderId="2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/>
    </xf>
    <xf numFmtId="0" fontId="32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/>
    </xf>
    <xf numFmtId="177" fontId="11" fillId="0" borderId="2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vertical="center"/>
    </xf>
    <xf numFmtId="176" fontId="14" fillId="0" borderId="53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800080"/>
      <color rgb="FFFF00FF"/>
      <color rgb="FF0000FF"/>
      <color rgb="FF0000CC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144.6583333333333</c:v>
                </c:pt>
                <c:pt idx="2">
                  <c:v>144.79583333333329</c:v>
                </c:pt>
                <c:pt idx="3">
                  <c:v>144.70312499999997</c:v>
                </c:pt>
                <c:pt idx="4">
                  <c:v>144.68125000000003</c:v>
                </c:pt>
                <c:pt idx="5">
                  <c:v>144.63749999999999</c:v>
                </c:pt>
                <c:pt idx="6">
                  <c:v>144.51875000000001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1">
                  <c:v>146.40094444444446</c:v>
                </c:pt>
                <c:pt idx="2">
                  <c:v>146.31380000000001</c:v>
                </c:pt>
                <c:pt idx="3">
                  <c:v>145.96094736842105</c:v>
                </c:pt>
                <c:pt idx="4">
                  <c:v>145.5975</c:v>
                </c:pt>
                <c:pt idx="5">
                  <c:v>145.79494444444447</c:v>
                </c:pt>
                <c:pt idx="6">
                  <c:v>145.74625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144.16875000000002</c:v>
                </c:pt>
                <c:pt idx="1">
                  <c:v>145.25624999999999</c:v>
                </c:pt>
                <c:pt idx="2">
                  <c:v>144.28749999999999</c:v>
                </c:pt>
                <c:pt idx="3">
                  <c:v>144.2533333333333</c:v>
                </c:pt>
                <c:pt idx="4">
                  <c:v>144.61875000000001</c:v>
                </c:pt>
                <c:pt idx="5">
                  <c:v>144.6</c:v>
                </c:pt>
                <c:pt idx="6">
                  <c:v>144.51333333333301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5">
                  <c:v>145.9</c:v>
                </c:pt>
                <c:pt idx="6">
                  <c:v>145.80000000000001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145.61538461538461</c:v>
                </c:pt>
                <c:pt idx="2">
                  <c:v>145.55555555555554</c:v>
                </c:pt>
                <c:pt idx="3">
                  <c:v>145.78947368421052</c:v>
                </c:pt>
                <c:pt idx="4">
                  <c:v>145.10526315789474</c:v>
                </c:pt>
                <c:pt idx="5">
                  <c:v>145.57894736842104</c:v>
                </c:pt>
                <c:pt idx="6">
                  <c:v>145.63157894736841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144.87727272727273</c:v>
                </c:pt>
                <c:pt idx="1">
                  <c:v>144.72857142857146</c:v>
                </c:pt>
                <c:pt idx="2">
                  <c:v>144.95833333333334</c:v>
                </c:pt>
                <c:pt idx="3">
                  <c:v>144.94999999999999</c:v>
                </c:pt>
                <c:pt idx="4">
                  <c:v>145.048</c:v>
                </c:pt>
                <c:pt idx="5">
                  <c:v>144.76111111111109</c:v>
                </c:pt>
                <c:pt idx="6">
                  <c:v>144.83333333333331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1">
                  <c:v>145.69999999999999</c:v>
                </c:pt>
                <c:pt idx="2">
                  <c:v>145.1</c:v>
                </c:pt>
                <c:pt idx="3">
                  <c:v>145.19999999999999</c:v>
                </c:pt>
                <c:pt idx="4">
                  <c:v>145.9</c:v>
                </c:pt>
                <c:pt idx="5">
                  <c:v>145.80000000000001</c:v>
                </c:pt>
                <c:pt idx="6">
                  <c:v>145.64500000000001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146</c:v>
                </c:pt>
                <c:pt idx="3">
                  <c:v>146</c:v>
                </c:pt>
                <c:pt idx="4">
                  <c:v>145.80000000000001</c:v>
                </c:pt>
                <c:pt idx="5">
                  <c:v>145.69999999999999</c:v>
                </c:pt>
                <c:pt idx="6">
                  <c:v>145.4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145.41</c:v>
                </c:pt>
                <c:pt idx="1">
                  <c:v>145.02000000000001</c:v>
                </c:pt>
                <c:pt idx="2">
                  <c:v>145</c:v>
                </c:pt>
                <c:pt idx="3">
                  <c:v>145.57</c:v>
                </c:pt>
                <c:pt idx="4">
                  <c:v>145.41</c:v>
                </c:pt>
                <c:pt idx="5">
                  <c:v>145.76</c:v>
                </c:pt>
                <c:pt idx="6">
                  <c:v>145.63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2">
                  <c:v>144.1</c:v>
                </c:pt>
                <c:pt idx="3">
                  <c:v>144.30000000000001</c:v>
                </c:pt>
                <c:pt idx="4">
                  <c:v>144.30000000000001</c:v>
                </c:pt>
                <c:pt idx="5">
                  <c:v>144.19999999999999</c:v>
                </c:pt>
                <c:pt idx="6">
                  <c:v>144.1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144.81867424242424</c:v>
                </c:pt>
                <c:pt idx="1">
                  <c:v>145.33992626024769</c:v>
                </c:pt>
                <c:pt idx="2">
                  <c:v>145.12344691358024</c:v>
                </c:pt>
                <c:pt idx="3">
                  <c:v>145.19187548732941</c:v>
                </c:pt>
                <c:pt idx="4">
                  <c:v>145.16230701754387</c:v>
                </c:pt>
                <c:pt idx="5">
                  <c:v>145.27325029239768</c:v>
                </c:pt>
                <c:pt idx="6">
                  <c:v>145.18182456140349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1.2412499999999795</c:v>
                </c:pt>
                <c:pt idx="1">
                  <c:v>1.7426111111111595</c:v>
                </c:pt>
                <c:pt idx="2">
                  <c:v>2.2138000000000204</c:v>
                </c:pt>
                <c:pt idx="3">
                  <c:v>1.7466666666666981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1.7000000000000171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1728"/>
        <c:axId val="185328000"/>
      </c:lineChart>
      <c:catAx>
        <c:axId val="18532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32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328000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32172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1">
                  <c:v>54.9315</c:v>
                </c:pt>
                <c:pt idx="2">
                  <c:v>54.656700000000001</c:v>
                </c:pt>
                <c:pt idx="3">
                  <c:v>54.193894736842104</c:v>
                </c:pt>
                <c:pt idx="4">
                  <c:v>54.988300000000002</c:v>
                </c:pt>
                <c:pt idx="5">
                  <c:v>54.514333333333333</c:v>
                </c:pt>
                <c:pt idx="6">
                  <c:v>54.852149999999995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5">
                  <c:v>56.4</c:v>
                </c:pt>
                <c:pt idx="6">
                  <c:v>55.7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54.788666666666671</c:v>
                </c:pt>
                <c:pt idx="1">
                  <c:v>55.011904761904752</c:v>
                </c:pt>
                <c:pt idx="2">
                  <c:v>56.406944444444441</c:v>
                </c:pt>
                <c:pt idx="3">
                  <c:v>55.826190476190469</c:v>
                </c:pt>
                <c:pt idx="4">
                  <c:v>55.636231884057963</c:v>
                </c:pt>
                <c:pt idx="5">
                  <c:v>55.088636363636368</c:v>
                </c:pt>
                <c:pt idx="6">
                  <c:v>55.099382716049384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1">
                  <c:v>54</c:v>
                </c:pt>
                <c:pt idx="2">
                  <c:v>54.6</c:v>
                </c:pt>
                <c:pt idx="3">
                  <c:v>54.5</c:v>
                </c:pt>
                <c:pt idx="4">
                  <c:v>55.5</c:v>
                </c:pt>
                <c:pt idx="5">
                  <c:v>55.6</c:v>
                </c:pt>
                <c:pt idx="6">
                  <c:v>55.765000000000001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53.64</c:v>
                </c:pt>
                <c:pt idx="1">
                  <c:v>54.13</c:v>
                </c:pt>
                <c:pt idx="2">
                  <c:v>54.21</c:v>
                </c:pt>
                <c:pt idx="3">
                  <c:v>53.95</c:v>
                </c:pt>
                <c:pt idx="4">
                  <c:v>53.96</c:v>
                </c:pt>
                <c:pt idx="5">
                  <c:v>54.13</c:v>
                </c:pt>
                <c:pt idx="6">
                  <c:v>54.28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2">
                  <c:v>54.8</c:v>
                </c:pt>
                <c:pt idx="3">
                  <c:v>54.9</c:v>
                </c:pt>
                <c:pt idx="4">
                  <c:v>55.1</c:v>
                </c:pt>
                <c:pt idx="5">
                  <c:v>54.5</c:v>
                </c:pt>
                <c:pt idx="6">
                  <c:v>54.320000000000007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54.214333333333336</c:v>
                </c:pt>
                <c:pt idx="1">
                  <c:v>54.518351190476189</c:v>
                </c:pt>
                <c:pt idx="2">
                  <c:v>54.934728888888891</c:v>
                </c:pt>
                <c:pt idx="3">
                  <c:v>54.674017042606508</c:v>
                </c:pt>
                <c:pt idx="4">
                  <c:v>55.036906376811601</c:v>
                </c:pt>
                <c:pt idx="5">
                  <c:v>55.038828282828284</c:v>
                </c:pt>
                <c:pt idx="6">
                  <c:v>55.002755452674904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6592"/>
        <c:axId val="186448512"/>
      </c:lineChart>
      <c:catAx>
        <c:axId val="18644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644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48512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644659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6.5079166666666675</c:v>
                </c:pt>
                <c:pt idx="2">
                  <c:v>6.4537499999999985</c:v>
                </c:pt>
                <c:pt idx="3">
                  <c:v>6.4156249999999995</c:v>
                </c:pt>
                <c:pt idx="4">
                  <c:v>6.3824999999999976</c:v>
                </c:pt>
                <c:pt idx="5">
                  <c:v>6.3631249999999984</c:v>
                </c:pt>
                <c:pt idx="6">
                  <c:v>6.3749999999999973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1">
                  <c:v>6.4172222222222208</c:v>
                </c:pt>
                <c:pt idx="2">
                  <c:v>6.4445999999999994</c:v>
                </c:pt>
                <c:pt idx="3">
                  <c:v>6.4364736842105268</c:v>
                </c:pt>
                <c:pt idx="4">
                  <c:v>6.4144999999999994</c:v>
                </c:pt>
                <c:pt idx="5">
                  <c:v>6.4364999999999997</c:v>
                </c:pt>
                <c:pt idx="6">
                  <c:v>6.4260999999999981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6.3525000000000009</c:v>
                </c:pt>
                <c:pt idx="1">
                  <c:v>6.3256250000000005</c:v>
                </c:pt>
                <c:pt idx="2">
                  <c:v>6.3688235294117641</c:v>
                </c:pt>
                <c:pt idx="3">
                  <c:v>6.3531250000000004</c:v>
                </c:pt>
                <c:pt idx="4">
                  <c:v>6.3277777777777802</c:v>
                </c:pt>
                <c:pt idx="5">
                  <c:v>6.3689999999999998</c:v>
                </c:pt>
                <c:pt idx="6">
                  <c:v>6.4346666666666703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5">
                  <c:v>6.4</c:v>
                </c:pt>
                <c:pt idx="6">
                  <c:v>6.4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6.2999999999999989</c:v>
                </c:pt>
                <c:pt idx="2">
                  <c:v>6.3611111111111116</c:v>
                </c:pt>
                <c:pt idx="3">
                  <c:v>6.3789473684210547</c:v>
                </c:pt>
                <c:pt idx="4">
                  <c:v>6.3842105263157904</c:v>
                </c:pt>
                <c:pt idx="5">
                  <c:v>6.3842105263157904</c:v>
                </c:pt>
                <c:pt idx="6">
                  <c:v>6.3631578947368439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6.3289855072463768</c:v>
                </c:pt>
                <c:pt idx="1">
                  <c:v>6.3354833333333334</c:v>
                </c:pt>
                <c:pt idx="2">
                  <c:v>6.3469999999999995</c:v>
                </c:pt>
                <c:pt idx="3">
                  <c:v>6.3467083333333338</c:v>
                </c:pt>
                <c:pt idx="4">
                  <c:v>6.3354924242424238</c:v>
                </c:pt>
                <c:pt idx="5">
                  <c:v>6.3350614035087718</c:v>
                </c:pt>
                <c:pt idx="6">
                  <c:v>6.3286217948717942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1">
                  <c:v>6.39</c:v>
                </c:pt>
                <c:pt idx="2">
                  <c:v>6.32</c:v>
                </c:pt>
                <c:pt idx="3">
                  <c:v>6.41</c:v>
                </c:pt>
                <c:pt idx="4">
                  <c:v>6.46</c:v>
                </c:pt>
                <c:pt idx="5">
                  <c:v>6.47</c:v>
                </c:pt>
                <c:pt idx="6">
                  <c:v>6.4290000000000003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</c:v>
                </c:pt>
                <c:pt idx="3">
                  <c:v>6.39</c:v>
                </c:pt>
                <c:pt idx="4">
                  <c:v>6.41</c:v>
                </c:pt>
                <c:pt idx="5">
                  <c:v>6.41</c:v>
                </c:pt>
                <c:pt idx="6">
                  <c:v>6.41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0">
                  <c:v>6.56</c:v>
                </c:pt>
                <c:pt idx="1">
                  <c:v>6.56</c:v>
                </c:pt>
                <c:pt idx="2">
                  <c:v>6.56</c:v>
                </c:pt>
                <c:pt idx="3">
                  <c:v>6.54</c:v>
                </c:pt>
                <c:pt idx="4">
                  <c:v>6.53</c:v>
                </c:pt>
                <c:pt idx="5">
                  <c:v>6.53</c:v>
                </c:pt>
                <c:pt idx="6">
                  <c:v>6.53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2">
                  <c:v>6.5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6.4138285024154591</c:v>
                </c:pt>
                <c:pt idx="1">
                  <c:v>6.405178174603174</c:v>
                </c:pt>
                <c:pt idx="2">
                  <c:v>6.4172538489469861</c:v>
                </c:pt>
                <c:pt idx="3">
                  <c:v>6.4189865984405454</c:v>
                </c:pt>
                <c:pt idx="4">
                  <c:v>6.4271645253706655</c:v>
                </c:pt>
                <c:pt idx="5">
                  <c:v>6.4197896929824569</c:v>
                </c:pt>
                <c:pt idx="6">
                  <c:v>6.41265463562753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0.23101449275362285</c:v>
                </c:pt>
                <c:pt idx="1">
                  <c:v>0.26000000000000068</c:v>
                </c:pt>
                <c:pt idx="2">
                  <c:v>0.23999999999999932</c:v>
                </c:pt>
                <c:pt idx="3">
                  <c:v>0.1932916666666662</c:v>
                </c:pt>
                <c:pt idx="4">
                  <c:v>0.27222222222221948</c:v>
                </c:pt>
                <c:pt idx="5">
                  <c:v>0.19493859649122847</c:v>
                </c:pt>
                <c:pt idx="6">
                  <c:v>0.20137820512820603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47584"/>
        <c:axId val="186557952"/>
      </c:lineChart>
      <c:catAx>
        <c:axId val="18654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557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557952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54758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3.9820833333333332</c:v>
                </c:pt>
                <c:pt idx="2">
                  <c:v>3.9570833333333337</c:v>
                </c:pt>
                <c:pt idx="3">
                  <c:v>3.9721875000000004</c:v>
                </c:pt>
                <c:pt idx="4">
                  <c:v>3.9834374999999991</c:v>
                </c:pt>
                <c:pt idx="5">
                  <c:v>4.0281250000000002</c:v>
                </c:pt>
                <c:pt idx="6">
                  <c:v>4.0078125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4.0259999999999989</c:v>
                </c:pt>
                <c:pt idx="2">
                  <c:v>4.0185000000000004</c:v>
                </c:pt>
                <c:pt idx="3">
                  <c:v>4.0013157894736837</c:v>
                </c:pt>
                <c:pt idx="4">
                  <c:v>4.0288500000000003</c:v>
                </c:pt>
                <c:pt idx="5">
                  <c:v>4.0372777777777777</c:v>
                </c:pt>
                <c:pt idx="6">
                  <c:v>4.0408499999999989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3.9928571428571433</c:v>
                </c:pt>
                <c:pt idx="1">
                  <c:v>3.9573333333333331</c:v>
                </c:pt>
                <c:pt idx="2">
                  <c:v>3.9093750000000003</c:v>
                </c:pt>
                <c:pt idx="3">
                  <c:v>3.9694117647058818</c:v>
                </c:pt>
                <c:pt idx="4">
                  <c:v>3.9093749999999998</c:v>
                </c:pt>
                <c:pt idx="5">
                  <c:v>3.9910000000000001</c:v>
                </c:pt>
                <c:pt idx="6">
                  <c:v>4.0475000000000003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5">
                  <c:v>3.8809999999999998</c:v>
                </c:pt>
                <c:pt idx="6">
                  <c:v>3.9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3.9846153846153842</c:v>
                </c:pt>
                <c:pt idx="2">
                  <c:v>3.9944444444444449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4.0052631578947366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4.0493650793650788</c:v>
                </c:pt>
                <c:pt idx="1">
                  <c:v>4.069313725490197</c:v>
                </c:pt>
                <c:pt idx="2">
                  <c:v>4.0483333333333347</c:v>
                </c:pt>
                <c:pt idx="3">
                  <c:v>4.0412499999999998</c:v>
                </c:pt>
                <c:pt idx="4">
                  <c:v>4.0469202898550733</c:v>
                </c:pt>
                <c:pt idx="5">
                  <c:v>4.0268518518518528</c:v>
                </c:pt>
                <c:pt idx="6">
                  <c:v>4.0380000000000003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1">
                  <c:v>4.07</c:v>
                </c:pt>
                <c:pt idx="2">
                  <c:v>4.05</c:v>
                </c:pt>
                <c:pt idx="3">
                  <c:v>4.09</c:v>
                </c:pt>
                <c:pt idx="4">
                  <c:v>4.01</c:v>
                </c:pt>
                <c:pt idx="5">
                  <c:v>4.04</c:v>
                </c:pt>
                <c:pt idx="6">
                  <c:v>4.0990000000000002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4.04</c:v>
                </c:pt>
                <c:pt idx="3">
                  <c:v>4.03</c:v>
                </c:pt>
                <c:pt idx="4">
                  <c:v>4.04</c:v>
                </c:pt>
                <c:pt idx="5">
                  <c:v>4.09</c:v>
                </c:pt>
                <c:pt idx="6">
                  <c:v>4.07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4.0599999999999996</c:v>
                </c:pt>
                <c:pt idx="1">
                  <c:v>4.03</c:v>
                </c:pt>
                <c:pt idx="2">
                  <c:v>4.0199999999999996</c:v>
                </c:pt>
                <c:pt idx="3">
                  <c:v>3.99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3.9</c:v>
                </c:pt>
                <c:pt idx="6">
                  <c:v>3.9199999999999995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4.0340740740740735</c:v>
                </c:pt>
                <c:pt idx="1">
                  <c:v>4.0170493966817498</c:v>
                </c:pt>
                <c:pt idx="2">
                  <c:v>4.0041929012345685</c:v>
                </c:pt>
                <c:pt idx="3">
                  <c:v>4.0104627837977294</c:v>
                </c:pt>
                <c:pt idx="4">
                  <c:v>4.0020647544283419</c:v>
                </c:pt>
                <c:pt idx="5">
                  <c:v>3.9994254629629631</c:v>
                </c:pt>
                <c:pt idx="6">
                  <c:v>4.012842565789474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6.7142857142856283E-2</c:v>
                </c:pt>
                <c:pt idx="1">
                  <c:v>0.11266666666666714</c:v>
                </c:pt>
                <c:pt idx="2">
                  <c:v>0.14062499999999956</c:v>
                </c:pt>
                <c:pt idx="3">
                  <c:v>0.12058823529411811</c:v>
                </c:pt>
                <c:pt idx="4">
                  <c:v>0.13754528985507353</c:v>
                </c:pt>
                <c:pt idx="5">
                  <c:v>0.20900000000000007</c:v>
                </c:pt>
                <c:pt idx="6">
                  <c:v>0.19900000000000029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57952"/>
        <c:axId val="188159488"/>
      </c:lineChart>
      <c:catAx>
        <c:axId val="18815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15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159488"/>
        <c:scaling>
          <c:orientation val="minMax"/>
          <c:max val="4.4000000000000004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15795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2.101666666666667</c:v>
                </c:pt>
                <c:pt idx="2">
                  <c:v>2.1208333333333331</c:v>
                </c:pt>
                <c:pt idx="3">
                  <c:v>2.1134374999999999</c:v>
                </c:pt>
                <c:pt idx="4">
                  <c:v>2.1143749999999999</c:v>
                </c:pt>
                <c:pt idx="5">
                  <c:v>2.1118749999999999</c:v>
                </c:pt>
                <c:pt idx="6">
                  <c:v>2.1028125000000002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1">
                  <c:v>2.1949999999999998</c:v>
                </c:pt>
                <c:pt idx="2">
                  <c:v>2.1858499999999994</c:v>
                </c:pt>
                <c:pt idx="3">
                  <c:v>2.1867368421052631</c:v>
                </c:pt>
                <c:pt idx="4">
                  <c:v>2.2213999999999996</c:v>
                </c:pt>
                <c:pt idx="5">
                  <c:v>2.2116666666666673</c:v>
                </c:pt>
                <c:pt idx="6">
                  <c:v>2.1921000000000004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2.0866666666666664</c:v>
                </c:pt>
                <c:pt idx="1">
                  <c:v>2.040714285714285</c:v>
                </c:pt>
                <c:pt idx="2">
                  <c:v>2.0376923076923075</c:v>
                </c:pt>
                <c:pt idx="3">
                  <c:v>2.007058823529412</c:v>
                </c:pt>
                <c:pt idx="4">
                  <c:v>2.0468421052631598</c:v>
                </c:pt>
                <c:pt idx="5">
                  <c:v>2.04</c:v>
                </c:pt>
                <c:pt idx="6">
                  <c:v>2.0421428571428599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5">
                  <c:v>2.19</c:v>
                </c:pt>
                <c:pt idx="6">
                  <c:v>2.2000000000000002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2.0653846153846156</c:v>
                </c:pt>
                <c:pt idx="2">
                  <c:v>2.0030769230769225</c:v>
                </c:pt>
                <c:pt idx="3">
                  <c:v>2.0436842105263158</c:v>
                </c:pt>
                <c:pt idx="4">
                  <c:v>2.033529411764706</c:v>
                </c:pt>
                <c:pt idx="5">
                  <c:v>2.0515789473684207</c:v>
                </c:pt>
                <c:pt idx="6">
                  <c:v>2.0636842105263153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2.131485507246377</c:v>
                </c:pt>
                <c:pt idx="1">
                  <c:v>2.1242982456140349</c:v>
                </c:pt>
                <c:pt idx="2">
                  <c:v>2.1411111111111114</c:v>
                </c:pt>
                <c:pt idx="3">
                  <c:v>2.1292857142857144</c:v>
                </c:pt>
                <c:pt idx="4">
                  <c:v>2.1180666666666665</c:v>
                </c:pt>
                <c:pt idx="5">
                  <c:v>2.1232954545454548</c:v>
                </c:pt>
                <c:pt idx="6">
                  <c:v>2.1319444444444446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1">
                  <c:v>2.06</c:v>
                </c:pt>
                <c:pt idx="2">
                  <c:v>2.12</c:v>
                </c:pt>
                <c:pt idx="3">
                  <c:v>2.028</c:v>
                </c:pt>
                <c:pt idx="4">
                  <c:v>2.2000000000000002</c:v>
                </c:pt>
                <c:pt idx="5">
                  <c:v>2.15</c:v>
                </c:pt>
                <c:pt idx="6">
                  <c:v>2.1440000000000001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2.16</c:v>
                </c:pt>
                <c:pt idx="3">
                  <c:v>2.15</c:v>
                </c:pt>
                <c:pt idx="4">
                  <c:v>2.12</c:v>
                </c:pt>
                <c:pt idx="5">
                  <c:v>2.1</c:v>
                </c:pt>
                <c:pt idx="6">
                  <c:v>2.12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0">
                  <c:v>2.15</c:v>
                </c:pt>
                <c:pt idx="1">
                  <c:v>2.15</c:v>
                </c:pt>
                <c:pt idx="2">
                  <c:v>2.12</c:v>
                </c:pt>
                <c:pt idx="3">
                  <c:v>2.13</c:v>
                </c:pt>
                <c:pt idx="4">
                  <c:v>2.11</c:v>
                </c:pt>
                <c:pt idx="5">
                  <c:v>2.1</c:v>
                </c:pt>
                <c:pt idx="6">
                  <c:v>2.11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2.0800000000000005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2.1227173913043482</c:v>
                </c:pt>
                <c:pt idx="1">
                  <c:v>2.1052948304828005</c:v>
                </c:pt>
                <c:pt idx="2">
                  <c:v>2.109840408357075</c:v>
                </c:pt>
                <c:pt idx="3">
                  <c:v>2.0986892322718567</c:v>
                </c:pt>
                <c:pt idx="4">
                  <c:v>2.1182459092993926</c:v>
                </c:pt>
                <c:pt idx="5">
                  <c:v>2.1178416068580548</c:v>
                </c:pt>
                <c:pt idx="6">
                  <c:v>2.1186684012113624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6.3333333333333464E-2</c:v>
                </c:pt>
                <c:pt idx="1">
                  <c:v>0.1542857142857148</c:v>
                </c:pt>
                <c:pt idx="2">
                  <c:v>0.18277307692307687</c:v>
                </c:pt>
                <c:pt idx="3">
                  <c:v>0.17967801857585108</c:v>
                </c:pt>
                <c:pt idx="4">
                  <c:v>0.18787058823529357</c:v>
                </c:pt>
                <c:pt idx="5">
                  <c:v>0.1716666666666673</c:v>
                </c:pt>
                <c:pt idx="6">
                  <c:v>0.15785714285714025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19392"/>
        <c:axId val="188344192"/>
      </c:lineChart>
      <c:catAx>
        <c:axId val="18821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34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344192"/>
        <c:scaling>
          <c:orientation val="minMax"/>
          <c:max val="2.8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219392"/>
        <c:crosses val="autoZero"/>
        <c:crossBetween val="between"/>
        <c:majorUnit val="0.300000000000000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1.9479166666666661</c:v>
                </c:pt>
                <c:pt idx="2">
                  <c:v>1.9604166666666669</c:v>
                </c:pt>
                <c:pt idx="3">
                  <c:v>1.9584375000000001</c:v>
                </c:pt>
                <c:pt idx="4">
                  <c:v>1.9071874999999996</c:v>
                </c:pt>
                <c:pt idx="5">
                  <c:v>1.8921875000000004</c:v>
                </c:pt>
                <c:pt idx="6">
                  <c:v>1.8968750000000001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1.9519444444444443</c:v>
                </c:pt>
                <c:pt idx="2">
                  <c:v>1.9723999999999999</c:v>
                </c:pt>
                <c:pt idx="3">
                  <c:v>1.9610526315789476</c:v>
                </c:pt>
                <c:pt idx="4">
                  <c:v>1.9534999999999996</c:v>
                </c:pt>
                <c:pt idx="5">
                  <c:v>1.9322222222222223</c:v>
                </c:pt>
                <c:pt idx="6">
                  <c:v>1.9040499999999998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1.9899333333333333</c:v>
                </c:pt>
                <c:pt idx="1">
                  <c:v>2.0405999999999995</c:v>
                </c:pt>
                <c:pt idx="2">
                  <c:v>2.0351875000000001</c:v>
                </c:pt>
                <c:pt idx="3">
                  <c:v>1.9915384615384615</c:v>
                </c:pt>
                <c:pt idx="4">
                  <c:v>1.9379375000000001</c:v>
                </c:pt>
                <c:pt idx="5">
                  <c:v>1.974</c:v>
                </c:pt>
                <c:pt idx="6">
                  <c:v>1.99542857142857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1.8947000000000001</c:v>
                </c:pt>
                <c:pt idx="6">
                  <c:v>1.9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1.9861538461538462</c:v>
                </c:pt>
                <c:pt idx="2">
                  <c:v>1.9755555555555553</c:v>
                </c:pt>
                <c:pt idx="3">
                  <c:v>1.9768421052631577</c:v>
                </c:pt>
                <c:pt idx="4">
                  <c:v>1.953157894736842</c:v>
                </c:pt>
                <c:pt idx="5">
                  <c:v>1.9636842105263159</c:v>
                </c:pt>
                <c:pt idx="6">
                  <c:v>1.9626315789473683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1.97394</c:v>
                </c:pt>
                <c:pt idx="1">
                  <c:v>1.9403809523809523</c:v>
                </c:pt>
                <c:pt idx="2">
                  <c:v>1.9596500000000003</c:v>
                </c:pt>
                <c:pt idx="3">
                  <c:v>1.9447559523809528</c:v>
                </c:pt>
                <c:pt idx="4">
                  <c:v>1.9439399999999998</c:v>
                </c:pt>
                <c:pt idx="5">
                  <c:v>1.9774090909090909</c:v>
                </c:pt>
                <c:pt idx="6">
                  <c:v>1.9973518518518518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1.9530000000000001</c:v>
                </c:pt>
                <c:pt idx="2">
                  <c:v>1.9179999999999999</c:v>
                </c:pt>
                <c:pt idx="3">
                  <c:v>1.911</c:v>
                </c:pt>
                <c:pt idx="4">
                  <c:v>1.9450000000000001</c:v>
                </c:pt>
                <c:pt idx="5">
                  <c:v>1.97</c:v>
                </c:pt>
                <c:pt idx="6">
                  <c:v>1.919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2.0129999999999999</c:v>
                </c:pt>
                <c:pt idx="3">
                  <c:v>2.1339999999999999</c:v>
                </c:pt>
                <c:pt idx="4">
                  <c:v>2.024</c:v>
                </c:pt>
                <c:pt idx="5">
                  <c:v>2.0270000000000001</c:v>
                </c:pt>
                <c:pt idx="6">
                  <c:v>2.0609999999999999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1.99</c:v>
                </c:pt>
                <c:pt idx="1">
                  <c:v>2</c:v>
                </c:pt>
                <c:pt idx="2">
                  <c:v>1.99</c:v>
                </c:pt>
                <c:pt idx="3">
                  <c:v>1.95</c:v>
                </c:pt>
                <c:pt idx="4">
                  <c:v>1.93</c:v>
                </c:pt>
                <c:pt idx="5">
                  <c:v>1.94</c:v>
                </c:pt>
                <c:pt idx="6">
                  <c:v>1.93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1.94</c:v>
                </c:pt>
                <c:pt idx="3">
                  <c:v>1.92</c:v>
                </c:pt>
                <c:pt idx="4">
                  <c:v>1.9</c:v>
                </c:pt>
                <c:pt idx="5">
                  <c:v>1.85</c:v>
                </c:pt>
                <c:pt idx="6">
                  <c:v>1.8213000000000001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1.96</c:v>
                </c:pt>
                <c:pt idx="1">
                  <c:v>1.96</c:v>
                </c:pt>
                <c:pt idx="2">
                  <c:v>1.96</c:v>
                </c:pt>
                <c:pt idx="3">
                  <c:v>1.96</c:v>
                </c:pt>
                <c:pt idx="4">
                  <c:v>1.96</c:v>
                </c:pt>
                <c:pt idx="5">
                  <c:v>1.96</c:v>
                </c:pt>
                <c:pt idx="6">
                  <c:v>1.96</c:v>
                </c:pt>
                <c:pt idx="7">
                  <c:v>1.96</c:v>
                </c:pt>
                <c:pt idx="8">
                  <c:v>1.96</c:v>
                </c:pt>
                <c:pt idx="9">
                  <c:v>1.96</c:v>
                </c:pt>
                <c:pt idx="10">
                  <c:v>1.96</c:v>
                </c:pt>
                <c:pt idx="11">
                  <c:v>1.96</c:v>
                </c:pt>
                <c:pt idx="12">
                  <c:v>1.96</c:v>
                </c:pt>
                <c:pt idx="13">
                  <c:v>1.96</c:v>
                </c:pt>
                <c:pt idx="14">
                  <c:v>1.96</c:v>
                </c:pt>
                <c:pt idx="15">
                  <c:v>1.96</c:v>
                </c:pt>
                <c:pt idx="16">
                  <c:v>1.96</c:v>
                </c:pt>
                <c:pt idx="17">
                  <c:v>1.96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1.9846244444444443</c:v>
                </c:pt>
                <c:pt idx="1">
                  <c:v>1.9742851299494153</c:v>
                </c:pt>
                <c:pt idx="2">
                  <c:v>1.9738010802469137</c:v>
                </c:pt>
                <c:pt idx="3">
                  <c:v>1.9719585167512799</c:v>
                </c:pt>
                <c:pt idx="4">
                  <c:v>1.9438580994152044</c:v>
                </c:pt>
                <c:pt idx="5">
                  <c:v>1.9421203023657632</c:v>
                </c:pt>
                <c:pt idx="6">
                  <c:v>1.9387637002227791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1.6059999999999963E-2</c:v>
                </c:pt>
                <c:pt idx="1">
                  <c:v>0.10021904761904721</c:v>
                </c:pt>
                <c:pt idx="2">
                  <c:v>0.11718750000000022</c:v>
                </c:pt>
                <c:pt idx="3">
                  <c:v>0.22299999999999986</c:v>
                </c:pt>
                <c:pt idx="4">
                  <c:v>0.12400000000000011</c:v>
                </c:pt>
                <c:pt idx="5">
                  <c:v>0.17700000000000005</c:v>
                </c:pt>
                <c:pt idx="6">
                  <c:v>0.2396999999999998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1.76</c:v>
                </c:pt>
                <c:pt idx="1">
                  <c:v>1.76</c:v>
                </c:pt>
                <c:pt idx="2">
                  <c:v>1.76</c:v>
                </c:pt>
                <c:pt idx="3">
                  <c:v>1.76</c:v>
                </c:pt>
                <c:pt idx="4">
                  <c:v>1.76</c:v>
                </c:pt>
                <c:pt idx="5">
                  <c:v>1.76</c:v>
                </c:pt>
                <c:pt idx="6">
                  <c:v>1.76</c:v>
                </c:pt>
                <c:pt idx="7">
                  <c:v>1.76</c:v>
                </c:pt>
                <c:pt idx="8">
                  <c:v>1.76</c:v>
                </c:pt>
                <c:pt idx="9">
                  <c:v>1.76</c:v>
                </c:pt>
                <c:pt idx="10">
                  <c:v>1.76</c:v>
                </c:pt>
                <c:pt idx="11">
                  <c:v>1.76</c:v>
                </c:pt>
                <c:pt idx="12">
                  <c:v>1.76</c:v>
                </c:pt>
                <c:pt idx="13">
                  <c:v>1.76</c:v>
                </c:pt>
                <c:pt idx="14">
                  <c:v>1.76</c:v>
                </c:pt>
                <c:pt idx="15">
                  <c:v>1.76</c:v>
                </c:pt>
                <c:pt idx="16">
                  <c:v>1.76</c:v>
                </c:pt>
                <c:pt idx="17">
                  <c:v>1.76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2.16</c:v>
                </c:pt>
                <c:pt idx="1">
                  <c:v>2.16</c:v>
                </c:pt>
                <c:pt idx="2">
                  <c:v>2.16</c:v>
                </c:pt>
                <c:pt idx="3">
                  <c:v>2.16</c:v>
                </c:pt>
                <c:pt idx="4">
                  <c:v>2.16</c:v>
                </c:pt>
                <c:pt idx="5">
                  <c:v>2.16</c:v>
                </c:pt>
                <c:pt idx="6">
                  <c:v>2.16</c:v>
                </c:pt>
                <c:pt idx="7">
                  <c:v>2.16</c:v>
                </c:pt>
                <c:pt idx="8">
                  <c:v>2.16</c:v>
                </c:pt>
                <c:pt idx="9">
                  <c:v>2.16</c:v>
                </c:pt>
                <c:pt idx="10">
                  <c:v>2.16</c:v>
                </c:pt>
                <c:pt idx="11">
                  <c:v>2.16</c:v>
                </c:pt>
                <c:pt idx="12">
                  <c:v>2.16</c:v>
                </c:pt>
                <c:pt idx="13">
                  <c:v>2.16</c:v>
                </c:pt>
                <c:pt idx="14">
                  <c:v>2.16</c:v>
                </c:pt>
                <c:pt idx="15">
                  <c:v>2.16</c:v>
                </c:pt>
                <c:pt idx="16">
                  <c:v>2.16</c:v>
                </c:pt>
                <c:pt idx="17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60224"/>
        <c:axId val="185462144"/>
      </c:lineChart>
      <c:catAx>
        <c:axId val="18546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46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462144"/>
        <c:scaling>
          <c:orientation val="minMax"/>
          <c:max val="2.36"/>
          <c:min val="1.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4602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6.4166666666666687</c:v>
                </c:pt>
                <c:pt idx="2">
                  <c:v>6.4708333333333341</c:v>
                </c:pt>
                <c:pt idx="3">
                  <c:v>6.5062499999999996</c:v>
                </c:pt>
                <c:pt idx="4">
                  <c:v>6.4812500000000011</c:v>
                </c:pt>
                <c:pt idx="5">
                  <c:v>6.4250000000000025</c:v>
                </c:pt>
                <c:pt idx="6">
                  <c:v>6.4406250000000016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1">
                  <c:v>6.455277777777777</c:v>
                </c:pt>
                <c:pt idx="2">
                  <c:v>6.4528499999999998</c:v>
                </c:pt>
                <c:pt idx="3">
                  <c:v>6.5053684210526326</c:v>
                </c:pt>
                <c:pt idx="4">
                  <c:v>6.4915999999999983</c:v>
                </c:pt>
                <c:pt idx="5">
                  <c:v>6.4727777777777762</c:v>
                </c:pt>
                <c:pt idx="6">
                  <c:v>6.4831000000000003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6.5157894736842099</c:v>
                </c:pt>
                <c:pt idx="1">
                  <c:v>6.431578947368422</c:v>
                </c:pt>
                <c:pt idx="2">
                  <c:v>6.4333333333333345</c:v>
                </c:pt>
                <c:pt idx="3">
                  <c:v>6.4894736842105267</c:v>
                </c:pt>
                <c:pt idx="4">
                  <c:v>6.5105263157894697</c:v>
                </c:pt>
                <c:pt idx="5">
                  <c:v>6.5</c:v>
                </c:pt>
                <c:pt idx="6">
                  <c:v>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5">
                  <c:v>6.4065000000000003</c:v>
                </c:pt>
                <c:pt idx="6">
                  <c:v>6.4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6.5076923076923077</c:v>
                </c:pt>
                <c:pt idx="2">
                  <c:v>6.4944444444444445</c:v>
                </c:pt>
                <c:pt idx="3">
                  <c:v>6.4894736842105258</c:v>
                </c:pt>
                <c:pt idx="4">
                  <c:v>6.5052631578947366</c:v>
                </c:pt>
                <c:pt idx="5">
                  <c:v>6.5</c:v>
                </c:pt>
                <c:pt idx="6">
                  <c:v>6.5052631578947366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6.4093333333333362</c:v>
                </c:pt>
                <c:pt idx="1">
                  <c:v>6.4222222222222243</c:v>
                </c:pt>
                <c:pt idx="2">
                  <c:v>6.479166666666667</c:v>
                </c:pt>
                <c:pt idx="3">
                  <c:v>6.4500000000000011</c:v>
                </c:pt>
                <c:pt idx="4">
                  <c:v>6.4340000000000019</c:v>
                </c:pt>
                <c:pt idx="5">
                  <c:v>6.4757575757575756</c:v>
                </c:pt>
                <c:pt idx="6">
                  <c:v>6.4012345679012368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1">
                  <c:v>6.42</c:v>
                </c:pt>
                <c:pt idx="2">
                  <c:v>6.39</c:v>
                </c:pt>
                <c:pt idx="3">
                  <c:v>6.44</c:v>
                </c:pt>
                <c:pt idx="4">
                  <c:v>6.48</c:v>
                </c:pt>
                <c:pt idx="5">
                  <c:v>6.43</c:v>
                </c:pt>
                <c:pt idx="6">
                  <c:v>6.484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6.56</c:v>
                </c:pt>
                <c:pt idx="3">
                  <c:v>6.6</c:v>
                </c:pt>
                <c:pt idx="4">
                  <c:v>6.53</c:v>
                </c:pt>
                <c:pt idx="5">
                  <c:v>6.53</c:v>
                </c:pt>
                <c:pt idx="6">
                  <c:v>6.5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0">
                  <c:v>6.42</c:v>
                </c:pt>
                <c:pt idx="1">
                  <c:v>6.45</c:v>
                </c:pt>
                <c:pt idx="2">
                  <c:v>6.46</c:v>
                </c:pt>
                <c:pt idx="3">
                  <c:v>6.55</c:v>
                </c:pt>
                <c:pt idx="4">
                  <c:v>6.58</c:v>
                </c:pt>
                <c:pt idx="5">
                  <c:v>6.52</c:v>
                </c:pt>
                <c:pt idx="6">
                  <c:v>6.48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2">
                  <c:v>6.6</c:v>
                </c:pt>
                <c:pt idx="3">
                  <c:v>6.5</c:v>
                </c:pt>
                <c:pt idx="4">
                  <c:v>6.5</c:v>
                </c:pt>
                <c:pt idx="5">
                  <c:v>6.4</c:v>
                </c:pt>
                <c:pt idx="6">
                  <c:v>6.45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6.448374269005849</c:v>
                </c:pt>
                <c:pt idx="1">
                  <c:v>6.4433482745324868</c:v>
                </c:pt>
                <c:pt idx="2">
                  <c:v>6.4822919753086428</c:v>
                </c:pt>
                <c:pt idx="3">
                  <c:v>6.5033961988304094</c:v>
                </c:pt>
                <c:pt idx="4">
                  <c:v>6.5014043859649133</c:v>
                </c:pt>
                <c:pt idx="5">
                  <c:v>6.4660035353535363</c:v>
                </c:pt>
                <c:pt idx="6">
                  <c:v>6.4644222725795988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0.1064561403508737</c:v>
                </c:pt>
                <c:pt idx="1">
                  <c:v>9.1025641025638926E-2</c:v>
                </c:pt>
                <c:pt idx="2">
                  <c:v>0.20999999999999996</c:v>
                </c:pt>
                <c:pt idx="3">
                  <c:v>0.15999999999999925</c:v>
                </c:pt>
                <c:pt idx="4">
                  <c:v>0.14599999999999813</c:v>
                </c:pt>
                <c:pt idx="5">
                  <c:v>0.12999999999999989</c:v>
                </c:pt>
                <c:pt idx="6">
                  <c:v>0.10526315789473628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4048"/>
        <c:axId val="188675968"/>
      </c:lineChart>
      <c:catAx>
        <c:axId val="18867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67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675968"/>
        <c:scaling>
          <c:orientation val="minMax"/>
          <c:max val="7.1"/>
          <c:min val="5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674048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33.470833333333339</c:v>
                </c:pt>
                <c:pt idx="2">
                  <c:v>33.554166666666667</c:v>
                </c:pt>
                <c:pt idx="3">
                  <c:v>33.459375000000001</c:v>
                </c:pt>
                <c:pt idx="4">
                  <c:v>33.243749999999991</c:v>
                </c:pt>
                <c:pt idx="5">
                  <c:v>33.206249999999997</c:v>
                </c:pt>
                <c:pt idx="6">
                  <c:v>33.115624999999994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1">
                  <c:v>33.362777777777779</c:v>
                </c:pt>
                <c:pt idx="2">
                  <c:v>33.502099999999999</c:v>
                </c:pt>
                <c:pt idx="3">
                  <c:v>33.395263157894739</c:v>
                </c:pt>
                <c:pt idx="4">
                  <c:v>33.433250000000001</c:v>
                </c:pt>
                <c:pt idx="5">
                  <c:v>33.489888888888892</c:v>
                </c:pt>
                <c:pt idx="6">
                  <c:v>33.283349999999999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33.59375</c:v>
                </c:pt>
                <c:pt idx="1">
                  <c:v>33.131250000000001</c:v>
                </c:pt>
                <c:pt idx="2">
                  <c:v>33.221428571428575</c:v>
                </c:pt>
                <c:pt idx="3">
                  <c:v>33.858823529411765</c:v>
                </c:pt>
                <c:pt idx="4">
                  <c:v>33.487499999999997</c:v>
                </c:pt>
                <c:pt idx="5">
                  <c:v>33.488</c:v>
                </c:pt>
                <c:pt idx="6">
                  <c:v>33.3642857142857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5">
                  <c:v>32.6</c:v>
                </c:pt>
                <c:pt idx="6">
                  <c:v>32.5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33.307692307692307</c:v>
                </c:pt>
                <c:pt idx="2">
                  <c:v>33.444444444444443</c:v>
                </c:pt>
                <c:pt idx="3">
                  <c:v>33.473684210526315</c:v>
                </c:pt>
                <c:pt idx="4">
                  <c:v>33.210526315789473</c:v>
                </c:pt>
                <c:pt idx="5">
                  <c:v>33.368421052631582</c:v>
                </c:pt>
                <c:pt idx="6">
                  <c:v>33.526315789473685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33.088888888888881</c:v>
                </c:pt>
                <c:pt idx="1">
                  <c:v>33.040079365079364</c:v>
                </c:pt>
                <c:pt idx="2">
                  <c:v>33.106944444444444</c:v>
                </c:pt>
                <c:pt idx="3">
                  <c:v>33.253571428571433</c:v>
                </c:pt>
                <c:pt idx="4">
                  <c:v>32.745333333333335</c:v>
                </c:pt>
                <c:pt idx="5">
                  <c:v>33.353968253968247</c:v>
                </c:pt>
                <c:pt idx="6">
                  <c:v>33.274382716049381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1">
                  <c:v>33.5</c:v>
                </c:pt>
                <c:pt idx="2">
                  <c:v>33.4</c:v>
                </c:pt>
                <c:pt idx="3">
                  <c:v>33.9</c:v>
                </c:pt>
                <c:pt idx="4">
                  <c:v>33.6</c:v>
                </c:pt>
                <c:pt idx="5">
                  <c:v>33.9</c:v>
                </c:pt>
                <c:pt idx="6">
                  <c:v>33.783000000000001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0.00_ </c:formatCode>
                <c:ptCount val="18"/>
                <c:pt idx="2" formatCode="0.0">
                  <c:v>33.9</c:v>
                </c:pt>
                <c:pt idx="3" formatCode="0.0">
                  <c:v>33.9</c:v>
                </c:pt>
                <c:pt idx="4" formatCode="0.0">
                  <c:v>33.6</c:v>
                </c:pt>
                <c:pt idx="5" formatCode="0.0">
                  <c:v>33.700000000000003</c:v>
                </c:pt>
                <c:pt idx="6" formatCode="0.0">
                  <c:v>33.700000000000003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0">
                  <c:v>33.450000000000003</c:v>
                </c:pt>
                <c:pt idx="1">
                  <c:v>33.700000000000003</c:v>
                </c:pt>
                <c:pt idx="2">
                  <c:v>33.47</c:v>
                </c:pt>
                <c:pt idx="3">
                  <c:v>33.76</c:v>
                </c:pt>
                <c:pt idx="4">
                  <c:v>33.33</c:v>
                </c:pt>
                <c:pt idx="5">
                  <c:v>33.46</c:v>
                </c:pt>
                <c:pt idx="6">
                  <c:v>33.47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0.00_ </c:formatCode>
                <c:ptCount val="18"/>
                <c:pt idx="2" formatCode="0.0">
                  <c:v>34.130000000000003</c:v>
                </c:pt>
                <c:pt idx="3" formatCode="0.0">
                  <c:v>33.43</c:v>
                </c:pt>
                <c:pt idx="4" formatCode="0.0">
                  <c:v>34.299999999999997</c:v>
                </c:pt>
                <c:pt idx="5" formatCode="0.0">
                  <c:v>33.25</c:v>
                </c:pt>
                <c:pt idx="6" formatCode="0.0">
                  <c:v>33.940000000000005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33.377546296296295</c:v>
                </c:pt>
                <c:pt idx="1">
                  <c:v>33.358947540554674</c:v>
                </c:pt>
                <c:pt idx="2">
                  <c:v>33.525453791887131</c:v>
                </c:pt>
                <c:pt idx="3">
                  <c:v>33.603413036267142</c:v>
                </c:pt>
                <c:pt idx="4">
                  <c:v>33.438928849902531</c:v>
                </c:pt>
                <c:pt idx="5">
                  <c:v>33.381652819548876</c:v>
                </c:pt>
                <c:pt idx="6">
                  <c:v>33.395695921980874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0.50486111111111853</c:v>
                </c:pt>
                <c:pt idx="1">
                  <c:v>0.65992063492063835</c:v>
                </c:pt>
                <c:pt idx="2">
                  <c:v>1.0230555555555583</c:v>
                </c:pt>
                <c:pt idx="3">
                  <c:v>0.64642857142856514</c:v>
                </c:pt>
                <c:pt idx="4">
                  <c:v>1.5546666666666624</c:v>
                </c:pt>
                <c:pt idx="5">
                  <c:v>1.2999999999999972</c:v>
                </c:pt>
                <c:pt idx="6">
                  <c:v>1.4400000000000048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7696"/>
        <c:axId val="188887808"/>
      </c:lineChart>
      <c:catAx>
        <c:axId val="18919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888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887808"/>
        <c:scaling>
          <c:orientation val="minMax"/>
          <c:max val="37"/>
          <c:min val="2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919769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2.9737499999999994</c:v>
                </c:pt>
                <c:pt idx="2">
                  <c:v>2.9791666666666661</c:v>
                </c:pt>
                <c:pt idx="3">
                  <c:v>2.9900000000000007</c:v>
                </c:pt>
                <c:pt idx="4">
                  <c:v>2.9793749999999988</c:v>
                </c:pt>
                <c:pt idx="5">
                  <c:v>2.9825000000000004</c:v>
                </c:pt>
                <c:pt idx="6">
                  <c:v>2.9824999999999999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2.9519444444444449</c:v>
                </c:pt>
                <c:pt idx="2">
                  <c:v>2.9548999999999999</c:v>
                </c:pt>
                <c:pt idx="3">
                  <c:v>2.9660526315789468</c:v>
                </c:pt>
                <c:pt idx="4">
                  <c:v>2.9624999999999999</c:v>
                </c:pt>
                <c:pt idx="5">
                  <c:v>2.9573333333333331</c:v>
                </c:pt>
                <c:pt idx="6">
                  <c:v>2.9472000000000005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</c:v>
                </c:pt>
                <c:pt idx="1">
                  <c:v>3.0281249999999997</c:v>
                </c:pt>
                <c:pt idx="2">
                  <c:v>3.0452631578947367</c:v>
                </c:pt>
                <c:pt idx="3">
                  <c:v>3.0094444444444446</c:v>
                </c:pt>
                <c:pt idx="4">
                  <c:v>3.0473684210526302</c:v>
                </c:pt>
                <c:pt idx="5">
                  <c:v>3.0459999999999998</c:v>
                </c:pt>
                <c:pt idx="6">
                  <c:v>3.0506250000000001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2.8439999999999999</c:v>
                </c:pt>
                <c:pt idx="6">
                  <c:v>2.8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2.9576923076923078</c:v>
                </c:pt>
                <c:pt idx="2">
                  <c:v>2.9527777777777775</c:v>
                </c:pt>
                <c:pt idx="3">
                  <c:v>2.9447368421052631</c:v>
                </c:pt>
                <c:pt idx="4">
                  <c:v>2.9478947368421049</c:v>
                </c:pt>
                <c:pt idx="5">
                  <c:v>2.9389473684210525</c:v>
                </c:pt>
                <c:pt idx="6">
                  <c:v>2.9431578947368418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2.9448958333333337</c:v>
                </c:pt>
                <c:pt idx="1">
                  <c:v>2.9255701754385961</c:v>
                </c:pt>
                <c:pt idx="2">
                  <c:v>2.9691666666666667</c:v>
                </c:pt>
                <c:pt idx="3">
                  <c:v>2.945267857142857</c:v>
                </c:pt>
                <c:pt idx="4">
                  <c:v>2.9419097222222219</c:v>
                </c:pt>
                <c:pt idx="5">
                  <c:v>2.9172807017543865</c:v>
                </c:pt>
                <c:pt idx="6">
                  <c:v>2.9158950617283952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2.95</c:v>
                </c:pt>
                <c:pt idx="2">
                  <c:v>2.944</c:v>
                </c:pt>
                <c:pt idx="3">
                  <c:v>2.9409999999999998</c:v>
                </c:pt>
                <c:pt idx="4">
                  <c:v>2.972</c:v>
                </c:pt>
                <c:pt idx="5">
                  <c:v>2.9590000000000001</c:v>
                </c:pt>
                <c:pt idx="6">
                  <c:v>2.9630000000000001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2.9220000000000002</c:v>
                </c:pt>
                <c:pt idx="3">
                  <c:v>2.8959999999999999</c:v>
                </c:pt>
                <c:pt idx="4">
                  <c:v>2.891</c:v>
                </c:pt>
                <c:pt idx="5">
                  <c:v>2.8519999999999999</c:v>
                </c:pt>
                <c:pt idx="6">
                  <c:v>2.8580000000000001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3</c:v>
                </c:pt>
                <c:pt idx="1">
                  <c:v>2.99</c:v>
                </c:pt>
                <c:pt idx="2">
                  <c:v>2.97</c:v>
                </c:pt>
                <c:pt idx="3">
                  <c:v>2.99</c:v>
                </c:pt>
                <c:pt idx="4">
                  <c:v>2.98</c:v>
                </c:pt>
                <c:pt idx="5">
                  <c:v>2.99</c:v>
                </c:pt>
                <c:pt idx="6">
                  <c:v>2.99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3.05</c:v>
                </c:pt>
                <c:pt idx="3">
                  <c:v>3.01</c:v>
                </c:pt>
                <c:pt idx="4">
                  <c:v>3.01</c:v>
                </c:pt>
                <c:pt idx="5">
                  <c:v>2.99</c:v>
                </c:pt>
                <c:pt idx="6">
                  <c:v>2.9769999999999999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2.94</c:v>
                </c:pt>
                <c:pt idx="1">
                  <c:v>2.94</c:v>
                </c:pt>
                <c:pt idx="2">
                  <c:v>2.94</c:v>
                </c:pt>
                <c:pt idx="3">
                  <c:v>2.94</c:v>
                </c:pt>
                <c:pt idx="4">
                  <c:v>2.94</c:v>
                </c:pt>
                <c:pt idx="5">
                  <c:v>2.94</c:v>
                </c:pt>
                <c:pt idx="6">
                  <c:v>2.94</c:v>
                </c:pt>
                <c:pt idx="7">
                  <c:v>2.94</c:v>
                </c:pt>
                <c:pt idx="8">
                  <c:v>2.94</c:v>
                </c:pt>
                <c:pt idx="9">
                  <c:v>2.94</c:v>
                </c:pt>
                <c:pt idx="10">
                  <c:v>2.94</c:v>
                </c:pt>
                <c:pt idx="11">
                  <c:v>2.94</c:v>
                </c:pt>
                <c:pt idx="12">
                  <c:v>2.94</c:v>
                </c:pt>
                <c:pt idx="13">
                  <c:v>2.94</c:v>
                </c:pt>
                <c:pt idx="14">
                  <c:v>2.94</c:v>
                </c:pt>
                <c:pt idx="15">
                  <c:v>2.94</c:v>
                </c:pt>
                <c:pt idx="16">
                  <c:v>2.94</c:v>
                </c:pt>
                <c:pt idx="17">
                  <c:v>2.94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2.9816319444444446</c:v>
                </c:pt>
                <c:pt idx="1">
                  <c:v>2.968154561082192</c:v>
                </c:pt>
                <c:pt idx="2">
                  <c:v>2.9763638076673167</c:v>
                </c:pt>
                <c:pt idx="3">
                  <c:v>2.9658335305857233</c:v>
                </c:pt>
                <c:pt idx="4">
                  <c:v>2.9702275422352176</c:v>
                </c:pt>
                <c:pt idx="5">
                  <c:v>2.9477061403508777</c:v>
                </c:pt>
                <c:pt idx="6">
                  <c:v>2.9427377956465239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5.5104166666666288E-2</c:v>
                </c:pt>
                <c:pt idx="1">
                  <c:v>0.10255482456140363</c:v>
                </c:pt>
                <c:pt idx="2">
                  <c:v>0.12799999999999967</c:v>
                </c:pt>
                <c:pt idx="3">
                  <c:v>0.11399999999999988</c:v>
                </c:pt>
                <c:pt idx="4">
                  <c:v>0.15636842105263016</c:v>
                </c:pt>
                <c:pt idx="5">
                  <c:v>0.20199999999999996</c:v>
                </c:pt>
                <c:pt idx="6">
                  <c:v>0.25062500000000032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2.74</c:v>
                </c:pt>
                <c:pt idx="1">
                  <c:v>2.74</c:v>
                </c:pt>
                <c:pt idx="2">
                  <c:v>2.74</c:v>
                </c:pt>
                <c:pt idx="3">
                  <c:v>2.74</c:v>
                </c:pt>
                <c:pt idx="4">
                  <c:v>2.74</c:v>
                </c:pt>
                <c:pt idx="5">
                  <c:v>2.74</c:v>
                </c:pt>
                <c:pt idx="6">
                  <c:v>2.74</c:v>
                </c:pt>
                <c:pt idx="7">
                  <c:v>2.74</c:v>
                </c:pt>
                <c:pt idx="8">
                  <c:v>2.74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2.74</c:v>
                </c:pt>
                <c:pt idx="13">
                  <c:v>2.74</c:v>
                </c:pt>
                <c:pt idx="14">
                  <c:v>2.74</c:v>
                </c:pt>
                <c:pt idx="15">
                  <c:v>2.74</c:v>
                </c:pt>
                <c:pt idx="16">
                  <c:v>2.74</c:v>
                </c:pt>
                <c:pt idx="17">
                  <c:v>2.74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3.14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3.14</c:v>
                </c:pt>
                <c:pt idx="6">
                  <c:v>3.14</c:v>
                </c:pt>
                <c:pt idx="7">
                  <c:v>3.14</c:v>
                </c:pt>
                <c:pt idx="8">
                  <c:v>3.14</c:v>
                </c:pt>
                <c:pt idx="9">
                  <c:v>3.14</c:v>
                </c:pt>
                <c:pt idx="10">
                  <c:v>3.14</c:v>
                </c:pt>
                <c:pt idx="11">
                  <c:v>3.14</c:v>
                </c:pt>
                <c:pt idx="12">
                  <c:v>3.14</c:v>
                </c:pt>
                <c:pt idx="13">
                  <c:v>3.14</c:v>
                </c:pt>
                <c:pt idx="14">
                  <c:v>3.14</c:v>
                </c:pt>
                <c:pt idx="15">
                  <c:v>3.14</c:v>
                </c:pt>
                <c:pt idx="16">
                  <c:v>3.14</c:v>
                </c:pt>
                <c:pt idx="17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64704"/>
        <c:axId val="189066624"/>
      </c:lineChart>
      <c:catAx>
        <c:axId val="18906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906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066624"/>
        <c:scaling>
          <c:orientation val="minMax"/>
          <c:max val="3.34"/>
          <c:min val="2.5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906470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97.75</c:v>
                </c:pt>
                <c:pt idx="2">
                  <c:v>96.625</c:v>
                </c:pt>
                <c:pt idx="3">
                  <c:v>96.71875</c:v>
                </c:pt>
                <c:pt idx="4">
                  <c:v>95.8125</c:v>
                </c:pt>
                <c:pt idx="5">
                  <c:v>95.9375</c:v>
                </c:pt>
                <c:pt idx="6">
                  <c:v>95.21875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1">
                  <c:v>95.847222222222229</c:v>
                </c:pt>
                <c:pt idx="2">
                  <c:v>96.116649999999993</c:v>
                </c:pt>
                <c:pt idx="3">
                  <c:v>96.104368421052627</c:v>
                </c:pt>
                <c:pt idx="4">
                  <c:v>96.173349999999999</c:v>
                </c:pt>
                <c:pt idx="5">
                  <c:v>96.460166666666666</c:v>
                </c:pt>
                <c:pt idx="6">
                  <c:v>96.421700000000001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95.473684210526315</c:v>
                </c:pt>
                <c:pt idx="1">
                  <c:v>95.235294117647058</c:v>
                </c:pt>
                <c:pt idx="2">
                  <c:v>94.611111111111114</c:v>
                </c:pt>
                <c:pt idx="3">
                  <c:v>95.588235294117652</c:v>
                </c:pt>
                <c:pt idx="4">
                  <c:v>95.05</c:v>
                </c:pt>
                <c:pt idx="5">
                  <c:v>95.65</c:v>
                </c:pt>
                <c:pt idx="6">
                  <c:v>95.5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5">
                  <c:v>96.6</c:v>
                </c:pt>
                <c:pt idx="6">
                  <c:v>96.8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95.615384615384613</c:v>
                </c:pt>
                <c:pt idx="2">
                  <c:v>95.888888888888886</c:v>
                </c:pt>
                <c:pt idx="3">
                  <c:v>96.21052631578948</c:v>
                </c:pt>
                <c:pt idx="4">
                  <c:v>96.578947368421055</c:v>
                </c:pt>
                <c:pt idx="5">
                  <c:v>96.421052631578945</c:v>
                </c:pt>
                <c:pt idx="6">
                  <c:v>96.84210526315789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96.726190476190482</c:v>
                </c:pt>
                <c:pt idx="1">
                  <c:v>96.670833333333334</c:v>
                </c:pt>
                <c:pt idx="2">
                  <c:v>97.222222222222214</c:v>
                </c:pt>
                <c:pt idx="3">
                  <c:v>97.154761904761912</c:v>
                </c:pt>
                <c:pt idx="4">
                  <c:v>97.156249999999986</c:v>
                </c:pt>
                <c:pt idx="5">
                  <c:v>97.515151515151501</c:v>
                </c:pt>
                <c:pt idx="6">
                  <c:v>96.641975308641975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1">
                  <c:v>96.6</c:v>
                </c:pt>
                <c:pt idx="2">
                  <c:v>95.7</c:v>
                </c:pt>
                <c:pt idx="3">
                  <c:v>96.8</c:v>
                </c:pt>
                <c:pt idx="4">
                  <c:v>97.6</c:v>
                </c:pt>
                <c:pt idx="5">
                  <c:v>97</c:v>
                </c:pt>
                <c:pt idx="6">
                  <c:v>96.8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95.3</c:v>
                </c:pt>
                <c:pt idx="3">
                  <c:v>97.2</c:v>
                </c:pt>
                <c:pt idx="4">
                  <c:v>98.3</c:v>
                </c:pt>
                <c:pt idx="5">
                  <c:v>97.7</c:v>
                </c:pt>
                <c:pt idx="6">
                  <c:v>96.1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0">
                  <c:v>96.32</c:v>
                </c:pt>
                <c:pt idx="1">
                  <c:v>95.4</c:v>
                </c:pt>
                <c:pt idx="2">
                  <c:v>95.31</c:v>
                </c:pt>
                <c:pt idx="3">
                  <c:v>95.37</c:v>
                </c:pt>
                <c:pt idx="4">
                  <c:v>94.92</c:v>
                </c:pt>
                <c:pt idx="5">
                  <c:v>95.1</c:v>
                </c:pt>
                <c:pt idx="6">
                  <c:v>94.98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2">
                  <c:v>95</c:v>
                </c:pt>
                <c:pt idx="3">
                  <c:v>95</c:v>
                </c:pt>
                <c:pt idx="4">
                  <c:v>96.1</c:v>
                </c:pt>
                <c:pt idx="5">
                  <c:v>95</c:v>
                </c:pt>
                <c:pt idx="6">
                  <c:v>94.7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96.17329156223893</c:v>
                </c:pt>
                <c:pt idx="1">
                  <c:v>96.159819184083887</c:v>
                </c:pt>
                <c:pt idx="2">
                  <c:v>95.752652469135811</c:v>
                </c:pt>
                <c:pt idx="3">
                  <c:v>96.238515770635743</c:v>
                </c:pt>
                <c:pt idx="4">
                  <c:v>96.410116374268995</c:v>
                </c:pt>
                <c:pt idx="5">
                  <c:v>96.338387081339732</c:v>
                </c:pt>
                <c:pt idx="6">
                  <c:v>96.000453057179982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1.2525062656641666</c:v>
                </c:pt>
                <c:pt idx="1">
                  <c:v>2.514705882352942</c:v>
                </c:pt>
                <c:pt idx="2">
                  <c:v>2.6111111111111001</c:v>
                </c:pt>
                <c:pt idx="3">
                  <c:v>2.2000000000000028</c:v>
                </c:pt>
                <c:pt idx="4">
                  <c:v>2.6111111111111001</c:v>
                </c:pt>
                <c:pt idx="5">
                  <c:v>2.7000000000000028</c:v>
                </c:pt>
                <c:pt idx="6">
                  <c:v>2.1421052631578874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12096"/>
        <c:axId val="189414016"/>
      </c:lineChart>
      <c:catAx>
        <c:axId val="18941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941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414016"/>
        <c:scaling>
          <c:orientation val="minMax"/>
          <c:max val="106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894120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72.083333333333329</c:v>
                </c:pt>
                <c:pt idx="2">
                  <c:v>72.041666666666671</c:v>
                </c:pt>
                <c:pt idx="3">
                  <c:v>72.03125</c:v>
                </c:pt>
                <c:pt idx="4">
                  <c:v>71.59375</c:v>
                </c:pt>
                <c:pt idx="5">
                  <c:v>71.75</c:v>
                </c:pt>
                <c:pt idx="6">
                  <c:v>71.75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1">
                  <c:v>73.16483333333332</c:v>
                </c:pt>
                <c:pt idx="2">
                  <c:v>73.209999999999994</c:v>
                </c:pt>
                <c:pt idx="3">
                  <c:v>73.007000000000019</c:v>
                </c:pt>
                <c:pt idx="4">
                  <c:v>72.969149999999999</c:v>
                </c:pt>
                <c:pt idx="5">
                  <c:v>72.716666666666669</c:v>
                </c:pt>
                <c:pt idx="6">
                  <c:v>72.264699999999991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70.933333333333337</c:v>
                </c:pt>
                <c:pt idx="1">
                  <c:v>71.5</c:v>
                </c:pt>
                <c:pt idx="2">
                  <c:v>71.466666666666669</c:v>
                </c:pt>
                <c:pt idx="3">
                  <c:v>71.25</c:v>
                </c:pt>
                <c:pt idx="4">
                  <c:v>71.599999999999994</c:v>
                </c:pt>
                <c:pt idx="5">
                  <c:v>71.875</c:v>
                </c:pt>
                <c:pt idx="6">
                  <c:v>70.6666666666667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5">
                  <c:v>73.2</c:v>
                </c:pt>
                <c:pt idx="6">
                  <c:v>73.2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70</c:v>
                </c:pt>
                <c:pt idx="2">
                  <c:v>69.333333333333329</c:v>
                </c:pt>
                <c:pt idx="3">
                  <c:v>70.315789473684205</c:v>
                </c:pt>
                <c:pt idx="4">
                  <c:v>70.578947368421055</c:v>
                </c:pt>
                <c:pt idx="5">
                  <c:v>70.368421052631575</c:v>
                </c:pt>
                <c:pt idx="6">
                  <c:v>70.631578947368425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71.861111111111114</c:v>
                </c:pt>
                <c:pt idx="1">
                  <c:v>72.26666666666668</c:v>
                </c:pt>
                <c:pt idx="2">
                  <c:v>72.125</c:v>
                </c:pt>
                <c:pt idx="3">
                  <c:v>71.928571428571431</c:v>
                </c:pt>
                <c:pt idx="4">
                  <c:v>71.06</c:v>
                </c:pt>
                <c:pt idx="5">
                  <c:v>71.412698412698418</c:v>
                </c:pt>
                <c:pt idx="6">
                  <c:v>72.120370370370367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1">
                  <c:v>70</c:v>
                </c:pt>
                <c:pt idx="2">
                  <c:v>70.8</c:v>
                </c:pt>
                <c:pt idx="3">
                  <c:v>71.099999999999994</c:v>
                </c:pt>
                <c:pt idx="4">
                  <c:v>72.5</c:v>
                </c:pt>
                <c:pt idx="5">
                  <c:v>71.8</c:v>
                </c:pt>
                <c:pt idx="6">
                  <c:v>71.8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72.2</c:v>
                </c:pt>
                <c:pt idx="3">
                  <c:v>71.400000000000006</c:v>
                </c:pt>
                <c:pt idx="4">
                  <c:v>70.900000000000006</c:v>
                </c:pt>
                <c:pt idx="5">
                  <c:v>71.900000000000006</c:v>
                </c:pt>
                <c:pt idx="6">
                  <c:v>71.5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0">
                  <c:v>71.03</c:v>
                </c:pt>
                <c:pt idx="1">
                  <c:v>71.319999999999993</c:v>
                </c:pt>
                <c:pt idx="2">
                  <c:v>70.98</c:v>
                </c:pt>
                <c:pt idx="3">
                  <c:v>70.739999999999995</c:v>
                </c:pt>
                <c:pt idx="4">
                  <c:v>70.52</c:v>
                </c:pt>
                <c:pt idx="5">
                  <c:v>70.77</c:v>
                </c:pt>
                <c:pt idx="6">
                  <c:v>70.5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2">
                  <c:v>71.2</c:v>
                </c:pt>
                <c:pt idx="3">
                  <c:v>71.7</c:v>
                </c:pt>
                <c:pt idx="4">
                  <c:v>70.8</c:v>
                </c:pt>
                <c:pt idx="5">
                  <c:v>70.7</c:v>
                </c:pt>
                <c:pt idx="6">
                  <c:v>70.900000000000006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71.274814814814818</c:v>
                </c:pt>
                <c:pt idx="1">
                  <c:v>71.47640476190476</c:v>
                </c:pt>
                <c:pt idx="2">
                  <c:v>71.484074074074073</c:v>
                </c:pt>
                <c:pt idx="3">
                  <c:v>71.496956766917307</c:v>
                </c:pt>
                <c:pt idx="4">
                  <c:v>71.39131637426901</c:v>
                </c:pt>
                <c:pt idx="5">
                  <c:v>71.64927861319967</c:v>
                </c:pt>
                <c:pt idx="6">
                  <c:v>71.53333159844054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0.92777777777777715</c:v>
                </c:pt>
                <c:pt idx="1">
                  <c:v>3.1648333333333198</c:v>
                </c:pt>
                <c:pt idx="2">
                  <c:v>3.8766666666666652</c:v>
                </c:pt>
                <c:pt idx="3">
                  <c:v>2.6912105263158139</c:v>
                </c:pt>
                <c:pt idx="4">
                  <c:v>2.449150000000003</c:v>
                </c:pt>
                <c:pt idx="5">
                  <c:v>2.8315789473684276</c:v>
                </c:pt>
                <c:pt idx="6">
                  <c:v>2.7000000000000028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5376"/>
        <c:axId val="189613568"/>
      </c:lineChart>
      <c:catAx>
        <c:axId val="18952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961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613568"/>
        <c:scaling>
          <c:orientation val="minMax"/>
          <c:max val="80"/>
          <c:min val="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89525376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5.3937500000000007</c:v>
                </c:pt>
                <c:pt idx="2">
                  <c:v>5.4000000000000012</c:v>
                </c:pt>
                <c:pt idx="3">
                  <c:v>5.3909374999999997</c:v>
                </c:pt>
                <c:pt idx="4">
                  <c:v>5.3862499999999995</c:v>
                </c:pt>
                <c:pt idx="5">
                  <c:v>5.3843749999999986</c:v>
                </c:pt>
                <c:pt idx="6">
                  <c:v>5.3831249999999988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1">
                  <c:v>5.4075555555555557</c:v>
                </c:pt>
                <c:pt idx="2">
                  <c:v>5.4177499999999998</c:v>
                </c:pt>
                <c:pt idx="3">
                  <c:v>5.4135263157894746</c:v>
                </c:pt>
                <c:pt idx="4">
                  <c:v>5.4182500000000013</c:v>
                </c:pt>
                <c:pt idx="5">
                  <c:v>5.3984444444444435</c:v>
                </c:pt>
                <c:pt idx="6">
                  <c:v>5.3712499999999999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5.3782352941176468</c:v>
                </c:pt>
                <c:pt idx="1">
                  <c:v>5.3958823529411761</c:v>
                </c:pt>
                <c:pt idx="2">
                  <c:v>5.3724999999999996</c:v>
                </c:pt>
                <c:pt idx="3">
                  <c:v>5.3793749999999996</c:v>
                </c:pt>
                <c:pt idx="4">
                  <c:v>5.3884210526315801</c:v>
                </c:pt>
                <c:pt idx="5">
                  <c:v>5.383</c:v>
                </c:pt>
                <c:pt idx="6">
                  <c:v>5.3868749999999999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5">
                  <c:v>5.4180000000000001</c:v>
                </c:pt>
                <c:pt idx="6">
                  <c:v>5.4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5.4692307692307685</c:v>
                </c:pt>
                <c:pt idx="2">
                  <c:v>5.4222222222222234</c:v>
                </c:pt>
                <c:pt idx="3">
                  <c:v>5.4526315789473685</c:v>
                </c:pt>
                <c:pt idx="4">
                  <c:v>5.4105263157894754</c:v>
                </c:pt>
                <c:pt idx="5">
                  <c:v>5.4157894736842112</c:v>
                </c:pt>
                <c:pt idx="6">
                  <c:v>5.4421052631578961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5.3471999999999991</c:v>
                </c:pt>
                <c:pt idx="1">
                  <c:v>5.3484210526315792</c:v>
                </c:pt>
                <c:pt idx="2">
                  <c:v>5.3791666666666664</c:v>
                </c:pt>
                <c:pt idx="3">
                  <c:v>5.381785714285714</c:v>
                </c:pt>
                <c:pt idx="4">
                  <c:v>5.3867999999999991</c:v>
                </c:pt>
                <c:pt idx="5">
                  <c:v>5.3661904761904777</c:v>
                </c:pt>
                <c:pt idx="6">
                  <c:v>5.3762962962962959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1">
                  <c:v>5.36</c:v>
                </c:pt>
                <c:pt idx="2">
                  <c:v>5.34</c:v>
                </c:pt>
                <c:pt idx="3">
                  <c:v>5.35</c:v>
                </c:pt>
                <c:pt idx="4">
                  <c:v>5.38</c:v>
                </c:pt>
                <c:pt idx="5">
                  <c:v>5.38</c:v>
                </c:pt>
                <c:pt idx="6">
                  <c:v>5.3840000000000003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5.39</c:v>
                </c:pt>
                <c:pt idx="3">
                  <c:v>5.37</c:v>
                </c:pt>
                <c:pt idx="4">
                  <c:v>5.31</c:v>
                </c:pt>
                <c:pt idx="5">
                  <c:v>5.33</c:v>
                </c:pt>
                <c:pt idx="6">
                  <c:v>5.34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0">
                  <c:v>5.41</c:v>
                </c:pt>
                <c:pt idx="1">
                  <c:v>5.4</c:v>
                </c:pt>
                <c:pt idx="2">
                  <c:v>5.4</c:v>
                </c:pt>
                <c:pt idx="3">
                  <c:v>5.41</c:v>
                </c:pt>
                <c:pt idx="4">
                  <c:v>5.41</c:v>
                </c:pt>
                <c:pt idx="5">
                  <c:v>5.43</c:v>
                </c:pt>
                <c:pt idx="6">
                  <c:v>5.42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5.3784784313725487</c:v>
                </c:pt>
                <c:pt idx="1">
                  <c:v>5.3964056757655836</c:v>
                </c:pt>
                <c:pt idx="2">
                  <c:v>5.3912932098765429</c:v>
                </c:pt>
                <c:pt idx="3">
                  <c:v>5.394250678780284</c:v>
                </c:pt>
                <c:pt idx="4">
                  <c:v>5.3878052631578957</c:v>
                </c:pt>
                <c:pt idx="5">
                  <c:v>5.3905799394319125</c:v>
                </c:pt>
                <c:pt idx="6">
                  <c:v>5.3903651559454193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6.2800000000001077E-2</c:v>
                </c:pt>
                <c:pt idx="1">
                  <c:v>0.12080971659918927</c:v>
                </c:pt>
                <c:pt idx="2">
                  <c:v>8.2222222222223529E-2</c:v>
                </c:pt>
                <c:pt idx="3">
                  <c:v>0.10263157894736885</c:v>
                </c:pt>
                <c:pt idx="4">
                  <c:v>0.10825000000000173</c:v>
                </c:pt>
                <c:pt idx="5">
                  <c:v>9.9999999999999645E-2</c:v>
                </c:pt>
                <c:pt idx="6">
                  <c:v>0.10210526315789625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5984"/>
        <c:axId val="185707904"/>
      </c:lineChart>
      <c:catAx>
        <c:axId val="18570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70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707904"/>
        <c:scaling>
          <c:orientation val="minMax"/>
          <c:max val="5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70598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67.958333333333329</c:v>
                </c:pt>
                <c:pt idx="2">
                  <c:v>67.791666666666671</c:v>
                </c:pt>
                <c:pt idx="3">
                  <c:v>67.9375</c:v>
                </c:pt>
                <c:pt idx="4">
                  <c:v>67.6875</c:v>
                </c:pt>
                <c:pt idx="5">
                  <c:v>67.71875</c:v>
                </c:pt>
                <c:pt idx="6">
                  <c:v>67.59375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1">
                  <c:v>66.553722222222234</c:v>
                </c:pt>
                <c:pt idx="2">
                  <c:v>66.467500000000001</c:v>
                </c:pt>
                <c:pt idx="3">
                  <c:v>66.802631578947384</c:v>
                </c:pt>
                <c:pt idx="4">
                  <c:v>66.743349999999992</c:v>
                </c:pt>
                <c:pt idx="5">
                  <c:v>66.5</c:v>
                </c:pt>
                <c:pt idx="6">
                  <c:v>66.702450000000013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66.705882352941174</c:v>
                </c:pt>
                <c:pt idx="1">
                  <c:v>67.647058823529406</c:v>
                </c:pt>
                <c:pt idx="2">
                  <c:v>67.315789473684205</c:v>
                </c:pt>
                <c:pt idx="3">
                  <c:v>67.736842105263165</c:v>
                </c:pt>
                <c:pt idx="4">
                  <c:v>67.411764705882305</c:v>
                </c:pt>
                <c:pt idx="5">
                  <c:v>67.7</c:v>
                </c:pt>
                <c:pt idx="6">
                  <c:v>67.882352941176507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5">
                  <c:v>66.400000000000006</c:v>
                </c:pt>
                <c:pt idx="6">
                  <c:v>66.7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67</c:v>
                </c:pt>
                <c:pt idx="2">
                  <c:v>66.611111111111114</c:v>
                </c:pt>
                <c:pt idx="3">
                  <c:v>67</c:v>
                </c:pt>
                <c:pt idx="4">
                  <c:v>66.89473684210526</c:v>
                </c:pt>
                <c:pt idx="5">
                  <c:v>67.473684210526315</c:v>
                </c:pt>
                <c:pt idx="6">
                  <c:v>67.21052631578948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66.392361111111114</c:v>
                </c:pt>
                <c:pt idx="1">
                  <c:v>66.253968253968267</c:v>
                </c:pt>
                <c:pt idx="2">
                  <c:v>66.805555555555557</c:v>
                </c:pt>
                <c:pt idx="3">
                  <c:v>66.642857142857139</c:v>
                </c:pt>
                <c:pt idx="4">
                  <c:v>66.466666666666669</c:v>
                </c:pt>
                <c:pt idx="5">
                  <c:v>66.506060606060615</c:v>
                </c:pt>
                <c:pt idx="6">
                  <c:v>66.299382716049394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1">
                  <c:v>66.8</c:v>
                </c:pt>
                <c:pt idx="2">
                  <c:v>66.099999999999994</c:v>
                </c:pt>
                <c:pt idx="3">
                  <c:v>66.5</c:v>
                </c:pt>
                <c:pt idx="4">
                  <c:v>66.7</c:v>
                </c:pt>
                <c:pt idx="5">
                  <c:v>66.8</c:v>
                </c:pt>
                <c:pt idx="6">
                  <c:v>66.867000000000004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67.099999999999994</c:v>
                </c:pt>
                <c:pt idx="3">
                  <c:v>67.3</c:v>
                </c:pt>
                <c:pt idx="4">
                  <c:v>68.3</c:v>
                </c:pt>
                <c:pt idx="5">
                  <c:v>68.3</c:v>
                </c:pt>
                <c:pt idx="6">
                  <c:v>67.099999999999994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0">
                  <c:v>68.08</c:v>
                </c:pt>
                <c:pt idx="1">
                  <c:v>67.44</c:v>
                </c:pt>
                <c:pt idx="2">
                  <c:v>66.75</c:v>
                </c:pt>
                <c:pt idx="3">
                  <c:v>66.75</c:v>
                </c:pt>
                <c:pt idx="4">
                  <c:v>66.62</c:v>
                </c:pt>
                <c:pt idx="5">
                  <c:v>67.02</c:v>
                </c:pt>
                <c:pt idx="6">
                  <c:v>66.92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2">
                  <c:v>68.3</c:v>
                </c:pt>
                <c:pt idx="3">
                  <c:v>68.8</c:v>
                </c:pt>
                <c:pt idx="4">
                  <c:v>69.2</c:v>
                </c:pt>
                <c:pt idx="5">
                  <c:v>67.7</c:v>
                </c:pt>
                <c:pt idx="6">
                  <c:v>67.599999999999994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67.059414488017424</c:v>
                </c:pt>
                <c:pt idx="1">
                  <c:v>67.093297519007606</c:v>
                </c:pt>
                <c:pt idx="2">
                  <c:v>67.026846978557501</c:v>
                </c:pt>
                <c:pt idx="3">
                  <c:v>67.274425647451963</c:v>
                </c:pt>
                <c:pt idx="4">
                  <c:v>67.336002023850469</c:v>
                </c:pt>
                <c:pt idx="5">
                  <c:v>67.211849481658689</c:v>
                </c:pt>
                <c:pt idx="6">
                  <c:v>67.087546197301535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1.687638888888884</c:v>
                </c:pt>
                <c:pt idx="1">
                  <c:v>1.7043650793650613</c:v>
                </c:pt>
                <c:pt idx="2">
                  <c:v>2.2000000000000028</c:v>
                </c:pt>
                <c:pt idx="3">
                  <c:v>2.2999999999999972</c:v>
                </c:pt>
                <c:pt idx="4">
                  <c:v>2.7333333333333343</c:v>
                </c:pt>
                <c:pt idx="5">
                  <c:v>1.8999999999999915</c:v>
                </c:pt>
                <c:pt idx="6">
                  <c:v>1.5829702251271129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3120"/>
        <c:axId val="189743488"/>
      </c:lineChart>
      <c:catAx>
        <c:axId val="18973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974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743488"/>
        <c:scaling>
          <c:orientation val="minMax"/>
          <c:max val="75"/>
          <c:min val="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97331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279.08333333333331</c:v>
                </c:pt>
                <c:pt idx="2">
                  <c:v>278.54166666666669</c:v>
                </c:pt>
                <c:pt idx="3">
                  <c:v>278.4375</c:v>
                </c:pt>
                <c:pt idx="4">
                  <c:v>279.71875</c:v>
                </c:pt>
                <c:pt idx="5">
                  <c:v>279.625</c:v>
                </c:pt>
                <c:pt idx="6">
                  <c:v>278.875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1">
                  <c:v>279.30555555555554</c:v>
                </c:pt>
                <c:pt idx="2">
                  <c:v>281.57749999999999</c:v>
                </c:pt>
                <c:pt idx="3">
                  <c:v>281.46315789473687</c:v>
                </c:pt>
                <c:pt idx="4">
                  <c:v>282.91579999999993</c:v>
                </c:pt>
                <c:pt idx="5">
                  <c:v>280.00411111111106</c:v>
                </c:pt>
                <c:pt idx="6">
                  <c:v>279.57159999999999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272.54545454545456</c:v>
                </c:pt>
                <c:pt idx="1">
                  <c:v>273.58333333333331</c:v>
                </c:pt>
                <c:pt idx="2">
                  <c:v>272.71428571428572</c:v>
                </c:pt>
                <c:pt idx="3">
                  <c:v>274.46666666666664</c:v>
                </c:pt>
                <c:pt idx="4">
                  <c:v>274.47058823529397</c:v>
                </c:pt>
                <c:pt idx="5">
                  <c:v>275.35300000000001</c:v>
                </c:pt>
                <c:pt idx="6">
                  <c:v>275.75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5">
                  <c:v>279.5</c:v>
                </c:pt>
                <c:pt idx="6">
                  <c:v>279.3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272.92307692307691</c:v>
                </c:pt>
                <c:pt idx="2">
                  <c:v>271.72222222222223</c:v>
                </c:pt>
                <c:pt idx="3">
                  <c:v>274.42105263157896</c:v>
                </c:pt>
                <c:pt idx="4">
                  <c:v>274.94736842105266</c:v>
                </c:pt>
                <c:pt idx="5">
                  <c:v>275.5263157894737</c:v>
                </c:pt>
                <c:pt idx="6">
                  <c:v>274.68421052631578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274.81140350877183</c:v>
                </c:pt>
                <c:pt idx="1">
                  <c:v>274.54166666666663</c:v>
                </c:pt>
                <c:pt idx="2">
                  <c:v>278.42361111111114</c:v>
                </c:pt>
                <c:pt idx="3">
                  <c:v>277.99691358024694</c:v>
                </c:pt>
                <c:pt idx="4">
                  <c:v>274.94333333333338</c:v>
                </c:pt>
                <c:pt idx="5">
                  <c:v>272.46249999999998</c:v>
                </c:pt>
                <c:pt idx="6">
                  <c:v>271.63043478260869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1">
                  <c:v>280.60000000000002</c:v>
                </c:pt>
                <c:pt idx="2">
                  <c:v>278.89999999999998</c:v>
                </c:pt>
                <c:pt idx="3">
                  <c:v>279.5</c:v>
                </c:pt>
                <c:pt idx="4">
                  <c:v>280.3</c:v>
                </c:pt>
                <c:pt idx="5">
                  <c:v>280.5</c:v>
                </c:pt>
                <c:pt idx="6">
                  <c:v>281.95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276</c:v>
                </c:pt>
                <c:pt idx="3">
                  <c:v>274</c:v>
                </c:pt>
                <c:pt idx="4">
                  <c:v>275.7</c:v>
                </c:pt>
                <c:pt idx="5">
                  <c:v>280.2</c:v>
                </c:pt>
                <c:pt idx="6">
                  <c:v>279.60000000000002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0">
                  <c:v>285.97000000000003</c:v>
                </c:pt>
                <c:pt idx="1">
                  <c:v>285.52999999999997</c:v>
                </c:pt>
                <c:pt idx="2">
                  <c:v>282.73</c:v>
                </c:pt>
                <c:pt idx="3">
                  <c:v>283.93</c:v>
                </c:pt>
                <c:pt idx="4">
                  <c:v>281.14400000000001</c:v>
                </c:pt>
                <c:pt idx="5">
                  <c:v>283.44</c:v>
                </c:pt>
                <c:pt idx="6">
                  <c:v>280.58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2">
                  <c:v>278.8</c:v>
                </c:pt>
                <c:pt idx="3">
                  <c:v>277.7</c:v>
                </c:pt>
                <c:pt idx="4">
                  <c:v>277.7</c:v>
                </c:pt>
                <c:pt idx="5">
                  <c:v>275.5</c:v>
                </c:pt>
                <c:pt idx="6">
                  <c:v>277.22222222222223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277.77561935140881</c:v>
                </c:pt>
                <c:pt idx="1">
                  <c:v>277.93813797313794</c:v>
                </c:pt>
                <c:pt idx="2">
                  <c:v>277.71214285714291</c:v>
                </c:pt>
                <c:pt idx="3">
                  <c:v>277.9905878636921</c:v>
                </c:pt>
                <c:pt idx="4">
                  <c:v>277.98220444329775</c:v>
                </c:pt>
                <c:pt idx="5">
                  <c:v>278.21109269005848</c:v>
                </c:pt>
                <c:pt idx="6">
                  <c:v>277.91634675311468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13.424545454545466</c:v>
                </c:pt>
                <c:pt idx="1">
                  <c:v>12.606923076923067</c:v>
                </c:pt>
                <c:pt idx="2">
                  <c:v>11.00777777777779</c:v>
                </c:pt>
                <c:pt idx="3">
                  <c:v>9.9300000000000068</c:v>
                </c:pt>
                <c:pt idx="4">
                  <c:v>8.4452117647059595</c:v>
                </c:pt>
                <c:pt idx="5">
                  <c:v>10.97750000000002</c:v>
                </c:pt>
                <c:pt idx="6">
                  <c:v>10.3195652173913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48928"/>
        <c:axId val="188750848"/>
      </c:lineChart>
      <c:catAx>
        <c:axId val="18874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8750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750848"/>
        <c:scaling>
          <c:orientation val="minMax"/>
          <c:max val="308"/>
          <c:min val="2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874892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272.875</c:v>
                </c:pt>
                <c:pt idx="2">
                  <c:v>272.16666666666669</c:v>
                </c:pt>
                <c:pt idx="3">
                  <c:v>273.90625</c:v>
                </c:pt>
                <c:pt idx="4">
                  <c:v>274.15625</c:v>
                </c:pt>
                <c:pt idx="5">
                  <c:v>273.1875</c:v>
                </c:pt>
                <c:pt idx="6">
                  <c:v>273.625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1">
                  <c:v>272.94166666666672</c:v>
                </c:pt>
                <c:pt idx="2">
                  <c:v>272.25664999999998</c:v>
                </c:pt>
                <c:pt idx="3">
                  <c:v>273.4815789473684</c:v>
                </c:pt>
                <c:pt idx="4">
                  <c:v>272.86750000000001</c:v>
                </c:pt>
                <c:pt idx="5">
                  <c:v>275.46944444444449</c:v>
                </c:pt>
                <c:pt idx="6">
                  <c:v>276.57174999999995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269.86666666666667</c:v>
                </c:pt>
                <c:pt idx="1">
                  <c:v>267.39999999999998</c:v>
                </c:pt>
                <c:pt idx="2">
                  <c:v>269.8125</c:v>
                </c:pt>
                <c:pt idx="3">
                  <c:v>271.1875</c:v>
                </c:pt>
                <c:pt idx="4">
                  <c:v>269.9375</c:v>
                </c:pt>
                <c:pt idx="5">
                  <c:v>268.2</c:v>
                </c:pt>
                <c:pt idx="6">
                  <c:v>267.538461538462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5">
                  <c:v>264.2</c:v>
                </c:pt>
                <c:pt idx="6">
                  <c:v>266.3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266.45454545454544</c:v>
                </c:pt>
                <c:pt idx="2">
                  <c:v>266.07692307692309</c:v>
                </c:pt>
                <c:pt idx="3">
                  <c:v>267.78947368421052</c:v>
                </c:pt>
                <c:pt idx="4">
                  <c:v>266.78947368421052</c:v>
                </c:pt>
                <c:pt idx="5">
                  <c:v>267.26315789473682</c:v>
                </c:pt>
                <c:pt idx="6">
                  <c:v>268.73684210526318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274.90909090909093</c:v>
                </c:pt>
                <c:pt idx="1">
                  <c:v>277.17499999999995</c:v>
                </c:pt>
                <c:pt idx="2">
                  <c:v>278.90972222222223</c:v>
                </c:pt>
                <c:pt idx="3">
                  <c:v>277.55448717948718</c:v>
                </c:pt>
                <c:pt idx="4">
                  <c:v>278.89393939393943</c:v>
                </c:pt>
                <c:pt idx="5">
                  <c:v>277.75396825396831</c:v>
                </c:pt>
                <c:pt idx="6">
                  <c:v>276.52777777777777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1">
                  <c:v>274</c:v>
                </c:pt>
                <c:pt idx="2">
                  <c:v>278</c:v>
                </c:pt>
                <c:pt idx="3">
                  <c:v>278</c:v>
                </c:pt>
                <c:pt idx="4">
                  <c:v>279.2</c:v>
                </c:pt>
                <c:pt idx="5">
                  <c:v>278.7</c:v>
                </c:pt>
                <c:pt idx="6">
                  <c:v>279.733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270.60000000000002</c:v>
                </c:pt>
                <c:pt idx="3">
                  <c:v>272.89999999999998</c:v>
                </c:pt>
                <c:pt idx="4">
                  <c:v>272.39999999999998</c:v>
                </c:pt>
                <c:pt idx="5">
                  <c:v>274.5</c:v>
                </c:pt>
                <c:pt idx="6">
                  <c:v>275.3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0">
                  <c:v>270.82</c:v>
                </c:pt>
                <c:pt idx="1">
                  <c:v>270.27999999999997</c:v>
                </c:pt>
                <c:pt idx="2">
                  <c:v>269.14999999999998</c:v>
                </c:pt>
                <c:pt idx="3">
                  <c:v>268.01</c:v>
                </c:pt>
                <c:pt idx="4">
                  <c:v>268.27999999999997</c:v>
                </c:pt>
                <c:pt idx="5">
                  <c:v>269.14999999999998</c:v>
                </c:pt>
                <c:pt idx="6">
                  <c:v>269.20999999999998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2">
                  <c:v>270.7</c:v>
                </c:pt>
                <c:pt idx="3">
                  <c:v>272.3</c:v>
                </c:pt>
                <c:pt idx="4">
                  <c:v>273.39999999999998</c:v>
                </c:pt>
                <c:pt idx="5">
                  <c:v>268.10000000000002</c:v>
                </c:pt>
                <c:pt idx="6">
                  <c:v>268.11111111111109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271.86525252525252</c:v>
                </c:pt>
                <c:pt idx="1">
                  <c:v>271.5894588744589</c:v>
                </c:pt>
                <c:pt idx="2">
                  <c:v>271.9636068850902</c:v>
                </c:pt>
                <c:pt idx="3">
                  <c:v>272.79214331234078</c:v>
                </c:pt>
                <c:pt idx="4">
                  <c:v>272.88051811979449</c:v>
                </c:pt>
                <c:pt idx="5">
                  <c:v>271.65240705931501</c:v>
                </c:pt>
                <c:pt idx="6">
                  <c:v>272.16539425326135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5.0424242424242607</c:v>
                </c:pt>
                <c:pt idx="1">
                  <c:v>10.720454545454515</c:v>
                </c:pt>
                <c:pt idx="2">
                  <c:v>12.832799145299134</c:v>
                </c:pt>
                <c:pt idx="3">
                  <c:v>10.21052631578948</c:v>
                </c:pt>
                <c:pt idx="4">
                  <c:v>12.410526315789468</c:v>
                </c:pt>
                <c:pt idx="5">
                  <c:v>14.5</c:v>
                </c:pt>
                <c:pt idx="6">
                  <c:v>13.432999999999993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10752"/>
        <c:axId val="190412672"/>
      </c:lineChart>
      <c:catAx>
        <c:axId val="190410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0412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412672"/>
        <c:scaling>
          <c:orientation val="minMax"/>
          <c:max val="302"/>
          <c:min val="2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90410752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292.16666666666669</c:v>
                </c:pt>
                <c:pt idx="2">
                  <c:v>291.58333333333331</c:v>
                </c:pt>
                <c:pt idx="3">
                  <c:v>293.15625</c:v>
                </c:pt>
                <c:pt idx="4">
                  <c:v>293.53125</c:v>
                </c:pt>
                <c:pt idx="5">
                  <c:v>293.9375</c:v>
                </c:pt>
                <c:pt idx="6">
                  <c:v>291.78125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1">
                  <c:v>291.58055555555552</c:v>
                </c:pt>
                <c:pt idx="2">
                  <c:v>290.22250000000003</c:v>
                </c:pt>
                <c:pt idx="3">
                  <c:v>288.59910526315792</c:v>
                </c:pt>
                <c:pt idx="4">
                  <c:v>290.76079999999996</c:v>
                </c:pt>
                <c:pt idx="5">
                  <c:v>290.81755555555554</c:v>
                </c:pt>
                <c:pt idx="6">
                  <c:v>289.52875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290.84615384615387</c:v>
                </c:pt>
                <c:pt idx="1">
                  <c:v>289.47058823529414</c:v>
                </c:pt>
                <c:pt idx="2">
                  <c:v>287.1764705882353</c:v>
                </c:pt>
                <c:pt idx="3">
                  <c:v>288.30769230769232</c:v>
                </c:pt>
                <c:pt idx="4">
                  <c:v>286.11764705882399</c:v>
                </c:pt>
                <c:pt idx="5">
                  <c:v>287.39999999999998</c:v>
                </c:pt>
                <c:pt idx="6">
                  <c:v>290.39999999999998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5">
                  <c:v>289.7</c:v>
                </c:pt>
                <c:pt idx="6">
                  <c:v>293.89999999999998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288.53846153846155</c:v>
                </c:pt>
                <c:pt idx="2">
                  <c:v>287.16666666666669</c:v>
                </c:pt>
                <c:pt idx="3">
                  <c:v>288</c:v>
                </c:pt>
                <c:pt idx="4">
                  <c:v>290.5263157894737</c:v>
                </c:pt>
                <c:pt idx="5">
                  <c:v>290.10526315789474</c:v>
                </c:pt>
                <c:pt idx="6">
                  <c:v>290.68421052631578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293.67333333333335</c:v>
                </c:pt>
                <c:pt idx="1">
                  <c:v>293.29365079365078</c:v>
                </c:pt>
                <c:pt idx="2">
                  <c:v>296.18055555555554</c:v>
                </c:pt>
                <c:pt idx="3">
                  <c:v>297.15178571428572</c:v>
                </c:pt>
                <c:pt idx="4">
                  <c:v>294.9933333333334</c:v>
                </c:pt>
                <c:pt idx="5">
                  <c:v>294.44696969696969</c:v>
                </c:pt>
                <c:pt idx="6">
                  <c:v>296.62962962962968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1">
                  <c:v>285.8</c:v>
                </c:pt>
                <c:pt idx="2">
                  <c:v>286.89999999999998</c:v>
                </c:pt>
                <c:pt idx="3">
                  <c:v>284.8</c:v>
                </c:pt>
                <c:pt idx="4">
                  <c:v>285.10000000000002</c:v>
                </c:pt>
                <c:pt idx="5">
                  <c:v>287.10000000000002</c:v>
                </c:pt>
                <c:pt idx="6">
                  <c:v>288.5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284.89999999999998</c:v>
                </c:pt>
                <c:pt idx="3">
                  <c:v>282.89999999999998</c:v>
                </c:pt>
                <c:pt idx="4">
                  <c:v>285.7</c:v>
                </c:pt>
                <c:pt idx="5">
                  <c:v>289.2</c:v>
                </c:pt>
                <c:pt idx="6">
                  <c:v>291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290.08</c:v>
                </c:pt>
                <c:pt idx="1">
                  <c:v>290</c:v>
                </c:pt>
                <c:pt idx="2">
                  <c:v>289.60000000000002</c:v>
                </c:pt>
                <c:pt idx="3">
                  <c:v>289.45999999999998</c:v>
                </c:pt>
                <c:pt idx="4">
                  <c:v>288.56</c:v>
                </c:pt>
                <c:pt idx="5">
                  <c:v>288.60000000000002</c:v>
                </c:pt>
                <c:pt idx="6">
                  <c:v>290.22000000000003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2">
                  <c:v>294.39999999999998</c:v>
                </c:pt>
                <c:pt idx="3">
                  <c:v>293</c:v>
                </c:pt>
                <c:pt idx="4">
                  <c:v>295.2</c:v>
                </c:pt>
                <c:pt idx="5">
                  <c:v>292.7</c:v>
                </c:pt>
                <c:pt idx="6">
                  <c:v>293.3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  <c:pt idx="15">
                  <c:v>292</c:v>
                </c:pt>
                <c:pt idx="16">
                  <c:v>292</c:v>
                </c:pt>
                <c:pt idx="17">
                  <c:v>292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291.5331623931624</c:v>
                </c:pt>
                <c:pt idx="1">
                  <c:v>290.12141754137554</c:v>
                </c:pt>
                <c:pt idx="2">
                  <c:v>289.79216957153238</c:v>
                </c:pt>
                <c:pt idx="3">
                  <c:v>289.48609258723735</c:v>
                </c:pt>
                <c:pt idx="4">
                  <c:v>290.05437179795899</c:v>
                </c:pt>
                <c:pt idx="5">
                  <c:v>290.400728841042</c:v>
                </c:pt>
                <c:pt idx="6">
                  <c:v>291.59438401559453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3.5933333333333621</c:v>
                </c:pt>
                <c:pt idx="1">
                  <c:v>7.4936507936507724</c:v>
                </c:pt>
                <c:pt idx="2">
                  <c:v>11.280555555555566</c:v>
                </c:pt>
                <c:pt idx="3">
                  <c:v>14.251785714285745</c:v>
                </c:pt>
                <c:pt idx="4">
                  <c:v>10.099999999999966</c:v>
                </c:pt>
                <c:pt idx="5">
                  <c:v>7.3469696969696656</c:v>
                </c:pt>
                <c:pt idx="6">
                  <c:v>8.1296296296296759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277</c:v>
                </c:pt>
                <c:pt idx="16">
                  <c:v>277</c:v>
                </c:pt>
                <c:pt idx="17">
                  <c:v>277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6720"/>
        <c:axId val="190132608"/>
      </c:lineChart>
      <c:catAx>
        <c:axId val="19012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1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132608"/>
        <c:scaling>
          <c:orientation val="minMax"/>
          <c:max val="322"/>
          <c:min val="26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0126720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220.625</c:v>
                </c:pt>
                <c:pt idx="2">
                  <c:v>221.29166666666666</c:v>
                </c:pt>
                <c:pt idx="3">
                  <c:v>221.625</c:v>
                </c:pt>
                <c:pt idx="4">
                  <c:v>220.6875</c:v>
                </c:pt>
                <c:pt idx="5">
                  <c:v>220.71875</c:v>
                </c:pt>
                <c:pt idx="6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1">
                  <c:v>215.46849999999998</c:v>
                </c:pt>
                <c:pt idx="2">
                  <c:v>216.87330000000003</c:v>
                </c:pt>
                <c:pt idx="3">
                  <c:v>218.1</c:v>
                </c:pt>
                <c:pt idx="4">
                  <c:v>218.54419999999996</c:v>
                </c:pt>
                <c:pt idx="5">
                  <c:v>217.41672222222223</c:v>
                </c:pt>
                <c:pt idx="6">
                  <c:v>216.54080000000005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216.35714285714286</c:v>
                </c:pt>
                <c:pt idx="1">
                  <c:v>216.05882352941177</c:v>
                </c:pt>
                <c:pt idx="2">
                  <c:v>215.88888888888889</c:v>
                </c:pt>
                <c:pt idx="3">
                  <c:v>215.70588235294119</c:v>
                </c:pt>
                <c:pt idx="4">
                  <c:v>214.625</c:v>
                </c:pt>
                <c:pt idx="5">
                  <c:v>219.72200000000001</c:v>
                </c:pt>
                <c:pt idx="6">
                  <c:v>214.1875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5">
                  <c:v>219.3</c:v>
                </c:pt>
                <c:pt idx="6">
                  <c:v>218.9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213.92307692307693</c:v>
                </c:pt>
                <c:pt idx="2">
                  <c:v>214.22222222222223</c:v>
                </c:pt>
                <c:pt idx="3">
                  <c:v>214.36842105263159</c:v>
                </c:pt>
                <c:pt idx="4">
                  <c:v>215.36842105263159</c:v>
                </c:pt>
                <c:pt idx="5">
                  <c:v>214.94736842105263</c:v>
                </c:pt>
                <c:pt idx="6">
                  <c:v>215.21052631578948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219.12</c:v>
                </c:pt>
                <c:pt idx="1">
                  <c:v>219.03968253968256</c:v>
                </c:pt>
                <c:pt idx="2">
                  <c:v>220.95833333333334</c:v>
                </c:pt>
                <c:pt idx="3">
                  <c:v>221.82738095238096</c:v>
                </c:pt>
                <c:pt idx="4">
                  <c:v>221.27333333333337</c:v>
                </c:pt>
                <c:pt idx="5">
                  <c:v>219.29545454545453</c:v>
                </c:pt>
                <c:pt idx="6">
                  <c:v>219.32098765432096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1">
                  <c:v>219.8</c:v>
                </c:pt>
                <c:pt idx="2">
                  <c:v>221.1</c:v>
                </c:pt>
                <c:pt idx="3">
                  <c:v>222.4</c:v>
                </c:pt>
                <c:pt idx="4">
                  <c:v>222.6</c:v>
                </c:pt>
                <c:pt idx="5">
                  <c:v>221.8</c:v>
                </c:pt>
                <c:pt idx="6">
                  <c:v>221.68899999999999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218.5</c:v>
                </c:pt>
                <c:pt idx="3">
                  <c:v>219.3</c:v>
                </c:pt>
                <c:pt idx="4">
                  <c:v>220.2</c:v>
                </c:pt>
                <c:pt idx="5">
                  <c:v>220.8</c:v>
                </c:pt>
                <c:pt idx="6">
                  <c:v>219.3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0">
                  <c:v>220.03</c:v>
                </c:pt>
                <c:pt idx="1">
                  <c:v>219.86</c:v>
                </c:pt>
                <c:pt idx="2">
                  <c:v>218.9</c:v>
                </c:pt>
                <c:pt idx="3">
                  <c:v>219.22</c:v>
                </c:pt>
                <c:pt idx="4">
                  <c:v>218.28</c:v>
                </c:pt>
                <c:pt idx="5">
                  <c:v>218.44</c:v>
                </c:pt>
                <c:pt idx="6">
                  <c:v>218.31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2">
                  <c:v>222.4</c:v>
                </c:pt>
                <c:pt idx="3">
                  <c:v>220.8</c:v>
                </c:pt>
                <c:pt idx="4">
                  <c:v>220.6</c:v>
                </c:pt>
                <c:pt idx="5">
                  <c:v>219.3</c:v>
                </c:pt>
                <c:pt idx="6">
                  <c:v>217.6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219</c:v>
                </c:pt>
                <c:pt idx="1">
                  <c:v>219</c:v>
                </c:pt>
                <c:pt idx="2">
                  <c:v>219</c:v>
                </c:pt>
                <c:pt idx="3">
                  <c:v>219</c:v>
                </c:pt>
                <c:pt idx="4">
                  <c:v>219</c:v>
                </c:pt>
                <c:pt idx="5">
                  <c:v>219</c:v>
                </c:pt>
                <c:pt idx="6">
                  <c:v>219</c:v>
                </c:pt>
                <c:pt idx="7">
                  <c:v>219</c:v>
                </c:pt>
                <c:pt idx="8">
                  <c:v>219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  <c:pt idx="12">
                  <c:v>219</c:v>
                </c:pt>
                <c:pt idx="13">
                  <c:v>219</c:v>
                </c:pt>
                <c:pt idx="14">
                  <c:v>219</c:v>
                </c:pt>
                <c:pt idx="15">
                  <c:v>219</c:v>
                </c:pt>
                <c:pt idx="16">
                  <c:v>219</c:v>
                </c:pt>
                <c:pt idx="17">
                  <c:v>219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219.57499999999999</c:v>
                </c:pt>
                <c:pt idx="1">
                  <c:v>218.11937657712656</c:v>
                </c:pt>
                <c:pt idx="2">
                  <c:v>219.39221746031748</c:v>
                </c:pt>
                <c:pt idx="3">
                  <c:v>219.76297171500181</c:v>
                </c:pt>
                <c:pt idx="4">
                  <c:v>219.62192205513779</c:v>
                </c:pt>
                <c:pt idx="5">
                  <c:v>218.90228689859117</c:v>
                </c:pt>
                <c:pt idx="6">
                  <c:v>218.4464142462638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3.6728571428571399</c:v>
                </c:pt>
                <c:pt idx="1">
                  <c:v>6.701923076923066</c:v>
                </c:pt>
                <c:pt idx="2">
                  <c:v>8.1777777777777771</c:v>
                </c:pt>
                <c:pt idx="3">
                  <c:v>8.0315789473684163</c:v>
                </c:pt>
                <c:pt idx="4">
                  <c:v>7.9749999999999943</c:v>
                </c:pt>
                <c:pt idx="5">
                  <c:v>6.8526315789473813</c:v>
                </c:pt>
                <c:pt idx="6">
                  <c:v>7.501499999999993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  <c:pt idx="17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7776"/>
        <c:axId val="190749696"/>
      </c:lineChart>
      <c:catAx>
        <c:axId val="19074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0749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749696"/>
        <c:scaling>
          <c:orientation val="minMax"/>
          <c:max val="241"/>
          <c:min val="1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0747776"/>
        <c:crosses val="autoZero"/>
        <c:crossBetween val="between"/>
        <c:majorUnit val="1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305.29166666666669</c:v>
                </c:pt>
                <c:pt idx="2">
                  <c:v>304.875</c:v>
                </c:pt>
                <c:pt idx="3">
                  <c:v>304.34375</c:v>
                </c:pt>
                <c:pt idx="4">
                  <c:v>305.5625</c:v>
                </c:pt>
                <c:pt idx="5">
                  <c:v>305.125</c:v>
                </c:pt>
                <c:pt idx="6">
                  <c:v>304.25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1">
                  <c:v>299.70555555555563</c:v>
                </c:pt>
                <c:pt idx="2">
                  <c:v>299.32165000000003</c:v>
                </c:pt>
                <c:pt idx="3">
                  <c:v>298.22368421052636</c:v>
                </c:pt>
                <c:pt idx="4">
                  <c:v>300.54665</c:v>
                </c:pt>
                <c:pt idx="5">
                  <c:v>298.3916111111111</c:v>
                </c:pt>
                <c:pt idx="6">
                  <c:v>297.32074999999998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295.6875</c:v>
                </c:pt>
                <c:pt idx="1">
                  <c:v>296.5625</c:v>
                </c:pt>
                <c:pt idx="2">
                  <c:v>295.71428571428572</c:v>
                </c:pt>
                <c:pt idx="3">
                  <c:v>295.5</c:v>
                </c:pt>
                <c:pt idx="4">
                  <c:v>298.52941176470603</c:v>
                </c:pt>
                <c:pt idx="5">
                  <c:v>297.41199999999998</c:v>
                </c:pt>
                <c:pt idx="6">
                  <c:v>299.71428571428601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5">
                  <c:v>300.5</c:v>
                </c:pt>
                <c:pt idx="6">
                  <c:v>302.10000000000002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295.15384615384613</c:v>
                </c:pt>
                <c:pt idx="2">
                  <c:v>294.88888888888891</c:v>
                </c:pt>
                <c:pt idx="3">
                  <c:v>295.26315789473682</c:v>
                </c:pt>
                <c:pt idx="4">
                  <c:v>296.5263157894737</c:v>
                </c:pt>
                <c:pt idx="5">
                  <c:v>295.5263157894737</c:v>
                </c:pt>
                <c:pt idx="6">
                  <c:v>296.26315789473682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302.87333333333333</c:v>
                </c:pt>
                <c:pt idx="1">
                  <c:v>303.24206349206349</c:v>
                </c:pt>
                <c:pt idx="2">
                  <c:v>304.93055555555554</c:v>
                </c:pt>
                <c:pt idx="3">
                  <c:v>304.67261904761915</c:v>
                </c:pt>
                <c:pt idx="4">
                  <c:v>304.24</c:v>
                </c:pt>
                <c:pt idx="5">
                  <c:v>303.58730158730151</c:v>
                </c:pt>
                <c:pt idx="6">
                  <c:v>302.98148148148152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301.3</c:v>
                </c:pt>
                <c:pt idx="3">
                  <c:v>303</c:v>
                </c:pt>
                <c:pt idx="4">
                  <c:v>304.89999999999998</c:v>
                </c:pt>
                <c:pt idx="5">
                  <c:v>303.89999999999998</c:v>
                </c:pt>
                <c:pt idx="6">
                  <c:v>307.233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310</c:v>
                </c:pt>
                <c:pt idx="3">
                  <c:v>311</c:v>
                </c:pt>
                <c:pt idx="4">
                  <c:v>305.89999999999998</c:v>
                </c:pt>
                <c:pt idx="5">
                  <c:v>305.2</c:v>
                </c:pt>
                <c:pt idx="6">
                  <c:v>307.2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0">
                  <c:v>301.14</c:v>
                </c:pt>
                <c:pt idx="1">
                  <c:v>302.04000000000002</c:v>
                </c:pt>
                <c:pt idx="2">
                  <c:v>302.38</c:v>
                </c:pt>
                <c:pt idx="3">
                  <c:v>303.04000000000002</c:v>
                </c:pt>
                <c:pt idx="4">
                  <c:v>303.56</c:v>
                </c:pt>
                <c:pt idx="5">
                  <c:v>301.14999999999998</c:v>
                </c:pt>
                <c:pt idx="6">
                  <c:v>303.56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2">
                  <c:v>303.10000000000002</c:v>
                </c:pt>
                <c:pt idx="3">
                  <c:v>305.89999999999998</c:v>
                </c:pt>
                <c:pt idx="4">
                  <c:v>306.60000000000002</c:v>
                </c:pt>
                <c:pt idx="5">
                  <c:v>301.8</c:v>
                </c:pt>
                <c:pt idx="6">
                  <c:v>303.89999999999998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  <c:pt idx="6">
                  <c:v>302</c:v>
                </c:pt>
                <c:pt idx="7">
                  <c:v>302</c:v>
                </c:pt>
                <c:pt idx="8">
                  <c:v>302</c:v>
                </c:pt>
                <c:pt idx="9">
                  <c:v>302</c:v>
                </c:pt>
                <c:pt idx="10">
                  <c:v>302</c:v>
                </c:pt>
                <c:pt idx="11">
                  <c:v>302</c:v>
                </c:pt>
                <c:pt idx="12">
                  <c:v>302</c:v>
                </c:pt>
                <c:pt idx="13">
                  <c:v>302</c:v>
                </c:pt>
                <c:pt idx="14">
                  <c:v>302</c:v>
                </c:pt>
                <c:pt idx="15">
                  <c:v>302</c:v>
                </c:pt>
                <c:pt idx="16">
                  <c:v>302</c:v>
                </c:pt>
                <c:pt idx="17">
                  <c:v>302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299.90027777777777</c:v>
                </c:pt>
                <c:pt idx="1">
                  <c:v>300.27080455259028</c:v>
                </c:pt>
                <c:pt idx="2">
                  <c:v>301.83448668430339</c:v>
                </c:pt>
                <c:pt idx="3">
                  <c:v>302.32702346143134</c:v>
                </c:pt>
                <c:pt idx="4">
                  <c:v>302.9294308393533</c:v>
                </c:pt>
                <c:pt idx="5">
                  <c:v>301.25922284878868</c:v>
                </c:pt>
                <c:pt idx="6">
                  <c:v>302.45226750905044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7.1858333333333348</c:v>
                </c:pt>
                <c:pt idx="1">
                  <c:v>10.137820512820554</c:v>
                </c:pt>
                <c:pt idx="2">
                  <c:v>15.111111111111086</c:v>
                </c:pt>
                <c:pt idx="3">
                  <c:v>15.736842105263179</c:v>
                </c:pt>
                <c:pt idx="4">
                  <c:v>10.073684210526324</c:v>
                </c:pt>
                <c:pt idx="5">
                  <c:v>9.6736842105262895</c:v>
                </c:pt>
                <c:pt idx="6">
                  <c:v>10.969842105263183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286</c:v>
                </c:pt>
                <c:pt idx="1">
                  <c:v>286</c:v>
                </c:pt>
                <c:pt idx="2">
                  <c:v>286</c:v>
                </c:pt>
                <c:pt idx="3">
                  <c:v>286</c:v>
                </c:pt>
                <c:pt idx="4">
                  <c:v>286</c:v>
                </c:pt>
                <c:pt idx="5">
                  <c:v>286</c:v>
                </c:pt>
                <c:pt idx="6">
                  <c:v>286</c:v>
                </c:pt>
                <c:pt idx="7">
                  <c:v>286</c:v>
                </c:pt>
                <c:pt idx="8">
                  <c:v>286</c:v>
                </c:pt>
                <c:pt idx="9">
                  <c:v>286</c:v>
                </c:pt>
                <c:pt idx="10">
                  <c:v>286</c:v>
                </c:pt>
                <c:pt idx="11">
                  <c:v>286</c:v>
                </c:pt>
                <c:pt idx="12">
                  <c:v>286</c:v>
                </c:pt>
                <c:pt idx="13">
                  <c:v>286</c:v>
                </c:pt>
                <c:pt idx="14">
                  <c:v>286</c:v>
                </c:pt>
                <c:pt idx="15">
                  <c:v>286</c:v>
                </c:pt>
                <c:pt idx="16">
                  <c:v>286</c:v>
                </c:pt>
                <c:pt idx="17">
                  <c:v>286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318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318</c:v>
                </c:pt>
                <c:pt idx="6">
                  <c:v>318</c:v>
                </c:pt>
                <c:pt idx="7">
                  <c:v>318</c:v>
                </c:pt>
                <c:pt idx="8">
                  <c:v>318</c:v>
                </c:pt>
                <c:pt idx="9">
                  <c:v>318</c:v>
                </c:pt>
                <c:pt idx="10">
                  <c:v>318</c:v>
                </c:pt>
                <c:pt idx="11">
                  <c:v>318</c:v>
                </c:pt>
                <c:pt idx="12">
                  <c:v>318</c:v>
                </c:pt>
                <c:pt idx="13">
                  <c:v>318</c:v>
                </c:pt>
                <c:pt idx="14">
                  <c:v>318</c:v>
                </c:pt>
                <c:pt idx="15">
                  <c:v>318</c:v>
                </c:pt>
                <c:pt idx="16">
                  <c:v>318</c:v>
                </c:pt>
                <c:pt idx="17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4016"/>
        <c:axId val="190535552"/>
      </c:lineChart>
      <c:catAx>
        <c:axId val="19053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053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535552"/>
        <c:scaling>
          <c:orientation val="minMax"/>
          <c:max val="334"/>
          <c:min val="2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0534016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151.91666666666666</c:v>
                </c:pt>
                <c:pt idx="2">
                  <c:v>151.625</c:v>
                </c:pt>
                <c:pt idx="3">
                  <c:v>151.1875</c:v>
                </c:pt>
                <c:pt idx="4">
                  <c:v>151.75</c:v>
                </c:pt>
                <c:pt idx="5">
                  <c:v>151.59375</c:v>
                </c:pt>
                <c:pt idx="6">
                  <c:v>151.25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1">
                  <c:v>149.71944444444446</c:v>
                </c:pt>
                <c:pt idx="2">
                  <c:v>149.465</c:v>
                </c:pt>
                <c:pt idx="3">
                  <c:v>150.01578947368424</c:v>
                </c:pt>
                <c:pt idx="4">
                  <c:v>150.11000000000001</c:v>
                </c:pt>
                <c:pt idx="5">
                  <c:v>149.98150000000001</c:v>
                </c:pt>
                <c:pt idx="6">
                  <c:v>149.88660000000002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148.13333333333333</c:v>
                </c:pt>
                <c:pt idx="1">
                  <c:v>148.41176470588235</c:v>
                </c:pt>
                <c:pt idx="2">
                  <c:v>147.92857142857142</c:v>
                </c:pt>
                <c:pt idx="3">
                  <c:v>150.4</c:v>
                </c:pt>
                <c:pt idx="4">
                  <c:v>148.82352941176501</c:v>
                </c:pt>
                <c:pt idx="5">
                  <c:v>149</c:v>
                </c:pt>
                <c:pt idx="6">
                  <c:v>149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5">
                  <c:v>149.6</c:v>
                </c:pt>
                <c:pt idx="6">
                  <c:v>149.6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153.76923076923077</c:v>
                </c:pt>
                <c:pt idx="2">
                  <c:v>153.61111111111111</c:v>
                </c:pt>
                <c:pt idx="3">
                  <c:v>154.05263157894737</c:v>
                </c:pt>
                <c:pt idx="4">
                  <c:v>154.10526315789474</c:v>
                </c:pt>
                <c:pt idx="5">
                  <c:v>154.21052631578948</c:v>
                </c:pt>
                <c:pt idx="6">
                  <c:v>153.63157894736841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154.78</c:v>
                </c:pt>
                <c:pt idx="1">
                  <c:v>156.16666666666666</c:v>
                </c:pt>
                <c:pt idx="2">
                  <c:v>154.19999999999999</c:v>
                </c:pt>
                <c:pt idx="3">
                  <c:v>156.83928571428572</c:v>
                </c:pt>
                <c:pt idx="4">
                  <c:v>156.05333333333334</c:v>
                </c:pt>
                <c:pt idx="5">
                  <c:v>156.11363636363637</c:v>
                </c:pt>
                <c:pt idx="6">
                  <c:v>156.2037037037037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1">
                  <c:v>148.6</c:v>
                </c:pt>
                <c:pt idx="2">
                  <c:v>146.80000000000001</c:v>
                </c:pt>
                <c:pt idx="3">
                  <c:v>148.9</c:v>
                </c:pt>
                <c:pt idx="4">
                  <c:v>149.19999999999999</c:v>
                </c:pt>
                <c:pt idx="5">
                  <c:v>149.30000000000001</c:v>
                </c:pt>
                <c:pt idx="6">
                  <c:v>150.18299999999999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150.5</c:v>
                </c:pt>
                <c:pt idx="3">
                  <c:v>150.80000000000001</c:v>
                </c:pt>
                <c:pt idx="4">
                  <c:v>151.4</c:v>
                </c:pt>
                <c:pt idx="5">
                  <c:v>150.69999999999999</c:v>
                </c:pt>
                <c:pt idx="6">
                  <c:v>151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0">
                  <c:v>147.16999999999999</c:v>
                </c:pt>
                <c:pt idx="1">
                  <c:v>147.76</c:v>
                </c:pt>
                <c:pt idx="2">
                  <c:v>147.52000000000001</c:v>
                </c:pt>
                <c:pt idx="3">
                  <c:v>147.69999999999999</c:v>
                </c:pt>
                <c:pt idx="4">
                  <c:v>147.76</c:v>
                </c:pt>
                <c:pt idx="5">
                  <c:v>148.02000000000001</c:v>
                </c:pt>
                <c:pt idx="6">
                  <c:v>147.1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150.02777777777774</c:v>
                </c:pt>
                <c:pt idx="1">
                  <c:v>150.90625332184158</c:v>
                </c:pt>
                <c:pt idx="2">
                  <c:v>150.20621031746032</c:v>
                </c:pt>
                <c:pt idx="3">
                  <c:v>151.23690084586468</c:v>
                </c:pt>
                <c:pt idx="4">
                  <c:v>151.15026573787415</c:v>
                </c:pt>
                <c:pt idx="5">
                  <c:v>150.9466014088251</c:v>
                </c:pt>
                <c:pt idx="6">
                  <c:v>150.87276473900801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7.6100000000000136</c:v>
                </c:pt>
                <c:pt idx="1">
                  <c:v>8.4066666666666663</c:v>
                </c:pt>
                <c:pt idx="2">
                  <c:v>7.3999999999999773</c:v>
                </c:pt>
                <c:pt idx="3">
                  <c:v>9.1392857142857338</c:v>
                </c:pt>
                <c:pt idx="4">
                  <c:v>8.2933333333333508</c:v>
                </c:pt>
                <c:pt idx="5">
                  <c:v>8.0936363636363637</c:v>
                </c:pt>
                <c:pt idx="6">
                  <c:v>9.103703703703701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55104"/>
        <c:axId val="190677760"/>
      </c:lineChart>
      <c:catAx>
        <c:axId val="19065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67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677760"/>
        <c:scaling>
          <c:orientation val="minMax"/>
          <c:max val="165"/>
          <c:min val="13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655104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2.7000000000000006</c:v>
                </c:pt>
                <c:pt idx="2">
                  <c:v>2.6916666666666678</c:v>
                </c:pt>
                <c:pt idx="3">
                  <c:v>2.7125000000000008</c:v>
                </c:pt>
                <c:pt idx="4">
                  <c:v>2.6812500000000008</c:v>
                </c:pt>
                <c:pt idx="5">
                  <c:v>2.6562500000000004</c:v>
                </c:pt>
                <c:pt idx="6">
                  <c:v>2.6781250000000014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1">
                  <c:v>2.7069444444444444</c:v>
                </c:pt>
                <c:pt idx="2">
                  <c:v>2.7475000000000001</c:v>
                </c:pt>
                <c:pt idx="3">
                  <c:v>2.718</c:v>
                </c:pt>
                <c:pt idx="4">
                  <c:v>2.7378499999999999</c:v>
                </c:pt>
                <c:pt idx="5">
                  <c:v>2.7247222222222214</c:v>
                </c:pt>
                <c:pt idx="6">
                  <c:v>2.7039500000000003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2.7166666666666668</c:v>
                </c:pt>
                <c:pt idx="1">
                  <c:v>2.611111111111112</c:v>
                </c:pt>
                <c:pt idx="2">
                  <c:v>2.6100000000000008</c:v>
                </c:pt>
                <c:pt idx="3">
                  <c:v>2.6823529411764717</c:v>
                </c:pt>
                <c:pt idx="4" formatCode="0.00\ ">
                  <c:v>2.7222222222222201</c:v>
                </c:pt>
                <c:pt idx="5" formatCode="0.00\ ">
                  <c:v>2.69</c:v>
                </c:pt>
                <c:pt idx="6" formatCode="0.00\ ">
                  <c:v>2.6555555555555599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</c:v>
                </c:pt>
                <c:pt idx="2">
                  <c:v>2.7388888888888889</c:v>
                </c:pt>
                <c:pt idx="3">
                  <c:v>2.7263157894736842</c:v>
                </c:pt>
                <c:pt idx="4">
                  <c:v>2.7473684210526317</c:v>
                </c:pt>
                <c:pt idx="5">
                  <c:v>2.7263157894736842</c:v>
                </c:pt>
                <c:pt idx="6">
                  <c:v>2.6947368421052635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1">
                  <c:v>2.7</c:v>
                </c:pt>
                <c:pt idx="2">
                  <c:v>2.64</c:v>
                </c:pt>
                <c:pt idx="3">
                  <c:v>2.65</c:v>
                </c:pt>
                <c:pt idx="4">
                  <c:v>2.71</c:v>
                </c:pt>
                <c:pt idx="5">
                  <c:v>2.71</c:v>
                </c:pt>
                <c:pt idx="6">
                  <c:v>2.7010000000000001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2.61</c:v>
                </c:pt>
                <c:pt idx="3">
                  <c:v>2.7</c:v>
                </c:pt>
                <c:pt idx="4">
                  <c:v>2.66</c:v>
                </c:pt>
                <c:pt idx="5">
                  <c:v>2.65</c:v>
                </c:pt>
                <c:pt idx="6">
                  <c:v>2.61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0">
                  <c:v>2.71</c:v>
                </c:pt>
                <c:pt idx="1">
                  <c:v>2.69</c:v>
                </c:pt>
                <c:pt idx="2">
                  <c:v>2.69</c:v>
                </c:pt>
                <c:pt idx="3">
                  <c:v>2.65</c:v>
                </c:pt>
                <c:pt idx="4">
                  <c:v>2.71</c:v>
                </c:pt>
                <c:pt idx="5">
                  <c:v>2.69</c:v>
                </c:pt>
                <c:pt idx="6">
                  <c:v>2.69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9"/>
          <c:order val="11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2.7133333333333334</c:v>
                </c:pt>
                <c:pt idx="1">
                  <c:v>2.6846759259259265</c:v>
                </c:pt>
                <c:pt idx="2">
                  <c:v>2.6754365079365088</c:v>
                </c:pt>
                <c:pt idx="3">
                  <c:v>2.6913098186643079</c:v>
                </c:pt>
                <c:pt idx="4">
                  <c:v>2.7098129490392648</c:v>
                </c:pt>
                <c:pt idx="5">
                  <c:v>2.6961860014619883</c:v>
                </c:pt>
                <c:pt idx="6">
                  <c:v>2.6816709247076034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6.6666666666668206E-3</c:v>
                </c:pt>
                <c:pt idx="1">
                  <c:v>9.5833333333332327E-2</c:v>
                </c:pt>
                <c:pt idx="2">
                  <c:v>0.13750000000000018</c:v>
                </c:pt>
                <c:pt idx="3">
                  <c:v>7.6315789473684337E-2</c:v>
                </c:pt>
                <c:pt idx="4">
                  <c:v>8.736842105263154E-2</c:v>
                </c:pt>
                <c:pt idx="5">
                  <c:v>7.6315789473684337E-2</c:v>
                </c:pt>
                <c:pt idx="6">
                  <c:v>0.11000000000000032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0608"/>
        <c:axId val="188510976"/>
      </c:lineChart>
      <c:catAx>
        <c:axId val="18850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51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510976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5006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1758641163512069"/>
          <c:y val="0.1053750477036087"/>
          <c:w val="0.14053505639134423"/>
          <c:h val="0.8925952275049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5.9166666666666687</c:v>
                </c:pt>
                <c:pt idx="2">
                  <c:v>5.9166666666666687</c:v>
                </c:pt>
                <c:pt idx="3">
                  <c:v>5.9187500000000028</c:v>
                </c:pt>
                <c:pt idx="4">
                  <c:v>5.9125000000000023</c:v>
                </c:pt>
                <c:pt idx="5">
                  <c:v>5.9062500000000036</c:v>
                </c:pt>
                <c:pt idx="6">
                  <c:v>5.8968750000000032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1">
                  <c:v>6.0468333333333328</c:v>
                </c:pt>
                <c:pt idx="2">
                  <c:v>6.0499000000000001</c:v>
                </c:pt>
                <c:pt idx="3">
                  <c:v>6.0481578947368426</c:v>
                </c:pt>
                <c:pt idx="4">
                  <c:v>6.0577500000000004</c:v>
                </c:pt>
                <c:pt idx="5">
                  <c:v>6.0585000000000004</c:v>
                </c:pt>
                <c:pt idx="6">
                  <c:v>6.0467500000000003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5.9833333333333334</c:v>
                </c:pt>
                <c:pt idx="1">
                  <c:v>5.9705882352941178</c:v>
                </c:pt>
                <c:pt idx="2">
                  <c:v>6.0388888888888879</c:v>
                </c:pt>
                <c:pt idx="3">
                  <c:v>5.9437499999999996</c:v>
                </c:pt>
                <c:pt idx="4">
                  <c:v>6.01</c:v>
                </c:pt>
                <c:pt idx="5">
                  <c:v>6.11</c:v>
                </c:pt>
                <c:pt idx="6">
                  <c:v>6.1166666666666698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5">
                  <c:v>6.1375000000000002</c:v>
                </c:pt>
                <c:pt idx="6">
                  <c:v>6.0339999999999998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6</c:v>
                </c:pt>
                <c:pt idx="2">
                  <c:v>5.9944444444444445</c:v>
                </c:pt>
                <c:pt idx="3">
                  <c:v>5.9789473684210535</c:v>
                </c:pt>
                <c:pt idx="4">
                  <c:v>5.9894736842105258</c:v>
                </c:pt>
                <c:pt idx="5">
                  <c:v>5.9736842105263168</c:v>
                </c:pt>
                <c:pt idx="6">
                  <c:v>5.9947368421052634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5.9263888888888898</c:v>
                </c:pt>
                <c:pt idx="1">
                  <c:v>5.8464912280701755</c:v>
                </c:pt>
                <c:pt idx="2">
                  <c:v>5.9083333333333341</c:v>
                </c:pt>
                <c:pt idx="3">
                  <c:v>5.8642857142857148</c:v>
                </c:pt>
                <c:pt idx="4">
                  <c:v>5.8224637681159432</c:v>
                </c:pt>
                <c:pt idx="5">
                  <c:v>5.8772727272727288</c:v>
                </c:pt>
                <c:pt idx="6">
                  <c:v>5.8567901234567907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1">
                  <c:v>6.02</c:v>
                </c:pt>
                <c:pt idx="2">
                  <c:v>5.96</c:v>
                </c:pt>
                <c:pt idx="3">
                  <c:v>5.97</c:v>
                </c:pt>
                <c:pt idx="4">
                  <c:v>5.96</c:v>
                </c:pt>
                <c:pt idx="5">
                  <c:v>6.01</c:v>
                </c:pt>
                <c:pt idx="6">
                  <c:v>5.9870000000000001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6.15</c:v>
                </c:pt>
                <c:pt idx="3">
                  <c:v>6.11</c:v>
                </c:pt>
                <c:pt idx="4">
                  <c:v>6.15</c:v>
                </c:pt>
                <c:pt idx="5">
                  <c:v>6.07</c:v>
                </c:pt>
                <c:pt idx="6">
                  <c:v>5.99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5.89</c:v>
                </c:pt>
                <c:pt idx="1">
                  <c:v>5.92</c:v>
                </c:pt>
                <c:pt idx="2">
                  <c:v>6</c:v>
                </c:pt>
                <c:pt idx="3">
                  <c:v>6.03</c:v>
                </c:pt>
                <c:pt idx="4">
                  <c:v>6.03</c:v>
                </c:pt>
                <c:pt idx="5">
                  <c:v>5.96</c:v>
                </c:pt>
                <c:pt idx="6">
                  <c:v>5.93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5.9</c:v>
                </c:pt>
                <c:pt idx="6">
                  <c:v>5.88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5.9332407407407404</c:v>
                </c:pt>
                <c:pt idx="1">
                  <c:v>5.9600827804806134</c:v>
                </c:pt>
                <c:pt idx="2">
                  <c:v>6.0020259259259259</c:v>
                </c:pt>
                <c:pt idx="3">
                  <c:v>5.9848767752715126</c:v>
                </c:pt>
                <c:pt idx="4">
                  <c:v>5.992465272480719</c:v>
                </c:pt>
                <c:pt idx="5">
                  <c:v>6.000320693779905</c:v>
                </c:pt>
                <c:pt idx="6">
                  <c:v>5.9732818632228737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9.3333333333333712E-2</c:v>
                </c:pt>
                <c:pt idx="1">
                  <c:v>0.20034210526315732</c:v>
                </c:pt>
                <c:pt idx="2">
                  <c:v>0.24166666666666625</c:v>
                </c:pt>
                <c:pt idx="3">
                  <c:v>0.24571428571428555</c:v>
                </c:pt>
                <c:pt idx="4">
                  <c:v>0.32753623188405712</c:v>
                </c:pt>
                <c:pt idx="5">
                  <c:v>0.26022727272727142</c:v>
                </c:pt>
                <c:pt idx="6">
                  <c:v>0.25987654320987907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8800"/>
        <c:axId val="191095552"/>
      </c:lineChart>
      <c:catAx>
        <c:axId val="19106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095552"/>
        <c:scaling>
          <c:orientation val="minMax"/>
          <c:max val="6.4"/>
          <c:min val="5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688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5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967.625</c:v>
                </c:pt>
                <c:pt idx="2">
                  <c:v>967.45833333333337</c:v>
                </c:pt>
                <c:pt idx="3">
                  <c:v>971.0625</c:v>
                </c:pt>
                <c:pt idx="4">
                  <c:v>970.625</c:v>
                </c:pt>
                <c:pt idx="5">
                  <c:v>965.4375</c:v>
                </c:pt>
                <c:pt idx="6">
                  <c:v>969.6875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1">
                  <c:v>941.29722222222233</c:v>
                </c:pt>
                <c:pt idx="2">
                  <c:v>950.96500000000003</c:v>
                </c:pt>
                <c:pt idx="3">
                  <c:v>958.10789473684224</c:v>
                </c:pt>
                <c:pt idx="4">
                  <c:v>963.44500000000005</c:v>
                </c:pt>
                <c:pt idx="5">
                  <c:v>961.42227777777794</c:v>
                </c:pt>
                <c:pt idx="6">
                  <c:v>954.01039999999989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964.36923076923074</c:v>
                </c:pt>
                <c:pt idx="1">
                  <c:v>970.92142857142858</c:v>
                </c:pt>
                <c:pt idx="2">
                  <c:v>970.64666666666676</c:v>
                </c:pt>
                <c:pt idx="3">
                  <c:v>966.24285714285713</c:v>
                </c:pt>
                <c:pt idx="4">
                  <c:v>968.506666666667</c:v>
                </c:pt>
                <c:pt idx="5">
                  <c:v>972.49199999999996</c:v>
                </c:pt>
                <c:pt idx="6">
                  <c:v>986.87692307692305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939.08333333333337</c:v>
                </c:pt>
                <c:pt idx="2">
                  <c:v>957.05555555555554</c:v>
                </c:pt>
                <c:pt idx="3">
                  <c:v>957.57894736842104</c:v>
                </c:pt>
                <c:pt idx="4">
                  <c:v>955.68421052631584</c:v>
                </c:pt>
                <c:pt idx="5">
                  <c:v>958.0526315789474</c:v>
                </c:pt>
                <c:pt idx="6">
                  <c:v>955.31578947368416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970.12</c:v>
                </c:pt>
                <c:pt idx="1">
                  <c:v>966.89166666666677</c:v>
                </c:pt>
                <c:pt idx="2">
                  <c:v>953.875</c:v>
                </c:pt>
                <c:pt idx="3">
                  <c:v>954.53571428571433</c:v>
                </c:pt>
                <c:pt idx="4">
                  <c:v>942.98</c:v>
                </c:pt>
                <c:pt idx="5">
                  <c:v>966.39814814814804</c:v>
                </c:pt>
                <c:pt idx="6">
                  <c:v>983.43827160493834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960</c:v>
                </c:pt>
                <c:pt idx="3">
                  <c:v>950</c:v>
                </c:pt>
                <c:pt idx="4">
                  <c:v>967.2</c:v>
                </c:pt>
                <c:pt idx="5">
                  <c:v>959.3</c:v>
                </c:pt>
                <c:pt idx="6">
                  <c:v>952.7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956.5</c:v>
                </c:pt>
                <c:pt idx="1">
                  <c:v>953.44</c:v>
                </c:pt>
                <c:pt idx="2">
                  <c:v>945.96</c:v>
                </c:pt>
                <c:pt idx="3">
                  <c:v>945.54</c:v>
                </c:pt>
                <c:pt idx="4">
                  <c:v>959.98</c:v>
                </c:pt>
                <c:pt idx="5">
                  <c:v>961.15</c:v>
                </c:pt>
                <c:pt idx="6">
                  <c:v>963.42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959</c:v>
                </c:pt>
                <c:pt idx="1">
                  <c:v>959</c:v>
                </c:pt>
                <c:pt idx="2">
                  <c:v>959</c:v>
                </c:pt>
                <c:pt idx="3">
                  <c:v>959</c:v>
                </c:pt>
                <c:pt idx="4">
                  <c:v>959</c:v>
                </c:pt>
                <c:pt idx="5">
                  <c:v>959</c:v>
                </c:pt>
                <c:pt idx="6">
                  <c:v>959</c:v>
                </c:pt>
                <c:pt idx="7">
                  <c:v>959</c:v>
                </c:pt>
                <c:pt idx="8">
                  <c:v>959</c:v>
                </c:pt>
                <c:pt idx="9">
                  <c:v>959</c:v>
                </c:pt>
                <c:pt idx="10">
                  <c:v>959</c:v>
                </c:pt>
                <c:pt idx="11">
                  <c:v>959</c:v>
                </c:pt>
                <c:pt idx="12">
                  <c:v>959</c:v>
                </c:pt>
                <c:pt idx="13">
                  <c:v>959</c:v>
                </c:pt>
                <c:pt idx="14">
                  <c:v>959</c:v>
                </c:pt>
                <c:pt idx="15">
                  <c:v>959</c:v>
                </c:pt>
                <c:pt idx="16">
                  <c:v>959</c:v>
                </c:pt>
                <c:pt idx="17">
                  <c:v>959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963.66307692307691</c:v>
                </c:pt>
                <c:pt idx="1">
                  <c:v>956.54310846560873</c:v>
                </c:pt>
                <c:pt idx="2">
                  <c:v>957.99436507936514</c:v>
                </c:pt>
                <c:pt idx="3">
                  <c:v>957.5811305048336</c:v>
                </c:pt>
                <c:pt idx="4">
                  <c:v>961.20298245614038</c:v>
                </c:pt>
                <c:pt idx="5">
                  <c:v>963.46465107212475</c:v>
                </c:pt>
                <c:pt idx="6">
                  <c:v>966.49269773650656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13.620000000000005</c:v>
                </c:pt>
                <c:pt idx="1">
                  <c:v>31.838095238095207</c:v>
                </c:pt>
                <c:pt idx="2">
                  <c:v>24.686666666666724</c:v>
                </c:pt>
                <c:pt idx="3">
                  <c:v>25.522500000000036</c:v>
                </c:pt>
                <c:pt idx="4">
                  <c:v>27.644999999999982</c:v>
                </c:pt>
                <c:pt idx="5">
                  <c:v>14.439368421052563</c:v>
                </c:pt>
                <c:pt idx="6">
                  <c:v>34.176923076923003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911</c:v>
                </c:pt>
                <c:pt idx="1">
                  <c:v>911</c:v>
                </c:pt>
                <c:pt idx="2">
                  <c:v>911</c:v>
                </c:pt>
                <c:pt idx="3">
                  <c:v>911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911</c:v>
                </c:pt>
                <c:pt idx="11">
                  <c:v>911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1007</c:v>
                </c:pt>
                <c:pt idx="1">
                  <c:v>1007</c:v>
                </c:pt>
                <c:pt idx="2">
                  <c:v>1007</c:v>
                </c:pt>
                <c:pt idx="3">
                  <c:v>1007</c:v>
                </c:pt>
                <c:pt idx="4">
                  <c:v>1007</c:v>
                </c:pt>
                <c:pt idx="5">
                  <c:v>1007</c:v>
                </c:pt>
                <c:pt idx="6">
                  <c:v>1007</c:v>
                </c:pt>
                <c:pt idx="7">
                  <c:v>1007</c:v>
                </c:pt>
                <c:pt idx="8">
                  <c:v>1007</c:v>
                </c:pt>
                <c:pt idx="9">
                  <c:v>1007</c:v>
                </c:pt>
                <c:pt idx="10">
                  <c:v>1007</c:v>
                </c:pt>
                <c:pt idx="11">
                  <c:v>1007</c:v>
                </c:pt>
                <c:pt idx="12">
                  <c:v>1007</c:v>
                </c:pt>
                <c:pt idx="13">
                  <c:v>1007</c:v>
                </c:pt>
                <c:pt idx="14">
                  <c:v>1007</c:v>
                </c:pt>
                <c:pt idx="15">
                  <c:v>1007</c:v>
                </c:pt>
                <c:pt idx="16">
                  <c:v>1007</c:v>
                </c:pt>
                <c:pt idx="17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9792"/>
        <c:axId val="191331712"/>
      </c:lineChart>
      <c:catAx>
        <c:axId val="19132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33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331712"/>
        <c:scaling>
          <c:orientation val="minMax"/>
          <c:max val="1055"/>
          <c:min val="86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329792"/>
        <c:crosses val="autoZero"/>
        <c:crossBetween val="between"/>
        <c:majorUnit val="4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1">
                  <c:v>106.44722222222222</c:v>
                </c:pt>
                <c:pt idx="2">
                  <c:v>105.97624999999999</c:v>
                </c:pt>
                <c:pt idx="3">
                  <c:v>105.82805263157896</c:v>
                </c:pt>
                <c:pt idx="4">
                  <c:v>104.59459999999999</c:v>
                </c:pt>
                <c:pt idx="5">
                  <c:v>104.80922222222222</c:v>
                </c:pt>
                <c:pt idx="6">
                  <c:v>105.00215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5">
                  <c:v>105.5</c:v>
                </c:pt>
                <c:pt idx="6">
                  <c:v>106.3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105.07058823529412</c:v>
                </c:pt>
                <c:pt idx="2">
                  <c:v>106.075</c:v>
                </c:pt>
                <c:pt idx="3">
                  <c:v>105.80370370370372</c:v>
                </c:pt>
                <c:pt idx="4">
                  <c:v>105.85600000000001</c:v>
                </c:pt>
                <c:pt idx="5">
                  <c:v>105.5095238095238</c:v>
                </c:pt>
                <c:pt idx="6">
                  <c:v>105.35555555555554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1">
                  <c:v>105.4</c:v>
                </c:pt>
                <c:pt idx="2">
                  <c:v>105.3</c:v>
                </c:pt>
                <c:pt idx="3">
                  <c:v>106.5</c:v>
                </c:pt>
                <c:pt idx="4">
                  <c:v>107</c:v>
                </c:pt>
                <c:pt idx="5">
                  <c:v>106.2</c:v>
                </c:pt>
                <c:pt idx="6">
                  <c:v>106.41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2">
                  <c:v>106.1</c:v>
                </c:pt>
                <c:pt idx="3">
                  <c:v>106</c:v>
                </c:pt>
                <c:pt idx="4">
                  <c:v>106.9</c:v>
                </c:pt>
                <c:pt idx="5">
                  <c:v>106.9</c:v>
                </c:pt>
                <c:pt idx="6">
                  <c:v>105.7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105.63927015250545</c:v>
                </c:pt>
                <c:pt idx="2">
                  <c:v>105.86281249999999</c:v>
                </c:pt>
                <c:pt idx="3">
                  <c:v>106.03293908382066</c:v>
                </c:pt>
                <c:pt idx="4">
                  <c:v>106.08765</c:v>
                </c:pt>
                <c:pt idx="5">
                  <c:v>105.85468650793649</c:v>
                </c:pt>
                <c:pt idx="6">
                  <c:v>105.61692638888887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69344"/>
        <c:axId val="185775616"/>
      </c:lineChart>
      <c:catAx>
        <c:axId val="18576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775616"/>
        <c:crosses val="autoZero"/>
        <c:auto val="0"/>
        <c:lblAlgn val="ctr"/>
        <c:lblOffset val="100"/>
        <c:noMultiLvlLbl val="0"/>
      </c:catAx>
      <c:valAx>
        <c:axId val="185775616"/>
        <c:scaling>
          <c:orientation val="minMax"/>
          <c:max val="112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76934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1101493772001"/>
          <c:y val="8.5342224217375445E-2"/>
          <c:w val="0.19543977283161454"/>
          <c:h val="0.75877285904651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195.625</c:v>
                </c:pt>
                <c:pt idx="2">
                  <c:v>197.5</c:v>
                </c:pt>
                <c:pt idx="3">
                  <c:v>197.03125</c:v>
                </c:pt>
                <c:pt idx="4">
                  <c:v>196.90625</c:v>
                </c:pt>
                <c:pt idx="5">
                  <c:v>197.28125</c:v>
                </c:pt>
                <c:pt idx="6">
                  <c:v>197.03125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1">
                  <c:v>199.08055555555558</c:v>
                </c:pt>
                <c:pt idx="2">
                  <c:v>203.02330000000001</c:v>
                </c:pt>
                <c:pt idx="3">
                  <c:v>200.93421052631581</c:v>
                </c:pt>
                <c:pt idx="4">
                  <c:v>198.815</c:v>
                </c:pt>
                <c:pt idx="5">
                  <c:v>198.79077777777775</c:v>
                </c:pt>
                <c:pt idx="6">
                  <c:v>195.74759999999998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194.00714285714281</c:v>
                </c:pt>
                <c:pt idx="1">
                  <c:v>192.41333333333333</c:v>
                </c:pt>
                <c:pt idx="2">
                  <c:v>192.41538461538462</c:v>
                </c:pt>
                <c:pt idx="3">
                  <c:v>192.64374999999998</c:v>
                </c:pt>
                <c:pt idx="4">
                  <c:v>189.805555555556</c:v>
                </c:pt>
                <c:pt idx="5">
                  <c:v>191.90600000000001</c:v>
                </c:pt>
                <c:pt idx="6">
                  <c:v>197.914285714286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197.92307692307693</c:v>
                </c:pt>
                <c:pt idx="2">
                  <c:v>198.5</c:v>
                </c:pt>
                <c:pt idx="3">
                  <c:v>197.52631578947367</c:v>
                </c:pt>
                <c:pt idx="4">
                  <c:v>196.94736842105263</c:v>
                </c:pt>
                <c:pt idx="5">
                  <c:v>195.94736842105263</c:v>
                </c:pt>
                <c:pt idx="6">
                  <c:v>200.57894736842104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199.75833333333333</c:v>
                </c:pt>
                <c:pt idx="1">
                  <c:v>196.19444444444446</c:v>
                </c:pt>
                <c:pt idx="2">
                  <c:v>192.05555555555554</c:v>
                </c:pt>
                <c:pt idx="3">
                  <c:v>190.24137931034483</c:v>
                </c:pt>
                <c:pt idx="4">
                  <c:v>192.04166666666666</c:v>
                </c:pt>
                <c:pt idx="5">
                  <c:v>195.40909090909091</c:v>
                </c:pt>
                <c:pt idx="6">
                  <c:v>196.09259259259258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192.3</c:v>
                </c:pt>
                <c:pt idx="3">
                  <c:v>188</c:v>
                </c:pt>
                <c:pt idx="4">
                  <c:v>194.3</c:v>
                </c:pt>
                <c:pt idx="5">
                  <c:v>193.3</c:v>
                </c:pt>
                <c:pt idx="6">
                  <c:v>192.2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191.06</c:v>
                </c:pt>
                <c:pt idx="1">
                  <c:v>191.9</c:v>
                </c:pt>
                <c:pt idx="2">
                  <c:v>193.77</c:v>
                </c:pt>
                <c:pt idx="3">
                  <c:v>194.02</c:v>
                </c:pt>
                <c:pt idx="4">
                  <c:v>193.88</c:v>
                </c:pt>
                <c:pt idx="5">
                  <c:v>194.96</c:v>
                </c:pt>
                <c:pt idx="6">
                  <c:v>193.25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194.94182539682538</c:v>
                </c:pt>
                <c:pt idx="1">
                  <c:v>195.52273504273504</c:v>
                </c:pt>
                <c:pt idx="2">
                  <c:v>195.6520343101343</c:v>
                </c:pt>
                <c:pt idx="3">
                  <c:v>194.34241508944774</c:v>
                </c:pt>
                <c:pt idx="4">
                  <c:v>194.6708343776107</c:v>
                </c:pt>
                <c:pt idx="5">
                  <c:v>195.37064101541731</c:v>
                </c:pt>
                <c:pt idx="6">
                  <c:v>196.11638223932852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8.6983333333333235</c:v>
                </c:pt>
                <c:pt idx="1">
                  <c:v>7.1805555555555713</c:v>
                </c:pt>
                <c:pt idx="2">
                  <c:v>10.967744444444463</c:v>
                </c:pt>
                <c:pt idx="3">
                  <c:v>12.934210526315809</c:v>
                </c:pt>
                <c:pt idx="4">
                  <c:v>9.0094444444440001</c:v>
                </c:pt>
                <c:pt idx="5">
                  <c:v>6.8847777777777424</c:v>
                </c:pt>
                <c:pt idx="6">
                  <c:v>8.378947368421052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176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04160"/>
        <c:axId val="191806080"/>
      </c:lineChart>
      <c:catAx>
        <c:axId val="19180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80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806080"/>
        <c:scaling>
          <c:orientation val="minMax"/>
          <c:max val="236"/>
          <c:min val="1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80416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94.291666666666671</c:v>
                </c:pt>
                <c:pt idx="2">
                  <c:v>94.916666666666671</c:v>
                </c:pt>
                <c:pt idx="3">
                  <c:v>93.34375</c:v>
                </c:pt>
                <c:pt idx="4">
                  <c:v>93.5</c:v>
                </c:pt>
                <c:pt idx="5">
                  <c:v>93.78125</c:v>
                </c:pt>
                <c:pt idx="6">
                  <c:v>93.3125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1">
                  <c:v>92.65</c:v>
                </c:pt>
                <c:pt idx="2">
                  <c:v>95.1875</c:v>
                </c:pt>
                <c:pt idx="3">
                  <c:v>95.459631578947366</c:v>
                </c:pt>
                <c:pt idx="4">
                  <c:v>94.605000000000004</c:v>
                </c:pt>
                <c:pt idx="5">
                  <c:v>95.279611111111109</c:v>
                </c:pt>
                <c:pt idx="6">
                  <c:v>90.79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93.573333333333338</c:v>
                </c:pt>
                <c:pt idx="1">
                  <c:v>93.17647058823529</c:v>
                </c:pt>
                <c:pt idx="2">
                  <c:v>94.728571428571428</c:v>
                </c:pt>
                <c:pt idx="3">
                  <c:v>93.443750000000009</c:v>
                </c:pt>
                <c:pt idx="4">
                  <c:v>92.353333333333296</c:v>
                </c:pt>
                <c:pt idx="5">
                  <c:v>93.328999999999994</c:v>
                </c:pt>
                <c:pt idx="6">
                  <c:v>95.246666666666599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94.307692307692307</c:v>
                </c:pt>
                <c:pt idx="2">
                  <c:v>96.166666666666671</c:v>
                </c:pt>
                <c:pt idx="3">
                  <c:v>93.78947368421052</c:v>
                </c:pt>
                <c:pt idx="4">
                  <c:v>94.10526315789474</c:v>
                </c:pt>
                <c:pt idx="5">
                  <c:v>93.94736842105263</c:v>
                </c:pt>
                <c:pt idx="6">
                  <c:v>94.263157894736835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95.88</c:v>
                </c:pt>
                <c:pt idx="1">
                  <c:v>95</c:v>
                </c:pt>
                <c:pt idx="2">
                  <c:v>93.166666666666671</c:v>
                </c:pt>
                <c:pt idx="3">
                  <c:v>93.232142857142861</c:v>
                </c:pt>
                <c:pt idx="4">
                  <c:v>92.04</c:v>
                </c:pt>
                <c:pt idx="5">
                  <c:v>93.659420289855063</c:v>
                </c:pt>
                <c:pt idx="6">
                  <c:v>93.320987654321002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91.1</c:v>
                </c:pt>
                <c:pt idx="3">
                  <c:v>89.9</c:v>
                </c:pt>
                <c:pt idx="4">
                  <c:v>90.8</c:v>
                </c:pt>
                <c:pt idx="5">
                  <c:v>92.2</c:v>
                </c:pt>
                <c:pt idx="6">
                  <c:v>90.9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91.75</c:v>
                </c:pt>
                <c:pt idx="1">
                  <c:v>92.13</c:v>
                </c:pt>
                <c:pt idx="2">
                  <c:v>91.29</c:v>
                </c:pt>
                <c:pt idx="3">
                  <c:v>91.8</c:v>
                </c:pt>
                <c:pt idx="4">
                  <c:v>91.08</c:v>
                </c:pt>
                <c:pt idx="5">
                  <c:v>90.69</c:v>
                </c:pt>
                <c:pt idx="6">
                  <c:v>92.44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93.734444444444435</c:v>
                </c:pt>
                <c:pt idx="1">
                  <c:v>93.592638260432366</c:v>
                </c:pt>
                <c:pt idx="2">
                  <c:v>93.793724489795935</c:v>
                </c:pt>
                <c:pt idx="3">
                  <c:v>92.995535445757241</c:v>
                </c:pt>
                <c:pt idx="4">
                  <c:v>92.640513784461163</c:v>
                </c:pt>
                <c:pt idx="5">
                  <c:v>93.269521403145546</c:v>
                </c:pt>
                <c:pt idx="6">
                  <c:v>92.896187459389211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4.1299999999999955</c:v>
                </c:pt>
                <c:pt idx="1">
                  <c:v>2.8700000000000045</c:v>
                </c:pt>
                <c:pt idx="2">
                  <c:v>5.0666666666666771</c:v>
                </c:pt>
                <c:pt idx="3">
                  <c:v>5.5596315789473607</c:v>
                </c:pt>
                <c:pt idx="4">
                  <c:v>3.8050000000000068</c:v>
                </c:pt>
                <c:pt idx="5">
                  <c:v>4.5896111111111111</c:v>
                </c:pt>
                <c:pt idx="6">
                  <c:v>4.4566666666665924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6784"/>
        <c:axId val="191608704"/>
      </c:lineChart>
      <c:catAx>
        <c:axId val="19160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60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608704"/>
        <c:scaling>
          <c:orientation val="minMax"/>
          <c:max val="113"/>
          <c:min val="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60678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85.666666666666671</c:v>
                </c:pt>
                <c:pt idx="2">
                  <c:v>85.958333333333329</c:v>
                </c:pt>
                <c:pt idx="3">
                  <c:v>85.96875</c:v>
                </c:pt>
                <c:pt idx="4">
                  <c:v>85.59375</c:v>
                </c:pt>
                <c:pt idx="5">
                  <c:v>86.40625</c:v>
                </c:pt>
                <c:pt idx="6">
                  <c:v>85.25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83.882352941176464</c:v>
                </c:pt>
                <c:pt idx="2">
                  <c:v>85.555555555555557</c:v>
                </c:pt>
                <c:pt idx="3">
                  <c:v>82.285714285714292</c:v>
                </c:pt>
                <c:pt idx="4">
                  <c:v>84</c:v>
                </c:pt>
                <c:pt idx="5">
                  <c:v>83.625</c:v>
                </c:pt>
                <c:pt idx="6">
                  <c:v>82.8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1">
                  <c:v>86.769230769230774</c:v>
                </c:pt>
                <c:pt idx="2">
                  <c:v>87.611111111111114</c:v>
                </c:pt>
                <c:pt idx="3">
                  <c:v>86.684210526315795</c:v>
                </c:pt>
                <c:pt idx="4">
                  <c:v>86.94736842105263</c:v>
                </c:pt>
                <c:pt idx="5">
                  <c:v>87.263157894736835</c:v>
                </c:pt>
                <c:pt idx="6">
                  <c:v>86.631578947368425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2">
                  <c:v>84.4</c:v>
                </c:pt>
                <c:pt idx="3">
                  <c:v>83.8</c:v>
                </c:pt>
                <c:pt idx="4">
                  <c:v>86.6</c:v>
                </c:pt>
                <c:pt idx="5">
                  <c:v>86.2</c:v>
                </c:pt>
                <c:pt idx="6">
                  <c:v>84.9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85.439416792357974</c:v>
                </c:pt>
                <c:pt idx="2">
                  <c:v>85.881249999999994</c:v>
                </c:pt>
                <c:pt idx="3">
                  <c:v>84.684668703007517</c:v>
                </c:pt>
                <c:pt idx="4">
                  <c:v>85.785279605263156</c:v>
                </c:pt>
                <c:pt idx="5">
                  <c:v>85.873601973684202</c:v>
                </c:pt>
                <c:pt idx="6">
                  <c:v>84.895394736842121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84288"/>
        <c:axId val="189886464"/>
      </c:lineChart>
      <c:catAx>
        <c:axId val="18988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88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886464"/>
        <c:scaling>
          <c:orientation val="minMax"/>
          <c:max val="96"/>
          <c:min val="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88428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1399869932058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1">
                  <c:v>64.397222222222226</c:v>
                </c:pt>
                <c:pt idx="2">
                  <c:v>64.137500000000003</c:v>
                </c:pt>
                <c:pt idx="3">
                  <c:v>64.047368421052624</c:v>
                </c:pt>
                <c:pt idx="4">
                  <c:v>64.959599999999995</c:v>
                </c:pt>
                <c:pt idx="5">
                  <c:v>63.977777777777789</c:v>
                </c:pt>
                <c:pt idx="6">
                  <c:v>63.631700000000002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5">
                  <c:v>63.4</c:v>
                </c:pt>
                <c:pt idx="6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67.644000000000005</c:v>
                </c:pt>
                <c:pt idx="1">
                  <c:v>67.007500000000007</c:v>
                </c:pt>
                <c:pt idx="2">
                  <c:v>64.080555555555563</c:v>
                </c:pt>
                <c:pt idx="3">
                  <c:v>66.161904761904751</c:v>
                </c:pt>
                <c:pt idx="4">
                  <c:v>65.746000000000009</c:v>
                </c:pt>
                <c:pt idx="5">
                  <c:v>65.689393939393938</c:v>
                </c:pt>
                <c:pt idx="6">
                  <c:v>66.911111111111111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1">
                  <c:v>65.599999999999994</c:v>
                </c:pt>
                <c:pt idx="2">
                  <c:v>65.8</c:v>
                </c:pt>
                <c:pt idx="3">
                  <c:v>66.900000000000006</c:v>
                </c:pt>
                <c:pt idx="4">
                  <c:v>67.400000000000006</c:v>
                </c:pt>
                <c:pt idx="5">
                  <c:v>66.7</c:v>
                </c:pt>
                <c:pt idx="6">
                  <c:v>65.088999999999999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66.63</c:v>
                </c:pt>
                <c:pt idx="1">
                  <c:v>65.95</c:v>
                </c:pt>
                <c:pt idx="2">
                  <c:v>64.55</c:v>
                </c:pt>
                <c:pt idx="3">
                  <c:v>63.87</c:v>
                </c:pt>
                <c:pt idx="4">
                  <c:v>64.819999999999993</c:v>
                </c:pt>
                <c:pt idx="5">
                  <c:v>65.22</c:v>
                </c:pt>
                <c:pt idx="6">
                  <c:v>64.98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2">
                  <c:v>68.400000000000006</c:v>
                </c:pt>
                <c:pt idx="3">
                  <c:v>69</c:v>
                </c:pt>
                <c:pt idx="4">
                  <c:v>68</c:v>
                </c:pt>
                <c:pt idx="5">
                  <c:v>65</c:v>
                </c:pt>
                <c:pt idx="6">
                  <c:v>64.820000000000007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67.137</c:v>
                </c:pt>
                <c:pt idx="1">
                  <c:v>65.738680555555561</c:v>
                </c:pt>
                <c:pt idx="2">
                  <c:v>65.393611111111113</c:v>
                </c:pt>
                <c:pt idx="3">
                  <c:v>65.995854636591474</c:v>
                </c:pt>
                <c:pt idx="4">
                  <c:v>66.185120000000012</c:v>
                </c:pt>
                <c:pt idx="5">
                  <c:v>64.997861952861953</c:v>
                </c:pt>
                <c:pt idx="6">
                  <c:v>64.805301851851851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9824"/>
        <c:axId val="190915712"/>
      </c:lineChart>
      <c:catAx>
        <c:axId val="19090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9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915712"/>
        <c:scaling>
          <c:orientation val="minMax"/>
          <c:max val="76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90982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'2018.11月を100％とした時の活性変化率'!$B$1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100.35993425609662</c:v>
                </c:pt>
                <c:pt idx="2">
                  <c:v>100.21045122305554</c:v>
                </c:pt>
                <c:pt idx="3">
                  <c:v>100.25770243158037</c:v>
                </c:pt>
                <c:pt idx="4">
                  <c:v>100.23728485080893</c:v>
                </c:pt>
                <c:pt idx="5">
                  <c:v>100.31389325468653</c:v>
                </c:pt>
                <c:pt idx="6">
                  <c:v>100.25076207946175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'2018.11月を100％とした時の活性変化率'!$C$1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100.33331442380555</c:v>
                </c:pt>
                <c:pt idx="2">
                  <c:v>100.23826029364078</c:v>
                </c:pt>
                <c:pt idx="3">
                  <c:v>100.29324738602159</c:v>
                </c:pt>
                <c:pt idx="4">
                  <c:v>100.1734102293865</c:v>
                </c:pt>
                <c:pt idx="5">
                  <c:v>100.22499872805616</c:v>
                </c:pt>
                <c:pt idx="6">
                  <c:v>100.22100534053526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'2018.11月を100％とした時の活性変化率'!$D$1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99.843978364808905</c:v>
                </c:pt>
                <c:pt idx="2">
                  <c:v>100.05525734538728</c:v>
                </c:pt>
                <c:pt idx="3">
                  <c:v>100.21605091135709</c:v>
                </c:pt>
                <c:pt idx="4">
                  <c:v>100.26776042736796</c:v>
                </c:pt>
                <c:pt idx="5">
                  <c:v>100.04757713920438</c:v>
                </c:pt>
                <c:pt idx="6">
                  <c:v>99.822860363445386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'2018.11月を100％とした時の活性変化率'!$E$1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99.357155655596372</c:v>
                </c:pt>
                <c:pt idx="2">
                  <c:v>99.747690490520668</c:v>
                </c:pt>
                <c:pt idx="3">
                  <c:v>99.639512160843594</c:v>
                </c:pt>
                <c:pt idx="4">
                  <c:v>99.699386745842176</c:v>
                </c:pt>
                <c:pt idx="5">
                  <c:v>99.50447760903235</c:v>
                </c:pt>
                <c:pt idx="6">
                  <c:v>99.494521622510177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'2018.11月を100％とした時の活性変化率'!$F$1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99.79365308458398</c:v>
                </c:pt>
                <c:pt idx="2">
                  <c:v>99.92412607969132</c:v>
                </c:pt>
                <c:pt idx="3">
                  <c:v>100.09746295066427</c:v>
                </c:pt>
                <c:pt idx="4">
                  <c:v>100.1148968936445</c:v>
                </c:pt>
                <c:pt idx="5">
                  <c:v>99.772109980914394</c:v>
                </c:pt>
                <c:pt idx="6">
                  <c:v>99.798315918589324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'2018.11月を100％とした時の活性変化率'!$G$1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100.31512781081069</c:v>
                </c:pt>
                <c:pt idx="2">
                  <c:v>100.79971148544098</c:v>
                </c:pt>
                <c:pt idx="3">
                  <c:v>100.22838197999103</c:v>
                </c:pt>
                <c:pt idx="4">
                  <c:v>100.31893851642415</c:v>
                </c:pt>
                <c:pt idx="5">
                  <c:v>100.23074768040433</c:v>
                </c:pt>
                <c:pt idx="6">
                  <c:v>100.44360527872252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'2018.11月を100％とした時の活性変化率'!$H$1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99.216549502592457</c:v>
                </c:pt>
                <c:pt idx="2">
                  <c:v>99.264366929261655</c:v>
                </c:pt>
                <c:pt idx="3">
                  <c:v>98.761539648066957</c:v>
                </c:pt>
                <c:pt idx="4">
                  <c:v>98.820739172475015</c:v>
                </c:pt>
                <c:pt idx="5">
                  <c:v>98.862990894879545</c:v>
                </c:pt>
                <c:pt idx="6">
                  <c:v>98.996780497746812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'2018.11月を100％とした時の活性変化率'!$I$1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100.56077025843631</c:v>
                </c:pt>
                <c:pt idx="2">
                  <c:v>101.32879168895474</c:v>
                </c:pt>
                <c:pt idx="3">
                  <c:v>100.84790069527709</c:v>
                </c:pt>
                <c:pt idx="4">
                  <c:v>101.51726119810553</c:v>
                </c:pt>
                <c:pt idx="5">
                  <c:v>101.52080621267736</c:v>
                </c:pt>
                <c:pt idx="6">
                  <c:v>101.45426877149629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'2018.11月を100％とした時の活性変化率'!$J$1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99.865130041923834</c:v>
                </c:pt>
                <c:pt idx="2">
                  <c:v>100.0534056457892</c:v>
                </c:pt>
                <c:pt idx="3">
                  <c:v>100.0804214834111</c:v>
                </c:pt>
                <c:pt idx="4">
                  <c:v>100.20792609203978</c:v>
                </c:pt>
                <c:pt idx="5">
                  <c:v>100.09294278081731</c:v>
                </c:pt>
                <c:pt idx="6">
                  <c:v>99.981697876900085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'2018.11月を100％とした時の活性変化率'!$K$1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99.577978066844707</c:v>
                </c:pt>
                <c:pt idx="2">
                  <c:v>99.259280511690562</c:v>
                </c:pt>
                <c:pt idx="3">
                  <c:v>99.41470360130252</c:v>
                </c:pt>
                <c:pt idx="4">
                  <c:v>99.206526229861595</c:v>
                </c:pt>
                <c:pt idx="5">
                  <c:v>99.141101266984961</c:v>
                </c:pt>
                <c:pt idx="6">
                  <c:v>99.473695626437589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'2018.11月を100％とした時の活性変化率'!$L$1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99.179233142719852</c:v>
                </c:pt>
                <c:pt idx="2">
                  <c:v>99.393372711788047</c:v>
                </c:pt>
                <c:pt idx="3">
                  <c:v>98.868047195970505</c:v>
                </c:pt>
                <c:pt idx="4">
                  <c:v>99.789351044878941</c:v>
                </c:pt>
                <c:pt idx="5">
                  <c:v>99.770304588530394</c:v>
                </c:pt>
                <c:pt idx="6">
                  <c:v>99.809254396766505</c:v>
                </c:pt>
              </c:numCache>
            </c:numRef>
          </c:val>
          <c:smooth val="0"/>
        </c:ser>
        <c:ser>
          <c:idx val="24"/>
          <c:order val="11"/>
          <c:tx>
            <c:strRef>
              <c:f>'2018.11月を100％とした時の活性変化率'!$M$1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99.479029167257721</c:v>
                </c:pt>
                <c:pt idx="2">
                  <c:v>99.454639177309929</c:v>
                </c:pt>
                <c:pt idx="3">
                  <c:v>99.361797254456874</c:v>
                </c:pt>
                <c:pt idx="4">
                  <c:v>97.945891216680465</c:v>
                </c:pt>
                <c:pt idx="5">
                  <c:v>97.858328199188378</c:v>
                </c:pt>
                <c:pt idx="6">
                  <c:v>97.689197855541735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'2018.11月を100％とした時の活性変化率'!$N$1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99.922057959670241</c:v>
                </c:pt>
                <c:pt idx="2">
                  <c:v>100.52598848776225</c:v>
                </c:pt>
                <c:pt idx="3">
                  <c:v>100.8532682429589</c:v>
                </c:pt>
                <c:pt idx="4">
                  <c:v>100.82237963782521</c:v>
                </c:pt>
                <c:pt idx="5">
                  <c:v>100.27339086740703</c:v>
                </c:pt>
                <c:pt idx="6">
                  <c:v>100.2488689847127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'2018.11月を100％とした時の活性変化率'!$O$1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99.944277642291269</c:v>
                </c:pt>
                <c:pt idx="2">
                  <c:v>100.44313471780653</c:v>
                </c:pt>
                <c:pt idx="3">
                  <c:v>100.67670264903779</c:v>
                </c:pt>
                <c:pt idx="4">
                  <c:v>100.1839037329507</c:v>
                </c:pt>
                <c:pt idx="5">
                  <c:v>100.0123032508625</c:v>
                </c:pt>
                <c:pt idx="6">
                  <c:v>100.05437675233362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'2018.11月を100％とした時の活性変化率'!$P$1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99.547986350650547</c:v>
                </c:pt>
                <c:pt idx="2">
                  <c:v>99.823313645839363</c:v>
                </c:pt>
                <c:pt idx="3">
                  <c:v>99.470142051296506</c:v>
                </c:pt>
                <c:pt idx="4">
                  <c:v>99.617511402422537</c:v>
                </c:pt>
                <c:pt idx="5">
                  <c:v>98.862173308923005</c:v>
                </c:pt>
                <c:pt idx="6">
                  <c:v>98.695541585191606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'2018.11月を100％とした時の活性変化率'!$Q$1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99.562623794745647</c:v>
                </c:pt>
                <c:pt idx="3">
                  <c:v>100.06781946145058</c:v>
                </c:pt>
                <c:pt idx="4">
                  <c:v>100.24624800522379</c:v>
                </c:pt>
                <c:pt idx="5">
                  <c:v>100.17166462374219</c:v>
                </c:pt>
                <c:pt idx="6">
                  <c:v>99.820284299048765</c:v>
                </c:pt>
              </c:numCache>
            </c:numRef>
          </c:val>
          <c:smooth val="0"/>
        </c:ser>
        <c:ser>
          <c:idx val="1"/>
          <c:order val="16"/>
          <c:tx>
            <c:strRef>
              <c:f>'2018.11月を100％とした時の活性変化率'!$R$1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100.29359495328463</c:v>
                </c:pt>
                <c:pt idx="3">
                  <c:v>100.31166963068183</c:v>
                </c:pt>
                <c:pt idx="4">
                  <c:v>100.16345403317692</c:v>
                </c:pt>
                <c:pt idx="5">
                  <c:v>100.52538024736756</c:v>
                </c:pt>
                <c:pt idx="6">
                  <c:v>100.36270425156121</c:v>
                </c:pt>
              </c:numCache>
            </c:numRef>
          </c:val>
          <c:smooth val="0"/>
        </c:ser>
        <c:ser>
          <c:idx val="2"/>
          <c:order val="17"/>
          <c:tx>
            <c:strRef>
              <c:f>'2018.11月を100％とした時の活性変化率'!$S$1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100.05850715844271</c:v>
                </c:pt>
                <c:pt idx="2">
                  <c:v>99.977148284498796</c:v>
                </c:pt>
                <c:pt idx="3">
                  <c:v>100.07738926576251</c:v>
                </c:pt>
                <c:pt idx="4">
                  <c:v>100.07437121096923</c:v>
                </c:pt>
                <c:pt idx="5">
                  <c:v>100.15677162008187</c:v>
                </c:pt>
                <c:pt idx="6">
                  <c:v>100.05066225827683</c:v>
                </c:pt>
              </c:numCache>
            </c:numRef>
          </c:val>
          <c:smooth val="0"/>
        </c:ser>
        <c:ser>
          <c:idx val="3"/>
          <c:order val="18"/>
          <c:tx>
            <c:strRef>
              <c:f>'2018.11月を100％とした時の活性変化率'!$T$1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99.898555020094747</c:v>
                </c:pt>
                <c:pt idx="2">
                  <c:v>100.03617761333017</c:v>
                </c:pt>
                <c:pt idx="3">
                  <c:v>100.34093757053493</c:v>
                </c:pt>
                <c:pt idx="4">
                  <c:v>100.3734444123004</c:v>
                </c:pt>
                <c:pt idx="5">
                  <c:v>99.921709205586055</c:v>
                </c:pt>
                <c:pt idx="6">
                  <c:v>100.11040091560834</c:v>
                </c:pt>
              </c:numCache>
            </c:numRef>
          </c:val>
          <c:smooth val="0"/>
        </c:ser>
        <c:ser>
          <c:idx val="4"/>
          <c:order val="19"/>
          <c:tx>
            <c:strRef>
              <c:f>'2018.11月を100％とした時の活性変化率'!$U$1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99.515751539139487</c:v>
                </c:pt>
                <c:pt idx="2">
                  <c:v>99.402814826506045</c:v>
                </c:pt>
                <c:pt idx="3">
                  <c:v>99.297826089793389</c:v>
                </c:pt>
                <c:pt idx="4">
                  <c:v>99.492753900426223</c:v>
                </c:pt>
                <c:pt idx="5">
                  <c:v>99.611559267280469</c:v>
                </c:pt>
                <c:pt idx="6">
                  <c:v>100.0209998828022</c:v>
                </c:pt>
              </c:numCache>
            </c:numRef>
          </c:val>
          <c:smooth val="0"/>
        </c:ser>
        <c:ser>
          <c:idx val="5"/>
          <c:order val="20"/>
          <c:tx>
            <c:strRef>
              <c:f>'2018.11月を100％とした時の活性変化率'!$V$1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100.050526881645</c:v>
                </c:pt>
                <c:pt idx="2">
                  <c:v>99.951434843700071</c:v>
                </c:pt>
                <c:pt idx="3">
                  <c:v>100.3206278508038</c:v>
                </c:pt>
                <c:pt idx="4">
                  <c:v>100.41245146254963</c:v>
                </c:pt>
                <c:pt idx="5">
                  <c:v>100.22731333818685</c:v>
                </c:pt>
                <c:pt idx="6">
                  <c:v>100.04195042485667</c:v>
                </c:pt>
              </c:numCache>
            </c:numRef>
          </c:val>
          <c:smooth val="0"/>
        </c:ser>
        <c:ser>
          <c:idx val="6"/>
          <c:order val="21"/>
          <c:tx>
            <c:strRef>
              <c:f>'2018.11月を100％とした時の活性変化率'!$W$1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99.33707233388435</c:v>
                </c:pt>
                <c:pt idx="2">
                  <c:v>99.916756215560738</c:v>
                </c:pt>
                <c:pt idx="3">
                  <c:v>100.08560706592364</c:v>
                </c:pt>
                <c:pt idx="4">
                  <c:v>100.0213694888479</c:v>
                </c:pt>
                <c:pt idx="5">
                  <c:v>99.693629465372283</c:v>
                </c:pt>
                <c:pt idx="6">
                  <c:v>99.486013547199732</c:v>
                </c:pt>
              </c:numCache>
            </c:numRef>
          </c:val>
          <c:smooth val="0"/>
        </c:ser>
        <c:ser>
          <c:idx val="7"/>
          <c:order val="22"/>
          <c:tx>
            <c:strRef>
              <c:f>'2018.11月を100％とした時の活性変化率'!$X$1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100.12354999387065</c:v>
                </c:pt>
                <c:pt idx="2">
                  <c:v>100.64495068856149</c:v>
                </c:pt>
                <c:pt idx="3">
                  <c:v>100.80918420670879</c:v>
                </c:pt>
                <c:pt idx="4">
                  <c:v>101.01005343643598</c:v>
                </c:pt>
                <c:pt idx="5">
                  <c:v>100.45313231487496</c:v>
                </c:pt>
                <c:pt idx="6">
                  <c:v>100.85094610454601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'2018.11月を100％とした時の活性変化率'!$Y$1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100.58554192901865</c:v>
                </c:pt>
                <c:pt idx="2">
                  <c:v>100.11893300182508</c:v>
                </c:pt>
                <c:pt idx="3">
                  <c:v>100.80593279857675</c:v>
                </c:pt>
                <c:pt idx="4">
                  <c:v>100.74818675362842</c:v>
                </c:pt>
                <c:pt idx="5">
                  <c:v>100.61243567335131</c:v>
                </c:pt>
                <c:pt idx="6">
                  <c:v>100.56322034075707</c:v>
                </c:pt>
              </c:numCache>
            </c:numRef>
          </c:val>
          <c:smooth val="0"/>
        </c:ser>
        <c:ser>
          <c:idx val="29"/>
          <c:order val="24"/>
          <c:tx>
            <c:strRef>
              <c:f>'2018.11月を100％とした時の活性変化率'!$Z$1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98.943830193830223</c:v>
                </c:pt>
                <c:pt idx="2">
                  <c:v>98.603311103311128</c:v>
                </c:pt>
                <c:pt idx="3">
                  <c:v>99.188322555195612</c:v>
                </c:pt>
                <c:pt idx="4">
                  <c:v>99.870256107098214</c:v>
                </c:pt>
                <c:pt idx="5">
                  <c:v>99.368034451916031</c:v>
                </c:pt>
                <c:pt idx="6">
                  <c:v>98.833080763179481</c:v>
                </c:pt>
              </c:numCache>
            </c:numRef>
          </c:val>
          <c:smooth val="0"/>
        </c:ser>
        <c:ser>
          <c:idx val="22"/>
          <c:order val="25"/>
          <c:tx>
            <c:strRef>
              <c:f>'2018.11月を100％とした時の活性変化率'!$AA$1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100.45240098814061</c:v>
                </c:pt>
                <c:pt idx="2">
                  <c:v>101.15931896565178</c:v>
                </c:pt>
                <c:pt idx="3">
                  <c:v>100.87028382610892</c:v>
                </c:pt>
                <c:pt idx="4">
                  <c:v>100.99818184240044</c:v>
                </c:pt>
                <c:pt idx="5">
                  <c:v>101.1305786495154</c:v>
                </c:pt>
                <c:pt idx="6">
                  <c:v>100.67486091044967</c:v>
                </c:pt>
              </c:numCache>
            </c:numRef>
          </c:val>
          <c:smooth val="0"/>
        </c:ser>
        <c:ser>
          <c:idx val="25"/>
          <c:order val="26"/>
          <c:tx>
            <c:strRef>
              <c:f>'2018.11月を100％とした時の活性変化率'!$AB$1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99.261155830500229</c:v>
                </c:pt>
                <c:pt idx="2">
                  <c:v>99.411753757152184</c:v>
                </c:pt>
                <c:pt idx="3">
                  <c:v>99.36887211268251</c:v>
                </c:pt>
                <c:pt idx="4">
                  <c:v>99.744714254821147</c:v>
                </c:pt>
                <c:pt idx="5">
                  <c:v>99.979409208912955</c:v>
                </c:pt>
                <c:pt idx="6">
                  <c:v>100.29363175586892</c:v>
                </c:pt>
              </c:numCache>
            </c:numRef>
          </c:val>
          <c:smooth val="0"/>
        </c:ser>
        <c:ser>
          <c:idx val="26"/>
          <c:order val="27"/>
          <c:tx>
            <c:strRef>
              <c:f>'2018.11月を100％とした時の活性変化率'!$AC$1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100.29799128264401</c:v>
                </c:pt>
                <c:pt idx="2">
                  <c:v>100.3643183867101</c:v>
                </c:pt>
                <c:pt idx="3">
                  <c:v>99.692518367386029</c:v>
                </c:pt>
                <c:pt idx="4">
                  <c:v>99.860988775157395</c:v>
                </c:pt>
                <c:pt idx="5">
                  <c:v>100.21997106968657</c:v>
                </c:pt>
                <c:pt idx="6">
                  <c:v>100.6025165918664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'2018.11月を100％とした時の活性変化率'!$AD$1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99.848714968278159</c:v>
                </c:pt>
                <c:pt idx="2">
                  <c:v>100.06324254195226</c:v>
                </c:pt>
                <c:pt idx="3">
                  <c:v>99.211699601926867</c:v>
                </c:pt>
                <c:pt idx="4">
                  <c:v>98.832946984999055</c:v>
                </c:pt>
                <c:pt idx="5">
                  <c:v>99.503999789987077</c:v>
                </c:pt>
                <c:pt idx="6">
                  <c:v>99.105710830182545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'2018.11月を100％とした時の活性変化率'!$AE$1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97.917214882338442</c:v>
                </c:pt>
                <c:pt idx="2">
                  <c:v>97.403236830825207</c:v>
                </c:pt>
                <c:pt idx="3">
                  <c:v>98.300273525167157</c:v>
                </c:pt>
                <c:pt idx="4">
                  <c:v>98.582182701044147</c:v>
                </c:pt>
                <c:pt idx="5">
                  <c:v>96.813771769459393</c:v>
                </c:pt>
                <c:pt idx="6">
                  <c:v>96.526955109480397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01920"/>
        <c:axId val="192004096"/>
      </c:lineChart>
      <c:catAx>
        <c:axId val="19200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20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04096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200192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108.72916666666667</c:v>
                </c:pt>
                <c:pt idx="2">
                  <c:v>108.8125</c:v>
                </c:pt>
                <c:pt idx="3">
                  <c:v>108.76250000000002</c:v>
                </c:pt>
                <c:pt idx="4">
                  <c:v>108.559375</c:v>
                </c:pt>
                <c:pt idx="5">
                  <c:v>108.57500000000002</c:v>
                </c:pt>
                <c:pt idx="6">
                  <c:v>108.85625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108.92000000000002</c:v>
                </c:pt>
                <c:pt idx="1">
                  <c:v>108.81176470588235</c:v>
                </c:pt>
                <c:pt idx="2">
                  <c:v>108.34117647058822</c:v>
                </c:pt>
                <c:pt idx="3">
                  <c:v>108.23333333333335</c:v>
                </c:pt>
                <c:pt idx="4">
                  <c:v>108.58750000000001</c:v>
                </c:pt>
                <c:pt idx="5">
                  <c:v>108.658</c:v>
                </c:pt>
                <c:pt idx="6">
                  <c:v>108.5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109.23076923076923</c:v>
                </c:pt>
                <c:pt idx="2">
                  <c:v>109.05555555555556</c:v>
                </c:pt>
                <c:pt idx="3">
                  <c:v>108.94736842105263</c:v>
                </c:pt>
                <c:pt idx="4">
                  <c:v>108.63157894736842</c:v>
                </c:pt>
                <c:pt idx="5">
                  <c:v>108.63157894736842</c:v>
                </c:pt>
                <c:pt idx="6">
                  <c:v>108.78947368421052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109.6</c:v>
                </c:pt>
                <c:pt idx="1">
                  <c:v>109.32</c:v>
                </c:pt>
                <c:pt idx="2">
                  <c:v>109.3</c:v>
                </c:pt>
                <c:pt idx="3">
                  <c:v>108.98</c:v>
                </c:pt>
                <c:pt idx="4">
                  <c:v>108.71</c:v>
                </c:pt>
                <c:pt idx="5">
                  <c:v>108.87</c:v>
                </c:pt>
                <c:pt idx="6">
                  <c:v>109.07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2">
                  <c:v>107.1</c:v>
                </c:pt>
                <c:pt idx="3">
                  <c:v>108.3</c:v>
                </c:pt>
                <c:pt idx="4">
                  <c:v>108.3</c:v>
                </c:pt>
                <c:pt idx="5">
                  <c:v>107.9</c:v>
                </c:pt>
                <c:pt idx="6">
                  <c:v>107.9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109.26</c:v>
                </c:pt>
                <c:pt idx="1">
                  <c:v>109.02292515082956</c:v>
                </c:pt>
                <c:pt idx="2">
                  <c:v>108.52184640522873</c:v>
                </c:pt>
                <c:pt idx="3">
                  <c:v>108.6446403508772</c:v>
                </c:pt>
                <c:pt idx="4">
                  <c:v>108.5576907894737</c:v>
                </c:pt>
                <c:pt idx="5">
                  <c:v>108.02242982456141</c:v>
                </c:pt>
                <c:pt idx="6">
                  <c:v>108.2359539473684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5152"/>
        <c:axId val="185907072"/>
      </c:lineChart>
      <c:catAx>
        <c:axId val="185905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90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907072"/>
        <c:scaling>
          <c:orientation val="minMax"/>
          <c:max val="115"/>
          <c:min val="1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59051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9034288611616"/>
          <c:y val="0.12595117780461301"/>
          <c:w val="0.21607779413415354"/>
          <c:h val="0.8221525737678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11.124999999999995</c:v>
                </c:pt>
                <c:pt idx="2">
                  <c:v>11.129166666666665</c:v>
                </c:pt>
                <c:pt idx="3">
                  <c:v>11.218749999999998</c:v>
                </c:pt>
                <c:pt idx="4">
                  <c:v>11.196874999999999</c:v>
                </c:pt>
                <c:pt idx="5">
                  <c:v>11.178125</c:v>
                </c:pt>
                <c:pt idx="6">
                  <c:v>11.178125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1">
                  <c:v>11.248055555555558</c:v>
                </c:pt>
                <c:pt idx="2">
                  <c:v>11.203099999999999</c:v>
                </c:pt>
                <c:pt idx="3">
                  <c:v>11.177894736842106</c:v>
                </c:pt>
                <c:pt idx="4">
                  <c:v>11.177250000000003</c:v>
                </c:pt>
                <c:pt idx="5">
                  <c:v>11.245888888888887</c:v>
                </c:pt>
                <c:pt idx="6">
                  <c:v>11.231600000000004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11.277777777777779</c:v>
                </c:pt>
                <c:pt idx="1">
                  <c:v>11.106249999999996</c:v>
                </c:pt>
                <c:pt idx="2">
                  <c:v>11.247368421052634</c:v>
                </c:pt>
                <c:pt idx="3">
                  <c:v>11.087499999999997</c:v>
                </c:pt>
                <c:pt idx="4">
                  <c:v>11.147058823529401</c:v>
                </c:pt>
                <c:pt idx="5">
                  <c:v>11.211</c:v>
                </c:pt>
                <c:pt idx="6">
                  <c:v>11.225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5">
                  <c:v>10.767189999999999</c:v>
                </c:pt>
                <c:pt idx="6">
                  <c:v>10.8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11.146153846153844</c:v>
                </c:pt>
                <c:pt idx="2">
                  <c:v>11.188888888888888</c:v>
                </c:pt>
                <c:pt idx="3">
                  <c:v>11.168421052631578</c:v>
                </c:pt>
                <c:pt idx="4">
                  <c:v>11.215789473684209</c:v>
                </c:pt>
                <c:pt idx="5">
                  <c:v>11.084210526315788</c:v>
                </c:pt>
                <c:pt idx="6">
                  <c:v>11.147368421052631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11.131884057971011</c:v>
                </c:pt>
                <c:pt idx="1">
                  <c:v>11.232499999999998</c:v>
                </c:pt>
                <c:pt idx="2">
                  <c:v>11.195833333333335</c:v>
                </c:pt>
                <c:pt idx="3">
                  <c:v>11.172619047619049</c:v>
                </c:pt>
                <c:pt idx="4">
                  <c:v>11.188636363636364</c:v>
                </c:pt>
                <c:pt idx="5">
                  <c:v>11.090151515151511</c:v>
                </c:pt>
                <c:pt idx="6">
                  <c:v>11.175308641975304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1">
                  <c:v>10.98</c:v>
                </c:pt>
                <c:pt idx="2">
                  <c:v>11</c:v>
                </c:pt>
                <c:pt idx="3">
                  <c:v>11.11</c:v>
                </c:pt>
                <c:pt idx="4">
                  <c:v>10.98</c:v>
                </c:pt>
                <c:pt idx="5">
                  <c:v>11.14</c:v>
                </c:pt>
                <c:pt idx="6">
                  <c:v>11.167999999999999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11.31</c:v>
                </c:pt>
                <c:pt idx="3">
                  <c:v>11.34</c:v>
                </c:pt>
                <c:pt idx="4">
                  <c:v>11.33</c:v>
                </c:pt>
                <c:pt idx="5">
                  <c:v>11.3</c:v>
                </c:pt>
                <c:pt idx="6">
                  <c:v>11.3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0">
                  <c:v>11.23</c:v>
                </c:pt>
                <c:pt idx="1">
                  <c:v>11.15</c:v>
                </c:pt>
                <c:pt idx="2">
                  <c:v>11.19</c:v>
                </c:pt>
                <c:pt idx="3">
                  <c:v>11.18</c:v>
                </c:pt>
                <c:pt idx="4">
                  <c:v>11.28</c:v>
                </c:pt>
                <c:pt idx="5">
                  <c:v>11.26</c:v>
                </c:pt>
                <c:pt idx="6">
                  <c:v>11.14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11.3</c:v>
                </c:pt>
                <c:pt idx="6">
                  <c:v>11.2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11.2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11.2</c:v>
                </c:pt>
                <c:pt idx="12">
                  <c:v>11.2</c:v>
                </c:pt>
                <c:pt idx="13">
                  <c:v>11.2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11.213220611916263</c:v>
                </c:pt>
                <c:pt idx="1">
                  <c:v>11.141137057387057</c:v>
                </c:pt>
                <c:pt idx="2">
                  <c:v>11.184928589993502</c:v>
                </c:pt>
                <c:pt idx="3">
                  <c:v>11.172798315232525</c:v>
                </c:pt>
                <c:pt idx="4">
                  <c:v>11.179512184538886</c:v>
                </c:pt>
                <c:pt idx="5">
                  <c:v>11.157656593035618</c:v>
                </c:pt>
                <c:pt idx="6">
                  <c:v>11.156540206302795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0.14589371980676802</c:v>
                </c:pt>
                <c:pt idx="1">
                  <c:v>0.26805555555555749</c:v>
                </c:pt>
                <c:pt idx="2">
                  <c:v>0.3100000000000005</c:v>
                </c:pt>
                <c:pt idx="3">
                  <c:v>0.25250000000000306</c:v>
                </c:pt>
                <c:pt idx="4">
                  <c:v>0.34999999999999964</c:v>
                </c:pt>
                <c:pt idx="5">
                  <c:v>0.53281000000000134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10.7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  <c:pt idx="13">
                  <c:v>10.7</c:v>
                </c:pt>
                <c:pt idx="14">
                  <c:v>10.7</c:v>
                </c:pt>
                <c:pt idx="15">
                  <c:v>10.7</c:v>
                </c:pt>
                <c:pt idx="16">
                  <c:v>10.7</c:v>
                </c:pt>
                <c:pt idx="17">
                  <c:v>10.7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11.7</c:v>
                </c:pt>
                <c:pt idx="9">
                  <c:v>11.7</c:v>
                </c:pt>
                <c:pt idx="10">
                  <c:v>11.7</c:v>
                </c:pt>
                <c:pt idx="11">
                  <c:v>11.7</c:v>
                </c:pt>
                <c:pt idx="12">
                  <c:v>11.7</c:v>
                </c:pt>
                <c:pt idx="13">
                  <c:v>11.7</c:v>
                </c:pt>
                <c:pt idx="14">
                  <c:v>11.7</c:v>
                </c:pt>
                <c:pt idx="15">
                  <c:v>11.7</c:v>
                </c:pt>
                <c:pt idx="16">
                  <c:v>11.7</c:v>
                </c:pt>
                <c:pt idx="17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17120"/>
        <c:axId val="186115200"/>
      </c:lineChart>
      <c:catAx>
        <c:axId val="18611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11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115200"/>
        <c:scaling>
          <c:orientation val="minMax"/>
          <c:max val="12.2"/>
          <c:min val="10.1999999999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117120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185.04166666666666</c:v>
                </c:pt>
                <c:pt idx="2">
                  <c:v>185.54166666666666</c:v>
                </c:pt>
                <c:pt idx="3">
                  <c:v>186</c:v>
                </c:pt>
                <c:pt idx="4">
                  <c:v>185.78125</c:v>
                </c:pt>
                <c:pt idx="5">
                  <c:v>185.125</c:v>
                </c:pt>
                <c:pt idx="6">
                  <c:v>185.125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1">
                  <c:v>183.75555555555559</c:v>
                </c:pt>
                <c:pt idx="2">
                  <c:v>184</c:v>
                </c:pt>
                <c:pt idx="3">
                  <c:v>183.79036842105265</c:v>
                </c:pt>
                <c:pt idx="4">
                  <c:v>184.51249999999999</c:v>
                </c:pt>
                <c:pt idx="5">
                  <c:v>183.80927777777779</c:v>
                </c:pt>
                <c:pt idx="6">
                  <c:v>183.27910000000003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187.375</c:v>
                </c:pt>
                <c:pt idx="1">
                  <c:v>185</c:v>
                </c:pt>
                <c:pt idx="2">
                  <c:v>185.21052631578948</c:v>
                </c:pt>
                <c:pt idx="3">
                  <c:v>186.05555555555554</c:v>
                </c:pt>
                <c:pt idx="4">
                  <c:v>185.42105263157899</c:v>
                </c:pt>
                <c:pt idx="5">
                  <c:v>186</c:v>
                </c:pt>
                <c:pt idx="6">
                  <c:v>187.0625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5">
                  <c:v>179.31</c:v>
                </c:pt>
                <c:pt idx="6">
                  <c:v>179.5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183.53846153846155</c:v>
                </c:pt>
                <c:pt idx="2">
                  <c:v>184.44444444444446</c:v>
                </c:pt>
                <c:pt idx="3">
                  <c:v>184.05263157894737</c:v>
                </c:pt>
                <c:pt idx="4">
                  <c:v>183.89473684210526</c:v>
                </c:pt>
                <c:pt idx="5">
                  <c:v>183.84210526315789</c:v>
                </c:pt>
                <c:pt idx="6">
                  <c:v>183.57894736842104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182.46875</c:v>
                </c:pt>
                <c:pt idx="1">
                  <c:v>182.38749999999999</c:v>
                </c:pt>
                <c:pt idx="2">
                  <c:v>182.69444444444446</c:v>
                </c:pt>
                <c:pt idx="3">
                  <c:v>183.82142857142858</c:v>
                </c:pt>
                <c:pt idx="4">
                  <c:v>183.73</c:v>
                </c:pt>
                <c:pt idx="5">
                  <c:v>184.06060606060603</c:v>
                </c:pt>
                <c:pt idx="6">
                  <c:v>182.96604938271605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1">
                  <c:v>184.9</c:v>
                </c:pt>
                <c:pt idx="2">
                  <c:v>183.1</c:v>
                </c:pt>
                <c:pt idx="3">
                  <c:v>185.5</c:v>
                </c:pt>
                <c:pt idx="4">
                  <c:v>186.5</c:v>
                </c:pt>
                <c:pt idx="5">
                  <c:v>187.2</c:v>
                </c:pt>
                <c:pt idx="6">
                  <c:v>187.90899999999999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187.7</c:v>
                </c:pt>
                <c:pt idx="3">
                  <c:v>185.5</c:v>
                </c:pt>
                <c:pt idx="4">
                  <c:v>185.4</c:v>
                </c:pt>
                <c:pt idx="5">
                  <c:v>185.8</c:v>
                </c:pt>
                <c:pt idx="6">
                  <c:v>187.6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0">
                  <c:v>183.78</c:v>
                </c:pt>
                <c:pt idx="1">
                  <c:v>184.5</c:v>
                </c:pt>
                <c:pt idx="2">
                  <c:v>184.02</c:v>
                </c:pt>
                <c:pt idx="3">
                  <c:v>183.87</c:v>
                </c:pt>
                <c:pt idx="4">
                  <c:v>183.24</c:v>
                </c:pt>
                <c:pt idx="5">
                  <c:v>184.06</c:v>
                </c:pt>
                <c:pt idx="6">
                  <c:v>183.67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2">
                  <c:v>182.9</c:v>
                </c:pt>
                <c:pt idx="3">
                  <c:v>183.9</c:v>
                </c:pt>
                <c:pt idx="4">
                  <c:v>184.3</c:v>
                </c:pt>
                <c:pt idx="5">
                  <c:v>182</c:v>
                </c:pt>
                <c:pt idx="6">
                  <c:v>181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184.54124999999999</c:v>
                </c:pt>
                <c:pt idx="1">
                  <c:v>184.16045482295482</c:v>
                </c:pt>
                <c:pt idx="2">
                  <c:v>184.40123131903835</c:v>
                </c:pt>
                <c:pt idx="3">
                  <c:v>184.72110934744271</c:v>
                </c:pt>
                <c:pt idx="4">
                  <c:v>184.75328216374271</c:v>
                </c:pt>
                <c:pt idx="5">
                  <c:v>184.12069891015418</c:v>
                </c:pt>
                <c:pt idx="6">
                  <c:v>184.16905967511372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4.90625</c:v>
                </c:pt>
                <c:pt idx="1">
                  <c:v>2.6541666666666686</c:v>
                </c:pt>
                <c:pt idx="2">
                  <c:v>5.0055555555555316</c:v>
                </c:pt>
                <c:pt idx="3">
                  <c:v>2.2651871345028951</c:v>
                </c:pt>
                <c:pt idx="4">
                  <c:v>3.2599999999999909</c:v>
                </c:pt>
                <c:pt idx="5">
                  <c:v>7.8899999999999864</c:v>
                </c:pt>
                <c:pt idx="6">
                  <c:v>8.4089999999999918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9984"/>
        <c:axId val="186251904"/>
      </c:lineChart>
      <c:catAx>
        <c:axId val="18624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25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251904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2499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153.58333333333334</c:v>
                </c:pt>
                <c:pt idx="2">
                  <c:v>153</c:v>
                </c:pt>
                <c:pt idx="3">
                  <c:v>152.75</c:v>
                </c:pt>
                <c:pt idx="4">
                  <c:v>152.59375</c:v>
                </c:pt>
                <c:pt idx="5">
                  <c:v>152.15625</c:v>
                </c:pt>
                <c:pt idx="6">
                  <c:v>151.84375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1">
                  <c:v>152.94538888888889</c:v>
                </c:pt>
                <c:pt idx="2">
                  <c:v>153.35249999999999</c:v>
                </c:pt>
                <c:pt idx="3">
                  <c:v>152.57899999999998</c:v>
                </c:pt>
                <c:pt idx="4">
                  <c:v>153.11085</c:v>
                </c:pt>
                <c:pt idx="5">
                  <c:v>152.57499999999999</c:v>
                </c:pt>
                <c:pt idx="6">
                  <c:v>153.8622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152.70588235294119</c:v>
                </c:pt>
                <c:pt idx="1">
                  <c:v>151.58823529411765</c:v>
                </c:pt>
                <c:pt idx="2">
                  <c:v>153.61111111111111</c:v>
                </c:pt>
                <c:pt idx="3">
                  <c:v>150.5625</c:v>
                </c:pt>
                <c:pt idx="4">
                  <c:v>150.36842105263199</c:v>
                </c:pt>
                <c:pt idx="5">
                  <c:v>150.529</c:v>
                </c:pt>
                <c:pt idx="6">
                  <c:v>151.058823529412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5">
                  <c:v>152.5</c:v>
                </c:pt>
                <c:pt idx="6">
                  <c:v>153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152.23076923076923</c:v>
                </c:pt>
                <c:pt idx="2">
                  <c:v>152.05555555555554</c:v>
                </c:pt>
                <c:pt idx="3">
                  <c:v>152.42105263157896</c:v>
                </c:pt>
                <c:pt idx="4">
                  <c:v>152.36842105263159</c:v>
                </c:pt>
                <c:pt idx="5">
                  <c:v>153.05263157894737</c:v>
                </c:pt>
                <c:pt idx="6">
                  <c:v>151.89473684210526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152.81159420289856</c:v>
                </c:pt>
                <c:pt idx="1">
                  <c:v>152.78947368421055</c:v>
                </c:pt>
                <c:pt idx="2">
                  <c:v>153.63636363636363</c:v>
                </c:pt>
                <c:pt idx="3">
                  <c:v>154.4135802469136</c:v>
                </c:pt>
                <c:pt idx="4">
                  <c:v>154.50724637681159</c:v>
                </c:pt>
                <c:pt idx="5">
                  <c:v>153.41666666666666</c:v>
                </c:pt>
                <c:pt idx="6">
                  <c:v>153.83024691358028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1">
                  <c:v>155.19999999999999</c:v>
                </c:pt>
                <c:pt idx="2">
                  <c:v>155.6</c:v>
                </c:pt>
                <c:pt idx="3">
                  <c:v>153.6</c:v>
                </c:pt>
                <c:pt idx="4">
                  <c:v>155</c:v>
                </c:pt>
                <c:pt idx="5">
                  <c:v>155.19999999999999</c:v>
                </c:pt>
                <c:pt idx="6">
                  <c:v>155.215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156.30000000000001</c:v>
                </c:pt>
                <c:pt idx="3">
                  <c:v>153.5</c:v>
                </c:pt>
                <c:pt idx="4">
                  <c:v>153.6</c:v>
                </c:pt>
                <c:pt idx="5">
                  <c:v>154.9</c:v>
                </c:pt>
                <c:pt idx="6">
                  <c:v>156.6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0">
                  <c:v>151.86000000000001</c:v>
                </c:pt>
                <c:pt idx="1">
                  <c:v>152.24</c:v>
                </c:pt>
                <c:pt idx="2">
                  <c:v>152.15</c:v>
                </c:pt>
                <c:pt idx="3">
                  <c:v>151.94</c:v>
                </c:pt>
                <c:pt idx="4">
                  <c:v>151.66</c:v>
                </c:pt>
                <c:pt idx="5">
                  <c:v>151.97999999999999</c:v>
                </c:pt>
                <c:pt idx="6">
                  <c:v>151.85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2">
                  <c:v>153.4</c:v>
                </c:pt>
                <c:pt idx="3">
                  <c:v>153.5</c:v>
                </c:pt>
                <c:pt idx="4">
                  <c:v>153.30000000000001</c:v>
                </c:pt>
                <c:pt idx="5">
                  <c:v>151.80000000000001</c:v>
                </c:pt>
                <c:pt idx="6">
                  <c:v>152.19999999999999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  <c:pt idx="4">
                  <c:v>153</c:v>
                </c:pt>
                <c:pt idx="5">
                  <c:v>153</c:v>
                </c:pt>
                <c:pt idx="6">
                  <c:v>153</c:v>
                </c:pt>
                <c:pt idx="7">
                  <c:v>153</c:v>
                </c:pt>
                <c:pt idx="8">
                  <c:v>153</c:v>
                </c:pt>
                <c:pt idx="9">
                  <c:v>153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152.45915885194657</c:v>
                </c:pt>
                <c:pt idx="1">
                  <c:v>152.93960006161709</c:v>
                </c:pt>
                <c:pt idx="2">
                  <c:v>153.67839225589228</c:v>
                </c:pt>
                <c:pt idx="3">
                  <c:v>152.80734809761029</c:v>
                </c:pt>
                <c:pt idx="4">
                  <c:v>152.94540983134169</c:v>
                </c:pt>
                <c:pt idx="5">
                  <c:v>152.81095482456141</c:v>
                </c:pt>
                <c:pt idx="6">
                  <c:v>153.13547572850973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0.95159420289854779</c:v>
                </c:pt>
                <c:pt idx="1">
                  <c:v>3.6117647058823366</c:v>
                </c:pt>
                <c:pt idx="2">
                  <c:v>4.2444444444444684</c:v>
                </c:pt>
                <c:pt idx="3">
                  <c:v>3.8510802469135967</c:v>
                </c:pt>
                <c:pt idx="4">
                  <c:v>4.6315789473680127</c:v>
                </c:pt>
                <c:pt idx="5">
                  <c:v>4.6709999999999923</c:v>
                </c:pt>
                <c:pt idx="6">
                  <c:v>5.5411764705879989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70336"/>
        <c:axId val="185488896"/>
      </c:lineChart>
      <c:catAx>
        <c:axId val="185470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48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488896"/>
        <c:scaling>
          <c:orientation val="minMax"/>
          <c:max val="169"/>
          <c:min val="13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47033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56.916666666666664</c:v>
                </c:pt>
                <c:pt idx="2">
                  <c:v>56.666666666666664</c:v>
                </c:pt>
                <c:pt idx="3">
                  <c:v>57</c:v>
                </c:pt>
                <c:pt idx="4">
                  <c:v>57.15625</c:v>
                </c:pt>
                <c:pt idx="5">
                  <c:v>57.0625</c:v>
                </c:pt>
                <c:pt idx="6">
                  <c:v>56.9375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1">
                  <c:v>57.114833333333337</c:v>
                </c:pt>
                <c:pt idx="2">
                  <c:v>57.159949999999995</c:v>
                </c:pt>
                <c:pt idx="3">
                  <c:v>57.02278947368422</c:v>
                </c:pt>
                <c:pt idx="4">
                  <c:v>57.432449999999996</c:v>
                </c:pt>
                <c:pt idx="5">
                  <c:v>56.708333333333336</c:v>
                </c:pt>
                <c:pt idx="6">
                  <c:v>56.682099999999991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58.89473684210526</c:v>
                </c:pt>
                <c:pt idx="1">
                  <c:v>58.722222222222221</c:v>
                </c:pt>
                <c:pt idx="2">
                  <c:v>59.4</c:v>
                </c:pt>
                <c:pt idx="3">
                  <c:v>58.666666666666664</c:v>
                </c:pt>
                <c:pt idx="4">
                  <c:v>58.529411764705898</c:v>
                </c:pt>
                <c:pt idx="5">
                  <c:v>59.45</c:v>
                </c:pt>
                <c:pt idx="6">
                  <c:v>59.5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5">
                  <c:v>56.85</c:v>
                </c:pt>
                <c:pt idx="6">
                  <c:v>56.9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58.46153846153846</c:v>
                </c:pt>
                <c:pt idx="2">
                  <c:v>58.055555555555557</c:v>
                </c:pt>
                <c:pt idx="3">
                  <c:v>57.842105263157897</c:v>
                </c:pt>
                <c:pt idx="4">
                  <c:v>58.111111111111114</c:v>
                </c:pt>
                <c:pt idx="5">
                  <c:v>58.263157894736842</c:v>
                </c:pt>
                <c:pt idx="6">
                  <c:v>58.10526315789474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58.604166666666664</c:v>
                </c:pt>
                <c:pt idx="1">
                  <c:v>58.615079365079367</c:v>
                </c:pt>
                <c:pt idx="2">
                  <c:v>58.388888888888893</c:v>
                </c:pt>
                <c:pt idx="3">
                  <c:v>57.994047619047613</c:v>
                </c:pt>
                <c:pt idx="4">
                  <c:v>57.69666666666668</c:v>
                </c:pt>
                <c:pt idx="5">
                  <c:v>58.6875</c:v>
                </c:pt>
                <c:pt idx="6">
                  <c:v>58.730769230769234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1">
                  <c:v>57.6</c:v>
                </c:pt>
                <c:pt idx="2">
                  <c:v>58.8</c:v>
                </c:pt>
                <c:pt idx="3">
                  <c:v>58.8</c:v>
                </c:pt>
                <c:pt idx="4">
                  <c:v>58.6</c:v>
                </c:pt>
                <c:pt idx="5">
                  <c:v>58.4</c:v>
                </c:pt>
                <c:pt idx="6">
                  <c:v>58.524999999999999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58.3</c:v>
                </c:pt>
                <c:pt idx="3">
                  <c:v>57.7</c:v>
                </c:pt>
                <c:pt idx="4">
                  <c:v>57.4</c:v>
                </c:pt>
                <c:pt idx="5">
                  <c:v>58.2</c:v>
                </c:pt>
                <c:pt idx="6">
                  <c:v>58.6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0">
                  <c:v>57.21</c:v>
                </c:pt>
                <c:pt idx="1">
                  <c:v>57.03</c:v>
                </c:pt>
                <c:pt idx="2">
                  <c:v>57.1</c:v>
                </c:pt>
                <c:pt idx="3">
                  <c:v>56.91</c:v>
                </c:pt>
                <c:pt idx="4">
                  <c:v>56.72</c:v>
                </c:pt>
                <c:pt idx="5">
                  <c:v>57.02</c:v>
                </c:pt>
                <c:pt idx="6">
                  <c:v>56.94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2">
                  <c:v>56.4</c:v>
                </c:pt>
                <c:pt idx="3">
                  <c:v>55.7</c:v>
                </c:pt>
                <c:pt idx="4">
                  <c:v>56.3</c:v>
                </c:pt>
                <c:pt idx="5">
                  <c:v>55.1</c:v>
                </c:pt>
                <c:pt idx="6">
                  <c:v>55.6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58.236301169590639</c:v>
                </c:pt>
                <c:pt idx="1">
                  <c:v>57.780048578405726</c:v>
                </c:pt>
                <c:pt idx="2">
                  <c:v>57.807895679012354</c:v>
                </c:pt>
                <c:pt idx="3">
                  <c:v>57.515067669172936</c:v>
                </c:pt>
                <c:pt idx="4">
                  <c:v>57.549543282498185</c:v>
                </c:pt>
                <c:pt idx="5">
                  <c:v>57.574149122807022</c:v>
                </c:pt>
                <c:pt idx="6">
                  <c:v>57.652063238866404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</c:v>
                </c:pt>
                <c:pt idx="1">
                  <c:v>1.8055555555555571</c:v>
                </c:pt>
                <c:pt idx="2">
                  <c:v>2.7333333333333343</c:v>
                </c:pt>
                <c:pt idx="3">
                  <c:v>1.6666666666666643</c:v>
                </c:pt>
                <c:pt idx="4">
                  <c:v>1.3731617647058982</c:v>
                </c:pt>
                <c:pt idx="5">
                  <c:v>2.6000000000000014</c:v>
                </c:pt>
                <c:pt idx="6">
                  <c:v>2.6000000000000014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30880"/>
        <c:axId val="187945344"/>
      </c:lineChart>
      <c:catAx>
        <c:axId val="18793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8794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945344"/>
        <c:scaling>
          <c:orientation val="minMax"/>
          <c:max val="64"/>
          <c:min val="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879308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40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47.666666666666664</c:v>
                </c:pt>
                <c:pt idx="2">
                  <c:v>47.837499999999999</c:v>
                </c:pt>
                <c:pt idx="3">
                  <c:v>47.603124999999991</c:v>
                </c:pt>
                <c:pt idx="4">
                  <c:v>47.684374999999996</c:v>
                </c:pt>
                <c:pt idx="5">
                  <c:v>47.593749999999993</c:v>
                </c:pt>
                <c:pt idx="6">
                  <c:v>47.762500000000003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47.662500000000009</c:v>
                </c:pt>
                <c:pt idx="2">
                  <c:v>48.357142857142854</c:v>
                </c:pt>
                <c:pt idx="3">
                  <c:v>48.018749999999997</c:v>
                </c:pt>
                <c:pt idx="4">
                  <c:v>48.105882352941201</c:v>
                </c:pt>
                <c:pt idx="5">
                  <c:v>48.853000000000002</c:v>
                </c:pt>
                <c:pt idx="6">
                  <c:v>49.096874999999997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47.846153846153847</c:v>
                </c:pt>
                <c:pt idx="2">
                  <c:v>48.055555555555557</c:v>
                </c:pt>
                <c:pt idx="3">
                  <c:v>47.473684210526315</c:v>
                </c:pt>
                <c:pt idx="4">
                  <c:v>47.684210526315788</c:v>
                </c:pt>
                <c:pt idx="5">
                  <c:v>48</c:v>
                </c:pt>
                <c:pt idx="6">
                  <c:v>47.684210526315788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2">
                  <c:v>47.1</c:v>
                </c:pt>
                <c:pt idx="3">
                  <c:v>47.5</c:v>
                </c:pt>
                <c:pt idx="4">
                  <c:v>47.5</c:v>
                </c:pt>
                <c:pt idx="5">
                  <c:v>48.2</c:v>
                </c:pt>
                <c:pt idx="6">
                  <c:v>46.9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47.725106837606837</c:v>
                </c:pt>
                <c:pt idx="2">
                  <c:v>47.837549603174601</c:v>
                </c:pt>
                <c:pt idx="3">
                  <c:v>47.648889802631572</c:v>
                </c:pt>
                <c:pt idx="4">
                  <c:v>47.743616969814248</c:v>
                </c:pt>
                <c:pt idx="5">
                  <c:v>48.161687499999999</c:v>
                </c:pt>
                <c:pt idx="6">
                  <c:v>47.860896381578947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68896"/>
        <c:axId val="188003840"/>
      </c:lineChart>
      <c:catAx>
        <c:axId val="18796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800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003840"/>
        <c:scaling>
          <c:orientation val="minMax"/>
          <c:max val="54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87968896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40989617452382"/>
          <c:y val="0.18518598022225474"/>
          <c:w val="0.22642735833390215"/>
          <c:h val="0.57051671989831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8</xdr:col>
      <xdr:colOff>531018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1"/>
  <sheetViews>
    <sheetView tabSelected="1" view="pageBreakPreview" zoomScale="80" zoomScaleNormal="65" zoomScaleSheetLayoutView="80" workbookViewId="0">
      <selection activeCell="L8" sqref="L8"/>
    </sheetView>
  </sheetViews>
  <sheetFormatPr defaultRowHeight="15" x14ac:dyDescent="0.3"/>
  <cols>
    <col min="1" max="1" width="32" customWidth="1"/>
    <col min="2" max="2" width="9" style="92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9.6640625" bestFit="1" customWidth="1"/>
    <col min="8" max="8" width="25.33203125" customWidth="1"/>
    <col min="9" max="13" width="8.88671875" style="30"/>
  </cols>
  <sheetData>
    <row r="1" spans="1:19" ht="18.600000000000001" x14ac:dyDescent="0.3">
      <c r="A1" s="204" t="s">
        <v>145</v>
      </c>
      <c r="B1" s="205"/>
      <c r="C1" s="205"/>
      <c r="D1" s="205"/>
      <c r="E1" s="205"/>
      <c r="F1" s="205"/>
      <c r="G1" s="205"/>
      <c r="H1" s="205"/>
      <c r="I1" s="173"/>
      <c r="J1" s="94"/>
      <c r="K1" s="94"/>
      <c r="L1" s="94"/>
      <c r="M1" s="94"/>
      <c r="N1" s="95"/>
    </row>
    <row r="2" spans="1:19" ht="21.9" customHeight="1" thickBot="1" x14ac:dyDescent="0.35">
      <c r="A2" s="96" t="s">
        <v>0</v>
      </c>
      <c r="B2" s="172" t="s">
        <v>1</v>
      </c>
      <c r="C2" s="97" t="s">
        <v>70</v>
      </c>
      <c r="D2" s="206" t="s">
        <v>71</v>
      </c>
      <c r="E2" s="207"/>
      <c r="F2" s="207"/>
      <c r="G2" s="208"/>
      <c r="H2" s="97" t="s">
        <v>72</v>
      </c>
      <c r="I2" s="94"/>
      <c r="J2" s="94"/>
      <c r="K2" s="94"/>
      <c r="L2" s="94"/>
      <c r="M2" s="94"/>
      <c r="N2" s="95"/>
    </row>
    <row r="3" spans="1:19" ht="21.9" customHeight="1" thickTop="1" x14ac:dyDescent="0.3">
      <c r="A3" s="10" t="s">
        <v>14</v>
      </c>
      <c r="B3" s="125">
        <v>145</v>
      </c>
      <c r="C3" s="11" t="s">
        <v>144</v>
      </c>
      <c r="D3" s="171">
        <f>$B$3-2</f>
        <v>143</v>
      </c>
      <c r="E3" s="170" t="s">
        <v>104</v>
      </c>
      <c r="F3" s="170" t="s">
        <v>104</v>
      </c>
      <c r="G3" s="169">
        <f>$B$3+2</f>
        <v>147</v>
      </c>
      <c r="H3" s="98" t="s">
        <v>143</v>
      </c>
      <c r="I3" s="94"/>
      <c r="J3" s="94"/>
      <c r="K3" s="94"/>
      <c r="L3" s="94"/>
      <c r="M3" s="94"/>
      <c r="N3" s="95"/>
    </row>
    <row r="4" spans="1:19" ht="21.9" customHeight="1" thickBot="1" x14ac:dyDescent="0.35">
      <c r="A4" s="12" t="s">
        <v>15</v>
      </c>
      <c r="B4" s="154">
        <v>5.4</v>
      </c>
      <c r="C4" s="13" t="s">
        <v>73</v>
      </c>
      <c r="D4" s="153">
        <f>$B$4-0.2</f>
        <v>5.2</v>
      </c>
      <c r="E4" s="145" t="s">
        <v>104</v>
      </c>
      <c r="F4" s="145" t="s">
        <v>104</v>
      </c>
      <c r="G4" s="152">
        <f>$B$4+0.2</f>
        <v>5.6000000000000005</v>
      </c>
      <c r="H4" s="99" t="s">
        <v>142</v>
      </c>
      <c r="I4" s="94"/>
      <c r="J4" s="94"/>
      <c r="K4" s="94"/>
      <c r="L4" s="94"/>
      <c r="M4" s="94"/>
      <c r="N4" s="95"/>
    </row>
    <row r="5" spans="1:19" s="8" customFormat="1" ht="21.9" customHeight="1" thickTop="1" x14ac:dyDescent="0.3">
      <c r="A5" s="14" t="s">
        <v>74</v>
      </c>
      <c r="B5" s="126">
        <v>108.934</v>
      </c>
      <c r="C5" s="15" t="s">
        <v>73</v>
      </c>
      <c r="D5" s="168">
        <f>$B$5-3</f>
        <v>105.934</v>
      </c>
      <c r="E5" s="141" t="s">
        <v>104</v>
      </c>
      <c r="F5" s="141" t="s">
        <v>104</v>
      </c>
      <c r="G5" s="167">
        <f>$B$5+3</f>
        <v>111.934</v>
      </c>
      <c r="H5" s="100" t="s">
        <v>75</v>
      </c>
      <c r="I5" s="101"/>
      <c r="J5" s="101"/>
      <c r="K5" s="101"/>
      <c r="L5" s="101"/>
      <c r="M5" s="101"/>
      <c r="N5" s="102"/>
    </row>
    <row r="6" spans="1:19" ht="21.9" customHeight="1" thickBot="1" x14ac:dyDescent="0.35">
      <c r="A6" s="12" t="s">
        <v>63</v>
      </c>
      <c r="B6" s="154">
        <v>106.28</v>
      </c>
      <c r="C6" s="13" t="s">
        <v>73</v>
      </c>
      <c r="D6" s="153">
        <f>$B$6-3</f>
        <v>103.28</v>
      </c>
      <c r="E6" s="145" t="s">
        <v>104</v>
      </c>
      <c r="F6" s="145" t="s">
        <v>104</v>
      </c>
      <c r="G6" s="152">
        <f>$B$6+3</f>
        <v>109.28</v>
      </c>
      <c r="H6" s="99" t="s">
        <v>76</v>
      </c>
      <c r="I6" s="94"/>
      <c r="J6" s="94"/>
      <c r="K6" s="94"/>
      <c r="L6" s="94"/>
      <c r="M6" s="94"/>
      <c r="N6" s="95"/>
    </row>
    <row r="7" spans="1:19" ht="21.9" customHeight="1" thickTop="1" x14ac:dyDescent="0.3">
      <c r="A7" s="16" t="s">
        <v>17</v>
      </c>
      <c r="B7" s="166">
        <v>11.155066666666666</v>
      </c>
      <c r="C7" s="15" t="s">
        <v>105</v>
      </c>
      <c r="D7" s="165">
        <f>$B$7-0.5</f>
        <v>10.655066666666666</v>
      </c>
      <c r="E7" s="141" t="s">
        <v>104</v>
      </c>
      <c r="F7" s="141" t="s">
        <v>104</v>
      </c>
      <c r="G7" s="164">
        <f>$B$7+0.5</f>
        <v>11.655066666666666</v>
      </c>
      <c r="H7" s="100" t="s">
        <v>141</v>
      </c>
      <c r="I7" s="94"/>
      <c r="J7" s="94"/>
      <c r="K7" s="94"/>
      <c r="L7" s="94"/>
      <c r="M7" s="94"/>
      <c r="N7" s="95"/>
    </row>
    <row r="8" spans="1:19" ht="21.9" customHeight="1" x14ac:dyDescent="0.3">
      <c r="A8" s="10" t="s">
        <v>13</v>
      </c>
      <c r="B8" s="125">
        <v>183.696</v>
      </c>
      <c r="C8" s="11" t="s">
        <v>77</v>
      </c>
      <c r="D8" s="139">
        <f>$B$8-5</f>
        <v>178.696</v>
      </c>
      <c r="E8" s="123" t="s">
        <v>104</v>
      </c>
      <c r="F8" s="123" t="s">
        <v>104</v>
      </c>
      <c r="G8" s="138">
        <f>$B$8+5</f>
        <v>188.696</v>
      </c>
      <c r="H8" s="98" t="s">
        <v>103</v>
      </c>
      <c r="I8" s="94"/>
      <c r="J8" s="94"/>
      <c r="K8" s="94"/>
      <c r="L8" s="94"/>
      <c r="M8" s="94"/>
      <c r="N8" s="95"/>
    </row>
    <row r="9" spans="1:19" ht="21.9" customHeight="1" x14ac:dyDescent="0.3">
      <c r="A9" s="14" t="s">
        <v>8</v>
      </c>
      <c r="B9" s="163">
        <v>153.26666666666662</v>
      </c>
      <c r="C9" s="17" t="s">
        <v>77</v>
      </c>
      <c r="D9" s="124">
        <f>ROUNDDOWN($B$9*0.95,0)</f>
        <v>145</v>
      </c>
      <c r="E9" s="123" t="s">
        <v>104</v>
      </c>
      <c r="F9" s="123" t="s">
        <v>104</v>
      </c>
      <c r="G9" s="122">
        <f>ROUNDUP($B$9*1.05,0)</f>
        <v>161</v>
      </c>
      <c r="H9" s="103" t="s">
        <v>140</v>
      </c>
      <c r="I9" s="94"/>
      <c r="J9" s="94"/>
      <c r="K9" s="94"/>
      <c r="L9" s="94"/>
      <c r="M9" s="94"/>
      <c r="N9" s="95"/>
      <c r="O9" s="95"/>
      <c r="P9" s="95"/>
      <c r="Q9" s="95"/>
      <c r="R9" s="95"/>
      <c r="S9" s="95"/>
    </row>
    <row r="10" spans="1:19" ht="21.9" customHeight="1" thickBot="1" x14ac:dyDescent="0.35">
      <c r="A10" s="18" t="s">
        <v>139</v>
      </c>
      <c r="B10" s="162">
        <v>57.954666666666661</v>
      </c>
      <c r="C10" s="19" t="s">
        <v>77</v>
      </c>
      <c r="D10" s="161">
        <f>ROUNDDOWN($B$10*0.95,0)</f>
        <v>55</v>
      </c>
      <c r="E10" s="160" t="s">
        <v>104</v>
      </c>
      <c r="F10" s="160" t="s">
        <v>104</v>
      </c>
      <c r="G10" s="159">
        <f>ROUNDUP($B$10*1.05,0)</f>
        <v>61</v>
      </c>
      <c r="H10" s="104" t="s">
        <v>138</v>
      </c>
      <c r="I10" s="94"/>
      <c r="J10" s="94"/>
      <c r="K10" s="94"/>
      <c r="L10" s="94"/>
      <c r="M10" s="94"/>
      <c r="N10" s="95"/>
      <c r="O10" s="95"/>
      <c r="P10" s="95"/>
      <c r="Q10" s="95"/>
      <c r="R10" s="95"/>
      <c r="S10" s="95"/>
    </row>
    <row r="11" spans="1:19" ht="21.9" customHeight="1" thickTop="1" x14ac:dyDescent="0.3">
      <c r="A11" s="105" t="s">
        <v>137</v>
      </c>
      <c r="B11" s="158">
        <v>48</v>
      </c>
      <c r="C11" s="106" t="s">
        <v>77</v>
      </c>
      <c r="D11" s="157">
        <f>$B$11-3</f>
        <v>45</v>
      </c>
      <c r="E11" s="156" t="s">
        <v>104</v>
      </c>
      <c r="F11" s="156" t="s">
        <v>104</v>
      </c>
      <c r="G11" s="155">
        <f>$B$11+3</f>
        <v>51</v>
      </c>
      <c r="H11" s="107" t="s">
        <v>136</v>
      </c>
      <c r="I11" s="94"/>
      <c r="J11" s="94"/>
      <c r="K11" s="94"/>
      <c r="L11" s="94"/>
      <c r="M11" s="94"/>
      <c r="N11" s="95"/>
      <c r="O11" s="95"/>
      <c r="P11" s="95"/>
      <c r="Q11" s="95"/>
      <c r="R11" s="95"/>
      <c r="S11" s="95"/>
    </row>
    <row r="12" spans="1:19" ht="21.9" customHeight="1" thickBot="1" x14ac:dyDescent="0.35">
      <c r="A12" s="108" t="s">
        <v>64</v>
      </c>
      <c r="B12" s="154">
        <v>55</v>
      </c>
      <c r="C12" s="13" t="s">
        <v>77</v>
      </c>
      <c r="D12" s="153">
        <f>$B$12-3</f>
        <v>52</v>
      </c>
      <c r="E12" s="145" t="s">
        <v>104</v>
      </c>
      <c r="F12" s="145" t="s">
        <v>104</v>
      </c>
      <c r="G12" s="152">
        <f>$B$12+3</f>
        <v>58</v>
      </c>
      <c r="H12" s="99" t="s">
        <v>78</v>
      </c>
      <c r="I12" s="94"/>
      <c r="J12" s="94"/>
      <c r="K12" s="94"/>
      <c r="L12" s="94"/>
      <c r="M12" s="94"/>
      <c r="N12" s="95"/>
      <c r="O12" s="95"/>
      <c r="P12" s="95"/>
      <c r="Q12" s="95"/>
      <c r="R12" s="95"/>
      <c r="S12" s="95"/>
    </row>
    <row r="13" spans="1:19" ht="21.9" customHeight="1" thickTop="1" thickBot="1" x14ac:dyDescent="0.35">
      <c r="A13" s="109" t="s">
        <v>9</v>
      </c>
      <c r="B13" s="151">
        <v>6.4</v>
      </c>
      <c r="C13" s="13" t="s">
        <v>135</v>
      </c>
      <c r="D13" s="150">
        <f>$B$13-0.2</f>
        <v>6.2</v>
      </c>
      <c r="E13" s="149" t="s">
        <v>104</v>
      </c>
      <c r="F13" s="149" t="s">
        <v>104</v>
      </c>
      <c r="G13" s="148">
        <f>$B$13+0.2</f>
        <v>6.6000000000000005</v>
      </c>
      <c r="H13" s="110" t="s">
        <v>134</v>
      </c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5"/>
    </row>
    <row r="14" spans="1:19" ht="21.9" customHeight="1" thickTop="1" thickBot="1" x14ac:dyDescent="0.35">
      <c r="A14" s="12" t="s">
        <v>133</v>
      </c>
      <c r="B14" s="147">
        <v>4.0199999999999996</v>
      </c>
      <c r="C14" s="13" t="s">
        <v>132</v>
      </c>
      <c r="D14" s="146">
        <f>$B$14-0.2</f>
        <v>3.8199999999999994</v>
      </c>
      <c r="E14" s="145" t="s">
        <v>119</v>
      </c>
      <c r="F14" s="145" t="s">
        <v>119</v>
      </c>
      <c r="G14" s="144">
        <f>$B$14+0.2</f>
        <v>4.22</v>
      </c>
      <c r="H14" s="99" t="s">
        <v>79</v>
      </c>
      <c r="I14" s="94"/>
      <c r="J14" s="94"/>
      <c r="K14" s="94"/>
      <c r="L14" s="94"/>
      <c r="M14" s="94"/>
      <c r="N14" s="95"/>
      <c r="O14" s="95"/>
      <c r="P14" s="95"/>
      <c r="Q14" s="95"/>
      <c r="R14" s="95"/>
      <c r="S14" s="95"/>
    </row>
    <row r="15" spans="1:19" ht="21.9" customHeight="1" thickTop="1" x14ac:dyDescent="0.3">
      <c r="A15" s="22" t="s">
        <v>131</v>
      </c>
      <c r="B15" s="134">
        <v>2.2000000000000002</v>
      </c>
      <c r="C15" s="11" t="s">
        <v>77</v>
      </c>
      <c r="D15" s="133">
        <f>ROUNDDOWN($B$15*0.9,1)</f>
        <v>1.9</v>
      </c>
      <c r="E15" s="123" t="s">
        <v>119</v>
      </c>
      <c r="F15" s="123" t="s">
        <v>119</v>
      </c>
      <c r="G15" s="132">
        <f>ROUNDUP($B$15*1.1,1)</f>
        <v>2.5</v>
      </c>
      <c r="H15" s="98" t="s">
        <v>130</v>
      </c>
      <c r="I15" s="94"/>
      <c r="J15" s="94"/>
      <c r="K15" s="94"/>
      <c r="L15" s="94"/>
      <c r="M15" s="94"/>
      <c r="N15" s="95"/>
      <c r="O15" s="95"/>
      <c r="P15" s="95"/>
      <c r="Q15" s="95"/>
      <c r="R15" s="95"/>
      <c r="S15" s="95"/>
    </row>
    <row r="16" spans="1:19" ht="21.9" customHeight="1" x14ac:dyDescent="0.3">
      <c r="A16" s="16" t="s">
        <v>20</v>
      </c>
      <c r="B16" s="143">
        <v>1.96</v>
      </c>
      <c r="C16" s="15" t="s">
        <v>77</v>
      </c>
      <c r="D16" s="142">
        <f>$B$16-0.2</f>
        <v>1.76</v>
      </c>
      <c r="E16" s="141" t="s">
        <v>119</v>
      </c>
      <c r="F16" s="141" t="s">
        <v>119</v>
      </c>
      <c r="G16" s="140">
        <f>$B$16+0.2</f>
        <v>2.16</v>
      </c>
      <c r="H16" s="100" t="s">
        <v>129</v>
      </c>
      <c r="I16" s="94"/>
      <c r="J16" s="111"/>
      <c r="K16" s="112"/>
      <c r="L16" s="94"/>
      <c r="M16" s="94"/>
      <c r="N16" s="95"/>
      <c r="O16" s="95"/>
      <c r="P16" s="95"/>
      <c r="Q16" s="95"/>
      <c r="R16" s="95"/>
      <c r="S16" s="95"/>
    </row>
    <row r="17" spans="1:19" ht="21.9" customHeight="1" x14ac:dyDescent="0.3">
      <c r="A17" s="10" t="s">
        <v>12</v>
      </c>
      <c r="B17" s="134">
        <v>6.456666666666667</v>
      </c>
      <c r="C17" s="11" t="s">
        <v>77</v>
      </c>
      <c r="D17" s="133">
        <f>$B$17-0.3</f>
        <v>6.1566666666666672</v>
      </c>
      <c r="E17" s="123" t="s">
        <v>119</v>
      </c>
      <c r="F17" s="123" t="s">
        <v>119</v>
      </c>
      <c r="G17" s="132">
        <f>$B$17+0.3</f>
        <v>6.7566666666666668</v>
      </c>
      <c r="H17" s="98" t="s">
        <v>128</v>
      </c>
      <c r="I17" s="94"/>
      <c r="J17" s="94"/>
      <c r="K17" s="94"/>
      <c r="L17" s="94"/>
      <c r="M17" s="94"/>
      <c r="N17" s="95"/>
      <c r="O17" s="95"/>
      <c r="P17" s="95"/>
      <c r="Q17" s="95"/>
      <c r="R17" s="95"/>
      <c r="S17" s="95"/>
    </row>
    <row r="18" spans="1:19" ht="21.9" customHeight="1" x14ac:dyDescent="0.3">
      <c r="A18" s="16" t="s">
        <v>10</v>
      </c>
      <c r="B18" s="126">
        <v>33</v>
      </c>
      <c r="C18" s="15" t="s">
        <v>77</v>
      </c>
      <c r="D18" s="139">
        <f>$B$18-2</f>
        <v>31</v>
      </c>
      <c r="E18" s="123" t="s">
        <v>119</v>
      </c>
      <c r="F18" s="123" t="s">
        <v>119</v>
      </c>
      <c r="G18" s="138">
        <f>$B$18+2</f>
        <v>35</v>
      </c>
      <c r="H18" s="100" t="s">
        <v>127</v>
      </c>
      <c r="I18" s="94"/>
      <c r="J18" s="94"/>
      <c r="K18" s="94"/>
      <c r="L18" s="94"/>
      <c r="M18" s="94"/>
      <c r="N18" s="95"/>
      <c r="O18" s="95"/>
      <c r="P18" s="95"/>
      <c r="Q18" s="95"/>
      <c r="R18" s="95"/>
      <c r="S18" s="95"/>
    </row>
    <row r="19" spans="1:19" ht="21.9" customHeight="1" x14ac:dyDescent="0.3">
      <c r="A19" s="10" t="s">
        <v>11</v>
      </c>
      <c r="B19" s="137">
        <v>2.94</v>
      </c>
      <c r="C19" s="15" t="s">
        <v>126</v>
      </c>
      <c r="D19" s="136">
        <f>$B$19-0.2</f>
        <v>2.7399999999999998</v>
      </c>
      <c r="E19" s="123" t="s">
        <v>119</v>
      </c>
      <c r="F19" s="123" t="s">
        <v>119</v>
      </c>
      <c r="G19" s="135">
        <f>$B$19+0.2</f>
        <v>3.14</v>
      </c>
      <c r="H19" s="98" t="s">
        <v>80</v>
      </c>
      <c r="I19" s="94"/>
      <c r="J19" s="94"/>
      <c r="K19" s="94"/>
      <c r="L19" s="94"/>
      <c r="M19" s="94"/>
      <c r="N19" s="95"/>
      <c r="O19" s="95"/>
      <c r="P19" s="95"/>
      <c r="Q19" s="95"/>
      <c r="R19" s="95"/>
      <c r="S19" s="95"/>
    </row>
    <row r="20" spans="1:19" ht="21.9" customHeight="1" x14ac:dyDescent="0.3">
      <c r="A20" s="16" t="s">
        <v>2</v>
      </c>
      <c r="B20" s="126">
        <v>96.181333333333342</v>
      </c>
      <c r="C20" s="15" t="s">
        <v>120</v>
      </c>
      <c r="D20" s="124">
        <f>ROUNDDOWN($B$20*0.95,0)</f>
        <v>91</v>
      </c>
      <c r="E20" s="123" t="s">
        <v>119</v>
      </c>
      <c r="F20" s="123" t="s">
        <v>119</v>
      </c>
      <c r="G20" s="122">
        <f>ROUNDUP($B$20*1.05,0)</f>
        <v>101</v>
      </c>
      <c r="H20" s="100" t="s">
        <v>125</v>
      </c>
      <c r="I20" s="94"/>
      <c r="J20" s="94"/>
      <c r="K20" s="94"/>
      <c r="L20" s="94"/>
      <c r="M20" s="94"/>
      <c r="N20" s="95"/>
      <c r="O20" s="95"/>
      <c r="P20" s="95"/>
      <c r="Q20" s="95"/>
      <c r="R20" s="95"/>
      <c r="S20" s="95"/>
    </row>
    <row r="21" spans="1:19" ht="21.9" customHeight="1" x14ac:dyDescent="0.3">
      <c r="A21" s="10" t="s">
        <v>3</v>
      </c>
      <c r="B21" s="125">
        <v>72.24933333333334</v>
      </c>
      <c r="C21" s="15" t="s">
        <v>120</v>
      </c>
      <c r="D21" s="124">
        <f>ROUNDDOWN($B$21*0.95,0)</f>
        <v>68</v>
      </c>
      <c r="E21" s="123" t="s">
        <v>119</v>
      </c>
      <c r="F21" s="123" t="s">
        <v>119</v>
      </c>
      <c r="G21" s="122">
        <f>ROUNDUP($B$21*1.05,0)</f>
        <v>76</v>
      </c>
      <c r="H21" s="100" t="s">
        <v>123</v>
      </c>
      <c r="I21" s="94"/>
      <c r="J21" s="94"/>
      <c r="K21" s="94"/>
      <c r="L21" s="94"/>
      <c r="M21" s="94"/>
      <c r="N21" s="95"/>
      <c r="O21" s="95"/>
      <c r="P21" s="95"/>
      <c r="Q21" s="95"/>
      <c r="R21" s="95"/>
      <c r="S21" s="95"/>
    </row>
    <row r="22" spans="1:19" ht="21.9" customHeight="1" x14ac:dyDescent="0.3">
      <c r="A22" s="10" t="s">
        <v>124</v>
      </c>
      <c r="B22" s="125">
        <v>66.872000000000014</v>
      </c>
      <c r="C22" s="15" t="s">
        <v>120</v>
      </c>
      <c r="D22" s="124">
        <f>ROUNDDOWN($B$22*0.95,0)</f>
        <v>63</v>
      </c>
      <c r="E22" s="123" t="s">
        <v>119</v>
      </c>
      <c r="F22" s="123" t="s">
        <v>119</v>
      </c>
      <c r="G22" s="122">
        <f>ROUNDUP($B$22*1.05,0)</f>
        <v>71</v>
      </c>
      <c r="H22" s="100" t="s">
        <v>123</v>
      </c>
      <c r="I22" s="94"/>
      <c r="J22" s="94"/>
      <c r="K22" s="94"/>
      <c r="L22" s="94"/>
      <c r="M22" s="94"/>
      <c r="N22" s="95"/>
      <c r="O22" s="95"/>
      <c r="P22" s="95"/>
      <c r="Q22" s="95"/>
      <c r="R22" s="95"/>
      <c r="S22" s="95"/>
    </row>
    <row r="23" spans="1:19" ht="21.9" customHeight="1" x14ac:dyDescent="0.3">
      <c r="A23" s="10" t="s">
        <v>4</v>
      </c>
      <c r="B23" s="125">
        <v>280</v>
      </c>
      <c r="C23" s="15" t="s">
        <v>120</v>
      </c>
      <c r="D23" s="124">
        <f>ROUNDDOWN($B$23*0.95,0)</f>
        <v>266</v>
      </c>
      <c r="E23" s="123" t="s">
        <v>119</v>
      </c>
      <c r="F23" s="123" t="s">
        <v>119</v>
      </c>
      <c r="G23" s="122">
        <f>ROUNDUP($B$23*1.05,0)</f>
        <v>294</v>
      </c>
      <c r="H23" s="98" t="s">
        <v>122</v>
      </c>
      <c r="I23" s="94"/>
      <c r="J23" s="94"/>
      <c r="K23" s="94"/>
      <c r="L23" s="94"/>
      <c r="M23" s="94"/>
      <c r="N23" s="95"/>
      <c r="O23" s="95"/>
      <c r="P23" s="95"/>
      <c r="Q23" s="95"/>
      <c r="R23" s="95"/>
      <c r="S23" s="95"/>
    </row>
    <row r="24" spans="1:19" ht="21.9" customHeight="1" x14ac:dyDescent="0.3">
      <c r="A24" s="10" t="s">
        <v>5</v>
      </c>
      <c r="B24" s="125">
        <v>273.7519999999999</v>
      </c>
      <c r="C24" s="15" t="s">
        <v>120</v>
      </c>
      <c r="D24" s="124">
        <f>ROUNDDOWN($B$24*0.95,0)</f>
        <v>260</v>
      </c>
      <c r="E24" s="123" t="s">
        <v>119</v>
      </c>
      <c r="F24" s="123" t="s">
        <v>119</v>
      </c>
      <c r="G24" s="122">
        <f>ROUNDUP($B$24*1.05,0)</f>
        <v>288</v>
      </c>
      <c r="H24" s="98" t="s">
        <v>122</v>
      </c>
      <c r="I24" s="94"/>
      <c r="J24" s="94"/>
      <c r="K24" s="94"/>
      <c r="L24" s="94"/>
      <c r="M24" s="94"/>
      <c r="N24" s="95"/>
      <c r="O24" s="95"/>
      <c r="P24" s="95"/>
      <c r="Q24" s="95"/>
      <c r="R24" s="95"/>
      <c r="S24" s="95"/>
    </row>
    <row r="25" spans="1:19" ht="21.9" customHeight="1" x14ac:dyDescent="0.3">
      <c r="A25" s="10" t="s">
        <v>121</v>
      </c>
      <c r="B25" s="125">
        <v>291.62666666666672</v>
      </c>
      <c r="C25" s="15" t="s">
        <v>120</v>
      </c>
      <c r="D25" s="124">
        <f>ROUNDDOWN($B$25*0.95,0)</f>
        <v>277</v>
      </c>
      <c r="E25" s="123" t="s">
        <v>119</v>
      </c>
      <c r="F25" s="123" t="s">
        <v>119</v>
      </c>
      <c r="G25" s="122">
        <f>ROUNDUP($B$25*1.05,0)</f>
        <v>307</v>
      </c>
      <c r="H25" s="98" t="s">
        <v>118</v>
      </c>
      <c r="I25" s="94"/>
      <c r="J25" s="94"/>
      <c r="K25" s="94"/>
      <c r="L25" s="94"/>
      <c r="M25" s="94"/>
      <c r="N25" s="95"/>
      <c r="O25" s="95"/>
      <c r="P25" s="95"/>
      <c r="Q25" s="95"/>
      <c r="R25" s="95"/>
      <c r="S25" s="95"/>
    </row>
    <row r="26" spans="1:19" ht="21.9" customHeight="1" x14ac:dyDescent="0.3">
      <c r="A26" s="10" t="s">
        <v>117</v>
      </c>
      <c r="B26" s="125">
        <v>219</v>
      </c>
      <c r="C26" s="15" t="s">
        <v>114</v>
      </c>
      <c r="D26" s="124">
        <f>ROUNDDOWN($B$26*0.95,0)</f>
        <v>208</v>
      </c>
      <c r="E26" s="123" t="s">
        <v>104</v>
      </c>
      <c r="F26" s="123" t="s">
        <v>104</v>
      </c>
      <c r="G26" s="122">
        <f>ROUNDUP($B$26*1.05,0)</f>
        <v>230</v>
      </c>
      <c r="H26" s="98" t="s">
        <v>116</v>
      </c>
      <c r="I26" s="94"/>
      <c r="J26" s="94"/>
      <c r="K26" s="94"/>
      <c r="L26" s="94"/>
      <c r="M26" s="94"/>
      <c r="N26" s="95"/>
      <c r="O26" s="95"/>
      <c r="P26" s="95"/>
      <c r="Q26" s="95"/>
      <c r="R26" s="95"/>
      <c r="S26" s="95"/>
    </row>
    <row r="27" spans="1:19" ht="21.9" customHeight="1" x14ac:dyDescent="0.3">
      <c r="A27" s="10" t="s">
        <v>115</v>
      </c>
      <c r="B27" s="125">
        <v>302</v>
      </c>
      <c r="C27" s="15" t="s">
        <v>114</v>
      </c>
      <c r="D27" s="124">
        <f>ROUNDDOWN($B$27*0.95,0)</f>
        <v>286</v>
      </c>
      <c r="E27" s="123" t="s">
        <v>104</v>
      </c>
      <c r="F27" s="123" t="s">
        <v>104</v>
      </c>
      <c r="G27" s="122">
        <f>ROUNDUP($B$27*1.05,0)</f>
        <v>318</v>
      </c>
      <c r="H27" s="98" t="s">
        <v>113</v>
      </c>
      <c r="I27" s="94"/>
      <c r="J27" s="94"/>
      <c r="K27" s="94"/>
      <c r="L27" s="94"/>
      <c r="M27" s="94"/>
      <c r="N27" s="95"/>
      <c r="O27" s="95"/>
      <c r="P27" s="95"/>
      <c r="Q27" s="95"/>
      <c r="R27" s="95"/>
      <c r="S27" s="95"/>
    </row>
    <row r="28" spans="1:19" ht="21.9" customHeight="1" x14ac:dyDescent="0.3">
      <c r="A28" s="10" t="s">
        <v>19</v>
      </c>
      <c r="B28" s="131">
        <v>149</v>
      </c>
      <c r="C28" s="11" t="s">
        <v>112</v>
      </c>
      <c r="D28" s="124">
        <f>ROUNDDOWN($B$28*0.95,0)</f>
        <v>141</v>
      </c>
      <c r="E28" s="123" t="s">
        <v>104</v>
      </c>
      <c r="F28" s="123" t="s">
        <v>104</v>
      </c>
      <c r="G28" s="122">
        <f>ROUNDUP($B$28*1.05,0)</f>
        <v>157</v>
      </c>
      <c r="H28" s="98" t="s">
        <v>111</v>
      </c>
      <c r="I28" s="94"/>
      <c r="J28" s="94"/>
      <c r="K28" s="94"/>
      <c r="L28" s="94"/>
      <c r="M28" s="94"/>
      <c r="N28" s="95"/>
      <c r="O28" s="95"/>
      <c r="P28" s="95"/>
      <c r="Q28" s="95"/>
      <c r="R28" s="95"/>
      <c r="S28" s="95"/>
    </row>
    <row r="29" spans="1:19" ht="21.9" customHeight="1" x14ac:dyDescent="0.3">
      <c r="A29" s="10" t="s">
        <v>110</v>
      </c>
      <c r="B29" s="134">
        <v>2.6930000000000001</v>
      </c>
      <c r="C29" s="11" t="s">
        <v>105</v>
      </c>
      <c r="D29" s="133">
        <f>$B$29-0.2</f>
        <v>2.4929999999999999</v>
      </c>
      <c r="E29" s="123" t="s">
        <v>104</v>
      </c>
      <c r="F29" s="123" t="s">
        <v>104</v>
      </c>
      <c r="G29" s="132">
        <f>$B$29+0.2</f>
        <v>2.8930000000000002</v>
      </c>
      <c r="H29" s="98" t="s">
        <v>109</v>
      </c>
      <c r="I29" s="94"/>
      <c r="J29" s="94"/>
      <c r="K29" s="94"/>
      <c r="L29" s="94"/>
      <c r="M29" s="94"/>
      <c r="N29" s="95"/>
      <c r="O29" s="95"/>
      <c r="P29" s="95"/>
      <c r="Q29" s="95"/>
      <c r="R29" s="95"/>
      <c r="S29" s="95"/>
    </row>
    <row r="30" spans="1:19" ht="21.9" customHeight="1" x14ac:dyDescent="0.3">
      <c r="A30" s="10" t="s">
        <v>18</v>
      </c>
      <c r="B30" s="134">
        <v>5.9551999999999987</v>
      </c>
      <c r="C30" s="11" t="s">
        <v>105</v>
      </c>
      <c r="D30" s="133">
        <f>$B$30-0.2</f>
        <v>5.7551999999999985</v>
      </c>
      <c r="E30" s="123" t="s">
        <v>104</v>
      </c>
      <c r="F30" s="123" t="s">
        <v>104</v>
      </c>
      <c r="G30" s="132">
        <f>$B$30+0.2</f>
        <v>6.1551999999999989</v>
      </c>
      <c r="H30" s="98" t="s">
        <v>109</v>
      </c>
      <c r="I30" s="94"/>
      <c r="J30" s="94"/>
      <c r="K30" s="94"/>
      <c r="L30" s="94"/>
      <c r="M30" s="94"/>
      <c r="N30" s="95"/>
      <c r="O30" s="95"/>
      <c r="P30" s="95"/>
      <c r="Q30" s="95"/>
      <c r="R30" s="95"/>
      <c r="S30" s="95"/>
    </row>
    <row r="31" spans="1:19" ht="21.9" customHeight="1" x14ac:dyDescent="0.3">
      <c r="A31" s="10" t="s">
        <v>21</v>
      </c>
      <c r="B31" s="131">
        <v>959</v>
      </c>
      <c r="C31" s="11" t="s">
        <v>105</v>
      </c>
      <c r="D31" s="124">
        <f>ROUNDDOWN($B$31*0.95,0)</f>
        <v>911</v>
      </c>
      <c r="E31" s="123" t="s">
        <v>104</v>
      </c>
      <c r="F31" s="123" t="s">
        <v>104</v>
      </c>
      <c r="G31" s="122">
        <f>ROUNDUP($B$31*1.05,0)</f>
        <v>1007</v>
      </c>
      <c r="H31" s="98" t="s">
        <v>108</v>
      </c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</row>
    <row r="32" spans="1:19" ht="21.9" customHeight="1" x14ac:dyDescent="0.3">
      <c r="A32" s="10" t="s">
        <v>22</v>
      </c>
      <c r="B32" s="131">
        <v>196</v>
      </c>
      <c r="C32" s="11" t="s">
        <v>105</v>
      </c>
      <c r="D32" s="124">
        <f>ROUNDDOWN($B$32*0.9,0)</f>
        <v>176</v>
      </c>
      <c r="E32" s="123" t="s">
        <v>104</v>
      </c>
      <c r="F32" s="123" t="s">
        <v>104</v>
      </c>
      <c r="G32" s="122">
        <f>ROUNDUP($B$32*1.1,0)</f>
        <v>216</v>
      </c>
      <c r="H32" s="98" t="s">
        <v>107</v>
      </c>
      <c r="I32" s="94"/>
      <c r="J32" s="94"/>
      <c r="K32" s="94"/>
      <c r="L32" s="94"/>
      <c r="M32" s="94"/>
      <c r="N32" s="95"/>
      <c r="O32" s="95"/>
      <c r="P32" s="95"/>
      <c r="Q32" s="95"/>
      <c r="R32" s="95"/>
      <c r="S32" s="95"/>
    </row>
    <row r="33" spans="1:19" ht="21.9" customHeight="1" x14ac:dyDescent="0.3">
      <c r="A33" s="10" t="s">
        <v>23</v>
      </c>
      <c r="B33" s="131">
        <v>93.256</v>
      </c>
      <c r="C33" s="11" t="s">
        <v>105</v>
      </c>
      <c r="D33" s="124">
        <f>ROUNDDOWN($B$33*0.9,0)</f>
        <v>83</v>
      </c>
      <c r="E33" s="123" t="s">
        <v>104</v>
      </c>
      <c r="F33" s="123" t="s">
        <v>104</v>
      </c>
      <c r="G33" s="122">
        <f>ROUNDUP($B$33*1.1,0)</f>
        <v>103</v>
      </c>
      <c r="H33" s="98" t="s">
        <v>106</v>
      </c>
      <c r="I33" s="94"/>
      <c r="J33" s="94"/>
      <c r="K33" s="94"/>
      <c r="L33" s="94"/>
      <c r="M33" s="94"/>
      <c r="N33" s="95"/>
      <c r="O33" s="95"/>
      <c r="P33" s="95"/>
      <c r="Q33" s="95"/>
      <c r="R33" s="95"/>
      <c r="S33" s="95"/>
    </row>
    <row r="34" spans="1:19" ht="21.9" customHeight="1" x14ac:dyDescent="0.3">
      <c r="A34" s="20" t="s">
        <v>52</v>
      </c>
      <c r="B34" s="130"/>
      <c r="C34" s="21"/>
      <c r="D34" s="129"/>
      <c r="E34" s="128"/>
      <c r="F34" s="128"/>
      <c r="G34" s="127"/>
      <c r="H34" s="113"/>
      <c r="I34" s="94"/>
      <c r="J34" s="94"/>
      <c r="K34" s="94"/>
      <c r="L34" s="94"/>
      <c r="M34" s="94"/>
      <c r="N34" s="95"/>
      <c r="O34" s="95"/>
      <c r="P34" s="95"/>
      <c r="Q34" s="95"/>
      <c r="R34" s="95"/>
      <c r="S34" s="95"/>
    </row>
    <row r="35" spans="1:19" ht="21.9" customHeight="1" x14ac:dyDescent="0.3">
      <c r="A35" s="114" t="s">
        <v>65</v>
      </c>
      <c r="B35" s="126">
        <v>86.02</v>
      </c>
      <c r="C35" s="11" t="s">
        <v>105</v>
      </c>
      <c r="D35" s="124">
        <f>$B$35-5</f>
        <v>81.02</v>
      </c>
      <c r="E35" s="123" t="s">
        <v>104</v>
      </c>
      <c r="F35" s="123" t="s">
        <v>104</v>
      </c>
      <c r="G35" s="122">
        <f>$B$35+5</f>
        <v>91.02</v>
      </c>
      <c r="H35" s="100" t="s">
        <v>103</v>
      </c>
      <c r="I35" s="94"/>
      <c r="J35" s="94"/>
      <c r="K35" s="94"/>
      <c r="L35" s="94"/>
      <c r="M35" s="94"/>
      <c r="N35" s="95"/>
      <c r="O35" s="95"/>
      <c r="P35" s="95"/>
      <c r="Q35" s="95"/>
      <c r="R35" s="95"/>
      <c r="S35" s="95"/>
    </row>
    <row r="36" spans="1:19" ht="21.9" customHeight="1" x14ac:dyDescent="0.3">
      <c r="A36" s="116" t="s">
        <v>66</v>
      </c>
      <c r="B36" s="125">
        <v>65.924444444444447</v>
      </c>
      <c r="C36" s="11" t="s">
        <v>102</v>
      </c>
      <c r="D36" s="124">
        <f>$B$36-5</f>
        <v>60.924444444444447</v>
      </c>
      <c r="E36" s="123" t="s">
        <v>101</v>
      </c>
      <c r="F36" s="123" t="s">
        <v>101</v>
      </c>
      <c r="G36" s="122">
        <f>$B$36+5</f>
        <v>70.924444444444447</v>
      </c>
      <c r="H36" s="98" t="s">
        <v>81</v>
      </c>
      <c r="I36" s="115"/>
      <c r="J36" s="94"/>
      <c r="K36" s="94"/>
      <c r="L36" s="94"/>
      <c r="M36" s="94"/>
      <c r="N36" s="95"/>
      <c r="O36" s="95"/>
      <c r="P36" s="95"/>
      <c r="Q36" s="95"/>
      <c r="R36" s="95"/>
      <c r="S36" s="95"/>
    </row>
    <row r="37" spans="1:19" ht="21.9" customHeight="1" x14ac:dyDescent="0.5">
      <c r="A37" s="23"/>
      <c r="B37" s="23"/>
      <c r="C37" s="23"/>
      <c r="D37" s="24"/>
      <c r="E37" s="25"/>
      <c r="F37" s="25"/>
      <c r="G37" s="26"/>
      <c r="H37" s="23"/>
      <c r="I37" s="94"/>
      <c r="J37" s="94"/>
      <c r="K37" s="94"/>
      <c r="L37" s="94"/>
      <c r="M37" s="94"/>
      <c r="N37" s="95"/>
      <c r="O37" s="95"/>
      <c r="P37" s="95"/>
      <c r="Q37" s="95"/>
      <c r="R37" s="95"/>
      <c r="S37" s="95"/>
    </row>
    <row r="38" spans="1:19" ht="17.399999999999999" x14ac:dyDescent="0.5">
      <c r="A38" s="27" t="s">
        <v>67</v>
      </c>
      <c r="B38" s="23"/>
      <c r="C38" s="23"/>
      <c r="D38" s="28"/>
      <c r="E38" s="25"/>
      <c r="F38" s="25"/>
      <c r="G38" s="26"/>
      <c r="H38" s="23"/>
      <c r="I38" s="94"/>
      <c r="J38" s="94"/>
      <c r="K38" s="94"/>
      <c r="L38" s="94"/>
      <c r="M38" s="94"/>
      <c r="N38" s="95"/>
      <c r="O38" s="95"/>
      <c r="P38" s="95"/>
      <c r="Q38" s="95"/>
      <c r="R38" s="95"/>
      <c r="S38" s="95"/>
    </row>
    <row r="39" spans="1:19" ht="16.2" x14ac:dyDescent="0.3">
      <c r="A39" s="209" t="s">
        <v>82</v>
      </c>
      <c r="B39" s="210"/>
      <c r="C39" s="210"/>
      <c r="D39" s="210"/>
      <c r="E39" s="210"/>
      <c r="F39" s="210"/>
      <c r="G39" s="210"/>
      <c r="H39" s="210"/>
    </row>
    <row r="40" spans="1:19" s="9" customFormat="1" ht="17.399999999999999" x14ac:dyDescent="0.5">
      <c r="A40" s="120" t="s">
        <v>83</v>
      </c>
      <c r="B40" s="29"/>
      <c r="C40" s="29"/>
      <c r="D40" s="28"/>
      <c r="E40" s="25"/>
      <c r="F40" s="25"/>
      <c r="G40" s="26"/>
      <c r="H40" s="23"/>
      <c r="I40" s="117"/>
      <c r="J40" s="117"/>
      <c r="K40" s="117"/>
      <c r="L40" s="117"/>
      <c r="M40" s="117"/>
    </row>
    <row r="41" spans="1:19" ht="17.399999999999999" x14ac:dyDescent="0.5">
      <c r="A41" s="25" t="s">
        <v>146</v>
      </c>
    </row>
  </sheetData>
  <mergeCells count="3">
    <mergeCell ref="A1:H1"/>
    <mergeCell ref="D2:G2"/>
    <mergeCell ref="A39:H39"/>
  </mergeCells>
  <phoneticPr fontId="3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5546875" customWidth="1"/>
    <col min="2" max="2" width="8" customWidth="1"/>
    <col min="4" max="5" width="8.777343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109375" customWidth="1"/>
    <col min="15" max="16" width="2.6640625" customWidth="1"/>
  </cols>
  <sheetData>
    <row r="1" spans="1:18" ht="20.100000000000001" customHeight="1" x14ac:dyDescent="0.45">
      <c r="F1" s="31" t="s">
        <v>9</v>
      </c>
    </row>
    <row r="2" spans="1:18" ht="15.9" customHeight="1" x14ac:dyDescent="0.3">
      <c r="A2" s="1" t="s">
        <v>49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" t="s">
        <v>30</v>
      </c>
      <c r="P2" s="4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6.3525000000000009</v>
      </c>
      <c r="E3" s="69"/>
      <c r="F3" s="69"/>
      <c r="G3" s="69">
        <v>6.3289855072463768</v>
      </c>
      <c r="H3" s="69"/>
      <c r="I3" s="69"/>
      <c r="J3" s="69">
        <v>6.56</v>
      </c>
      <c r="K3" s="69"/>
      <c r="L3" s="68">
        <v>6.4</v>
      </c>
      <c r="M3" s="70">
        <f t="shared" ref="M3:M9" si="0">AVERAGE(B3:K3)</f>
        <v>6.4138285024154591</v>
      </c>
      <c r="N3" s="70">
        <f t="shared" ref="N3:N17" si="1">MAX(B3:K3)-MIN(B3:K3)</f>
        <v>0.23101449275362285</v>
      </c>
      <c r="O3" s="5">
        <v>6.2</v>
      </c>
      <c r="P3" s="6">
        <v>6.6</v>
      </c>
      <c r="Q3" s="75">
        <f>M3/M3*100</f>
        <v>100</v>
      </c>
    </row>
    <row r="4" spans="1:18" ht="15.9" customHeight="1" x14ac:dyDescent="0.3">
      <c r="A4" s="35">
        <v>12</v>
      </c>
      <c r="B4" s="69">
        <v>6.5079166666666675</v>
      </c>
      <c r="C4" s="69">
        <v>6.4172222222222208</v>
      </c>
      <c r="D4" s="70">
        <v>6.3256250000000005</v>
      </c>
      <c r="E4" s="69"/>
      <c r="F4" s="69">
        <v>6.2999999999999989</v>
      </c>
      <c r="G4" s="69">
        <v>6.3354833333333334</v>
      </c>
      <c r="H4" s="69">
        <v>6.39</v>
      </c>
      <c r="I4" s="69"/>
      <c r="J4" s="69">
        <v>6.56</v>
      </c>
      <c r="K4" s="69"/>
      <c r="L4" s="68">
        <v>6.4</v>
      </c>
      <c r="M4" s="70">
        <f t="shared" si="0"/>
        <v>6.405178174603174</v>
      </c>
      <c r="N4" s="70">
        <f t="shared" si="1"/>
        <v>0.26000000000000068</v>
      </c>
      <c r="O4" s="5">
        <v>6.2</v>
      </c>
      <c r="P4" s="6">
        <v>6.6</v>
      </c>
      <c r="Q4" s="75">
        <f>M4/M$3*100</f>
        <v>99.865130041923834</v>
      </c>
    </row>
    <row r="5" spans="1:18" ht="15.9" customHeight="1" x14ac:dyDescent="0.3">
      <c r="A5" s="35">
        <v>1</v>
      </c>
      <c r="B5" s="69">
        <v>6.4537499999999985</v>
      </c>
      <c r="C5" s="69">
        <v>6.4445999999999994</v>
      </c>
      <c r="D5" s="70">
        <v>6.3688235294117641</v>
      </c>
      <c r="E5" s="69"/>
      <c r="F5" s="69">
        <v>6.3611111111111116</v>
      </c>
      <c r="G5" s="69">
        <v>6.3469999999999995</v>
      </c>
      <c r="H5" s="69">
        <v>6.32</v>
      </c>
      <c r="I5" s="69">
        <v>6.4</v>
      </c>
      <c r="J5" s="69">
        <v>6.56</v>
      </c>
      <c r="K5" s="69">
        <v>6.5</v>
      </c>
      <c r="L5" s="68">
        <v>6.4</v>
      </c>
      <c r="M5" s="70">
        <f t="shared" si="0"/>
        <v>6.4172538489469861</v>
      </c>
      <c r="N5" s="70">
        <f t="shared" si="1"/>
        <v>0.23999999999999932</v>
      </c>
      <c r="O5" s="5">
        <v>6.2</v>
      </c>
      <c r="P5" s="6">
        <v>6.6</v>
      </c>
      <c r="Q5" s="75">
        <f t="shared" ref="Q5:Q17" si="2">M5/M$3*100</f>
        <v>100.0534056457892</v>
      </c>
    </row>
    <row r="6" spans="1:18" ht="15.9" customHeight="1" x14ac:dyDescent="0.3">
      <c r="A6" s="35">
        <v>2</v>
      </c>
      <c r="B6" s="69">
        <v>6.4156249999999995</v>
      </c>
      <c r="C6" s="69">
        <v>6.4364736842105268</v>
      </c>
      <c r="D6" s="70">
        <v>6.3531250000000004</v>
      </c>
      <c r="E6" s="69"/>
      <c r="F6" s="69">
        <v>6.3789473684210547</v>
      </c>
      <c r="G6" s="69">
        <v>6.3467083333333338</v>
      </c>
      <c r="H6" s="69">
        <v>6.41</v>
      </c>
      <c r="I6" s="69">
        <v>6.39</v>
      </c>
      <c r="J6" s="69">
        <v>6.54</v>
      </c>
      <c r="K6" s="69">
        <v>6.5</v>
      </c>
      <c r="L6" s="68">
        <v>6.4</v>
      </c>
      <c r="M6" s="70">
        <f t="shared" si="0"/>
        <v>6.4189865984405454</v>
      </c>
      <c r="N6" s="70">
        <f t="shared" si="1"/>
        <v>0.1932916666666662</v>
      </c>
      <c r="O6" s="5">
        <v>6.2</v>
      </c>
      <c r="P6" s="6">
        <v>6.6</v>
      </c>
      <c r="Q6" s="75">
        <f t="shared" si="2"/>
        <v>100.0804214834111</v>
      </c>
    </row>
    <row r="7" spans="1:18" ht="15.9" customHeight="1" x14ac:dyDescent="0.3">
      <c r="A7" s="35">
        <v>3</v>
      </c>
      <c r="B7" s="69">
        <v>6.3824999999999976</v>
      </c>
      <c r="C7" s="69">
        <v>6.4144999999999994</v>
      </c>
      <c r="D7" s="70">
        <v>6.3277777777777802</v>
      </c>
      <c r="E7" s="69"/>
      <c r="F7" s="69">
        <v>6.3842105263157904</v>
      </c>
      <c r="G7" s="69">
        <v>6.3354924242424238</v>
      </c>
      <c r="H7" s="69">
        <v>6.46</v>
      </c>
      <c r="I7" s="69">
        <v>6.41</v>
      </c>
      <c r="J7" s="69">
        <v>6.53</v>
      </c>
      <c r="K7" s="69">
        <v>6.6</v>
      </c>
      <c r="L7" s="68">
        <v>6.4</v>
      </c>
      <c r="M7" s="70">
        <f t="shared" si="0"/>
        <v>6.4271645253706655</v>
      </c>
      <c r="N7" s="70">
        <f t="shared" si="1"/>
        <v>0.27222222222221948</v>
      </c>
      <c r="O7" s="5">
        <v>6.2</v>
      </c>
      <c r="P7" s="6">
        <v>6.6</v>
      </c>
      <c r="Q7" s="75">
        <f t="shared" si="2"/>
        <v>100.20792609203978</v>
      </c>
    </row>
    <row r="8" spans="1:18" ht="15.9" customHeight="1" x14ac:dyDescent="0.3">
      <c r="A8" s="35">
        <v>4</v>
      </c>
      <c r="B8" s="69">
        <v>6.3631249999999984</v>
      </c>
      <c r="C8" s="69">
        <v>6.4364999999999997</v>
      </c>
      <c r="D8" s="70">
        <v>6.3689999999999998</v>
      </c>
      <c r="E8" s="69">
        <v>6.4</v>
      </c>
      <c r="F8" s="69">
        <v>6.3842105263157904</v>
      </c>
      <c r="G8" s="69">
        <v>6.3350614035087718</v>
      </c>
      <c r="H8" s="69">
        <v>6.47</v>
      </c>
      <c r="I8" s="69">
        <v>6.41</v>
      </c>
      <c r="J8" s="69">
        <v>6.53</v>
      </c>
      <c r="K8" s="69">
        <v>6.5</v>
      </c>
      <c r="L8" s="68">
        <v>6.4</v>
      </c>
      <c r="M8" s="70">
        <f t="shared" si="0"/>
        <v>6.4197896929824569</v>
      </c>
      <c r="N8" s="70">
        <f t="shared" si="1"/>
        <v>0.19493859649122847</v>
      </c>
      <c r="O8" s="5">
        <v>6.2</v>
      </c>
      <c r="P8" s="6">
        <v>6.6</v>
      </c>
      <c r="Q8" s="75">
        <f t="shared" si="2"/>
        <v>100.09294278081731</v>
      </c>
    </row>
    <row r="9" spans="1:18" ht="15.9" customHeight="1" x14ac:dyDescent="0.3">
      <c r="A9" s="35">
        <v>5</v>
      </c>
      <c r="B9" s="69">
        <v>6.3749999999999973</v>
      </c>
      <c r="C9" s="69">
        <v>6.4260999999999981</v>
      </c>
      <c r="D9" s="70">
        <v>6.4346666666666703</v>
      </c>
      <c r="E9" s="69">
        <v>6.4</v>
      </c>
      <c r="F9" s="69">
        <v>6.3631578947368439</v>
      </c>
      <c r="G9" s="69">
        <v>6.3286217948717942</v>
      </c>
      <c r="H9" s="69">
        <v>6.4290000000000003</v>
      </c>
      <c r="I9" s="69">
        <v>6.41</v>
      </c>
      <c r="J9" s="69">
        <v>6.53</v>
      </c>
      <c r="K9" s="69">
        <v>6.43</v>
      </c>
      <c r="L9" s="68">
        <v>6.4</v>
      </c>
      <c r="M9" s="70">
        <f t="shared" si="0"/>
        <v>6.41265463562753</v>
      </c>
      <c r="N9" s="70">
        <f t="shared" si="1"/>
        <v>0.20137820512820603</v>
      </c>
      <c r="O9" s="5">
        <v>6.2</v>
      </c>
      <c r="P9" s="6">
        <v>6.6</v>
      </c>
      <c r="Q9" s="75">
        <f t="shared" si="2"/>
        <v>99.981697876900085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6.4</v>
      </c>
      <c r="M10" s="70"/>
      <c r="N10" s="70">
        <f t="shared" si="1"/>
        <v>0</v>
      </c>
      <c r="O10" s="5">
        <v>6.2</v>
      </c>
      <c r="P10" s="6">
        <v>6.6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6.4</v>
      </c>
      <c r="M11" s="70"/>
      <c r="N11" s="70">
        <f t="shared" si="1"/>
        <v>0</v>
      </c>
      <c r="O11" s="5">
        <v>6.2</v>
      </c>
      <c r="P11" s="6">
        <v>6.6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6.4</v>
      </c>
      <c r="M12" s="70"/>
      <c r="N12" s="70">
        <f t="shared" si="1"/>
        <v>0</v>
      </c>
      <c r="O12" s="5">
        <v>6.2</v>
      </c>
      <c r="P12" s="6">
        <v>6.6</v>
      </c>
      <c r="Q12" s="75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6.4</v>
      </c>
      <c r="M13" s="70"/>
      <c r="N13" s="70">
        <f t="shared" si="1"/>
        <v>0</v>
      </c>
      <c r="O13" s="5">
        <v>6.2</v>
      </c>
      <c r="P13" s="6">
        <v>6.6</v>
      </c>
      <c r="Q13" s="75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6.4</v>
      </c>
      <c r="M14" s="70"/>
      <c r="N14" s="70">
        <f t="shared" si="1"/>
        <v>0</v>
      </c>
      <c r="O14" s="5">
        <v>6.2</v>
      </c>
      <c r="P14" s="6">
        <v>6.6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6.4</v>
      </c>
      <c r="M15" s="70"/>
      <c r="N15" s="70">
        <f t="shared" si="1"/>
        <v>0</v>
      </c>
      <c r="O15" s="5">
        <v>6.2</v>
      </c>
      <c r="P15" s="6">
        <v>6.6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6.4</v>
      </c>
      <c r="M16" s="70"/>
      <c r="N16" s="70">
        <f t="shared" si="1"/>
        <v>0</v>
      </c>
      <c r="O16" s="5">
        <v>6.2</v>
      </c>
      <c r="P16" s="6">
        <v>6.6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6.4</v>
      </c>
      <c r="M17" s="70"/>
      <c r="N17" s="70">
        <f t="shared" si="1"/>
        <v>0</v>
      </c>
      <c r="O17" s="5">
        <v>6.2</v>
      </c>
      <c r="P17" s="6">
        <v>6.6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6.4</v>
      </c>
      <c r="M18" s="70"/>
      <c r="N18" s="70">
        <f>MAX(B18:K18)-MIN(B18:K18)</f>
        <v>0</v>
      </c>
      <c r="O18" s="5">
        <v>6.2</v>
      </c>
      <c r="P18" s="6">
        <v>6.6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6.4</v>
      </c>
      <c r="M19" s="70"/>
      <c r="N19" s="70">
        <f>MAX(B19:K19)-MIN(B19:K19)</f>
        <v>0</v>
      </c>
      <c r="O19" s="5">
        <v>6.2</v>
      </c>
      <c r="P19" s="6">
        <v>6.6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6.4</v>
      </c>
      <c r="M20" s="70"/>
      <c r="N20" s="70">
        <f>MAX(B20:K20)-MIN(B20:K20)</f>
        <v>0</v>
      </c>
      <c r="O20" s="5">
        <v>6.2</v>
      </c>
      <c r="P20" s="6">
        <v>6.6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6640625" customWidth="1"/>
    <col min="2" max="2" width="7.77734375" customWidth="1"/>
    <col min="4" max="5" width="8.77734375" customWidth="1"/>
    <col min="6" max="6" width="9.44140625" customWidth="1"/>
    <col min="7" max="8" width="8.77734375" customWidth="1"/>
    <col min="9" max="9" width="8.44140625" customWidth="1"/>
    <col min="10" max="10" width="8.6640625" customWidth="1"/>
    <col min="11" max="11" width="9.33203125" customWidth="1"/>
    <col min="12" max="12" width="6.88671875" customWidth="1"/>
    <col min="13" max="13" width="10.88671875" customWidth="1"/>
    <col min="14" max="14" width="8.6640625" customWidth="1"/>
    <col min="15" max="16" width="2.6640625" customWidth="1"/>
  </cols>
  <sheetData>
    <row r="1" spans="1:18" ht="20.100000000000001" customHeight="1" x14ac:dyDescent="0.45">
      <c r="F1" s="31" t="s">
        <v>100</v>
      </c>
    </row>
    <row r="2" spans="1:18" ht="15.9" customHeight="1" x14ac:dyDescent="0.3">
      <c r="A2" s="1" t="s">
        <v>49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" t="s">
        <v>30</v>
      </c>
      <c r="P2" s="4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3.9928571428571433</v>
      </c>
      <c r="E3" s="69"/>
      <c r="F3" s="69"/>
      <c r="G3" s="69">
        <v>4.0493650793650788</v>
      </c>
      <c r="H3" s="69"/>
      <c r="I3" s="69"/>
      <c r="J3" s="69">
        <v>4.0599999999999996</v>
      </c>
      <c r="K3" s="69"/>
      <c r="L3" s="68">
        <v>4</v>
      </c>
      <c r="M3" s="70">
        <f t="shared" ref="M3:M9" si="0">AVERAGE(B3:K3)</f>
        <v>4.0340740740740735</v>
      </c>
      <c r="N3" s="70">
        <f t="shared" ref="N3:N17" si="1">MAX(B3:K3)-MIN(B3:K3)</f>
        <v>6.7142857142856283E-2</v>
      </c>
      <c r="O3" s="5">
        <v>3.8</v>
      </c>
      <c r="P3" s="6">
        <v>4.2</v>
      </c>
      <c r="Q3" s="75">
        <f>M3/M3*100</f>
        <v>100</v>
      </c>
    </row>
    <row r="4" spans="1:18" ht="15.9" customHeight="1" x14ac:dyDescent="0.3">
      <c r="A4" s="35">
        <v>12</v>
      </c>
      <c r="B4" s="69">
        <v>3.9820833333333332</v>
      </c>
      <c r="C4" s="69">
        <v>4.0259999999999989</v>
      </c>
      <c r="D4" s="70">
        <v>3.9573333333333331</v>
      </c>
      <c r="E4" s="69"/>
      <c r="F4" s="69">
        <v>3.9846153846153842</v>
      </c>
      <c r="G4" s="69">
        <v>4.069313725490197</v>
      </c>
      <c r="H4" s="69">
        <v>4.07</v>
      </c>
      <c r="I4" s="69"/>
      <c r="J4" s="69">
        <v>4.03</v>
      </c>
      <c r="K4" s="69"/>
      <c r="L4" s="68">
        <v>4</v>
      </c>
      <c r="M4" s="70">
        <f t="shared" si="0"/>
        <v>4.0170493966817498</v>
      </c>
      <c r="N4" s="70">
        <f t="shared" si="1"/>
        <v>0.11266666666666714</v>
      </c>
      <c r="O4" s="5">
        <v>3.8</v>
      </c>
      <c r="P4" s="6">
        <v>4.2</v>
      </c>
      <c r="Q4" s="75">
        <f>M4/M$3*100</f>
        <v>99.577978066844707</v>
      </c>
    </row>
    <row r="5" spans="1:18" ht="15.9" customHeight="1" x14ac:dyDescent="0.3">
      <c r="A5" s="35">
        <v>1</v>
      </c>
      <c r="B5" s="69">
        <v>3.9570833333333337</v>
      </c>
      <c r="C5" s="69">
        <v>4.0185000000000004</v>
      </c>
      <c r="D5" s="70">
        <v>3.9093750000000003</v>
      </c>
      <c r="E5" s="69"/>
      <c r="F5" s="69">
        <v>3.9944444444444449</v>
      </c>
      <c r="G5" s="69">
        <v>4.0483333333333347</v>
      </c>
      <c r="H5" s="69">
        <v>4.05</v>
      </c>
      <c r="I5" s="69">
        <v>4.04</v>
      </c>
      <c r="J5" s="69">
        <v>4.0199999999999996</v>
      </c>
      <c r="K5" s="69">
        <v>4</v>
      </c>
      <c r="L5" s="68">
        <v>4</v>
      </c>
      <c r="M5" s="70">
        <f t="shared" si="0"/>
        <v>4.0041929012345685</v>
      </c>
      <c r="N5" s="70">
        <f t="shared" si="1"/>
        <v>0.14062499999999956</v>
      </c>
      <c r="O5" s="5">
        <v>3.8</v>
      </c>
      <c r="P5" s="6">
        <v>4.2</v>
      </c>
      <c r="Q5" s="75">
        <f t="shared" ref="Q5:Q17" si="2">M5/M$3*100</f>
        <v>99.259280511690562</v>
      </c>
    </row>
    <row r="6" spans="1:18" ht="15.9" customHeight="1" x14ac:dyDescent="0.3">
      <c r="A6" s="35">
        <v>2</v>
      </c>
      <c r="B6" s="69">
        <v>3.9721875000000004</v>
      </c>
      <c r="C6" s="69">
        <v>4.0013157894736837</v>
      </c>
      <c r="D6" s="70">
        <v>3.9694117647058818</v>
      </c>
      <c r="E6" s="69"/>
      <c r="F6" s="69">
        <v>4</v>
      </c>
      <c r="G6" s="69">
        <v>4.0412499999999998</v>
      </c>
      <c r="H6" s="69">
        <v>4.09</v>
      </c>
      <c r="I6" s="69">
        <v>4.03</v>
      </c>
      <c r="J6" s="69">
        <v>3.99</v>
      </c>
      <c r="K6" s="69">
        <v>4</v>
      </c>
      <c r="L6" s="68">
        <v>4</v>
      </c>
      <c r="M6" s="70">
        <f t="shared" si="0"/>
        <v>4.0104627837977294</v>
      </c>
      <c r="N6" s="70">
        <f t="shared" si="1"/>
        <v>0.12058823529411811</v>
      </c>
      <c r="O6" s="5">
        <v>3.8</v>
      </c>
      <c r="P6" s="6">
        <v>4.2</v>
      </c>
      <c r="Q6" s="75">
        <f t="shared" si="2"/>
        <v>99.41470360130252</v>
      </c>
    </row>
    <row r="7" spans="1:18" ht="15.9" customHeight="1" x14ac:dyDescent="0.3">
      <c r="A7" s="35">
        <v>3</v>
      </c>
      <c r="B7" s="69">
        <v>3.9834374999999991</v>
      </c>
      <c r="C7" s="69">
        <v>4.0288500000000003</v>
      </c>
      <c r="D7" s="70">
        <v>3.9093749999999998</v>
      </c>
      <c r="E7" s="69"/>
      <c r="F7" s="69">
        <v>4</v>
      </c>
      <c r="G7" s="69">
        <v>4.0469202898550733</v>
      </c>
      <c r="H7" s="69">
        <v>4.01</v>
      </c>
      <c r="I7" s="69">
        <v>4.04</v>
      </c>
      <c r="J7" s="69">
        <v>4</v>
      </c>
      <c r="K7" s="69">
        <v>4</v>
      </c>
      <c r="L7" s="68">
        <v>4</v>
      </c>
      <c r="M7" s="70">
        <f t="shared" si="0"/>
        <v>4.0020647544283419</v>
      </c>
      <c r="N7" s="70">
        <f t="shared" si="1"/>
        <v>0.13754528985507353</v>
      </c>
      <c r="O7" s="5">
        <v>3.8</v>
      </c>
      <c r="P7" s="6">
        <v>4.2</v>
      </c>
      <c r="Q7" s="75">
        <f t="shared" si="2"/>
        <v>99.206526229861595</v>
      </c>
    </row>
    <row r="8" spans="1:18" ht="15.9" customHeight="1" x14ac:dyDescent="0.3">
      <c r="A8" s="35">
        <v>4</v>
      </c>
      <c r="B8" s="69">
        <v>4.0281250000000002</v>
      </c>
      <c r="C8" s="69">
        <v>4.0372777777777777</v>
      </c>
      <c r="D8" s="70">
        <v>3.9910000000000001</v>
      </c>
      <c r="E8" s="69">
        <v>3.8809999999999998</v>
      </c>
      <c r="F8" s="69">
        <v>4</v>
      </c>
      <c r="G8" s="69">
        <v>4.0268518518518528</v>
      </c>
      <c r="H8" s="69">
        <v>4.04</v>
      </c>
      <c r="I8" s="69">
        <v>4.09</v>
      </c>
      <c r="J8" s="69">
        <v>4</v>
      </c>
      <c r="K8" s="69">
        <v>3.9</v>
      </c>
      <c r="L8" s="68">
        <v>4</v>
      </c>
      <c r="M8" s="70">
        <f t="shared" si="0"/>
        <v>3.9994254629629631</v>
      </c>
      <c r="N8" s="70">
        <f t="shared" si="1"/>
        <v>0.20900000000000007</v>
      </c>
      <c r="O8" s="5">
        <v>3.8</v>
      </c>
      <c r="P8" s="6">
        <v>4.2</v>
      </c>
      <c r="Q8" s="75">
        <f t="shared" si="2"/>
        <v>99.141101266984961</v>
      </c>
    </row>
    <row r="9" spans="1:18" ht="15.9" customHeight="1" x14ac:dyDescent="0.3">
      <c r="A9" s="35">
        <v>5</v>
      </c>
      <c r="B9" s="69">
        <v>4.0078125</v>
      </c>
      <c r="C9" s="69">
        <v>4.0408499999999989</v>
      </c>
      <c r="D9" s="70">
        <v>4.0475000000000003</v>
      </c>
      <c r="E9" s="69">
        <v>3.9</v>
      </c>
      <c r="F9" s="69">
        <v>4.0052631578947366</v>
      </c>
      <c r="G9" s="69">
        <v>4.0380000000000003</v>
      </c>
      <c r="H9" s="69">
        <v>4.0990000000000002</v>
      </c>
      <c r="I9" s="69">
        <v>4.07</v>
      </c>
      <c r="J9" s="69">
        <v>4</v>
      </c>
      <c r="K9" s="69">
        <v>3.9199999999999995</v>
      </c>
      <c r="L9" s="68">
        <v>4</v>
      </c>
      <c r="M9" s="70">
        <f t="shared" si="0"/>
        <v>4.012842565789474</v>
      </c>
      <c r="N9" s="70">
        <f t="shared" si="1"/>
        <v>0.19900000000000029</v>
      </c>
      <c r="O9" s="5">
        <v>3.8</v>
      </c>
      <c r="P9" s="6">
        <v>4.2</v>
      </c>
      <c r="Q9" s="75">
        <f t="shared" si="2"/>
        <v>99.473695626437589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4</v>
      </c>
      <c r="M10" s="70"/>
      <c r="N10" s="70">
        <f t="shared" si="1"/>
        <v>0</v>
      </c>
      <c r="O10" s="5">
        <v>3.8</v>
      </c>
      <c r="P10" s="6">
        <v>4.2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4</v>
      </c>
      <c r="M11" s="70"/>
      <c r="N11" s="70">
        <f t="shared" si="1"/>
        <v>0</v>
      </c>
      <c r="O11" s="5">
        <v>3.8</v>
      </c>
      <c r="P11" s="6">
        <v>4.2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4</v>
      </c>
      <c r="M12" s="70"/>
      <c r="N12" s="70">
        <f t="shared" si="1"/>
        <v>0</v>
      </c>
      <c r="O12" s="5">
        <v>3.8</v>
      </c>
      <c r="P12" s="6">
        <v>4.2</v>
      </c>
      <c r="Q12" s="75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4</v>
      </c>
      <c r="M13" s="70"/>
      <c r="N13" s="70">
        <f t="shared" si="1"/>
        <v>0</v>
      </c>
      <c r="O13" s="5">
        <v>3.8</v>
      </c>
      <c r="P13" s="6">
        <v>4.2</v>
      </c>
      <c r="Q13" s="75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4</v>
      </c>
      <c r="M14" s="70"/>
      <c r="N14" s="70">
        <f t="shared" si="1"/>
        <v>0</v>
      </c>
      <c r="O14" s="5">
        <v>3.8</v>
      </c>
      <c r="P14" s="6">
        <v>4.2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4</v>
      </c>
      <c r="M15" s="70"/>
      <c r="N15" s="70">
        <f t="shared" si="1"/>
        <v>0</v>
      </c>
      <c r="O15" s="5">
        <v>3.8</v>
      </c>
      <c r="P15" s="6">
        <v>4.2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4</v>
      </c>
      <c r="M16" s="70"/>
      <c r="N16" s="70">
        <f t="shared" si="1"/>
        <v>0</v>
      </c>
      <c r="O16" s="5">
        <v>3.8</v>
      </c>
      <c r="P16" s="6">
        <v>4.2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4</v>
      </c>
      <c r="M17" s="70"/>
      <c r="N17" s="70">
        <f t="shared" si="1"/>
        <v>0</v>
      </c>
      <c r="O17" s="5">
        <v>3.8</v>
      </c>
      <c r="P17" s="6">
        <v>4.2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4</v>
      </c>
      <c r="M18" s="70"/>
      <c r="N18" s="70">
        <f>MAX(B18:K18)-MIN(B18:K18)</f>
        <v>0</v>
      </c>
      <c r="O18" s="5">
        <v>3.8</v>
      </c>
      <c r="P18" s="6">
        <v>4.2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4</v>
      </c>
      <c r="M19" s="70"/>
      <c r="N19" s="70">
        <f>MAX(B19:K19)-MIN(B19:K19)</f>
        <v>0</v>
      </c>
      <c r="O19" s="5">
        <v>3.8</v>
      </c>
      <c r="P19" s="6">
        <v>4.2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4</v>
      </c>
      <c r="M20" s="70"/>
      <c r="N20" s="70">
        <f>MAX(B20:K20)-MIN(B20:K20)</f>
        <v>0</v>
      </c>
      <c r="O20" s="5">
        <v>3.8</v>
      </c>
      <c r="P20" s="6">
        <v>4.2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886718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69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8" t="s">
        <v>30</v>
      </c>
      <c r="P2" s="49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2.0866666666666664</v>
      </c>
      <c r="E3" s="69"/>
      <c r="F3" s="69"/>
      <c r="G3" s="69">
        <v>2.131485507246377</v>
      </c>
      <c r="H3" s="69"/>
      <c r="I3" s="69"/>
      <c r="J3" s="69">
        <v>2.15</v>
      </c>
      <c r="K3" s="69"/>
      <c r="L3" s="68">
        <v>2.2000000000000002</v>
      </c>
      <c r="M3" s="70">
        <f t="shared" ref="M3:M9" si="0">AVERAGE(B3:K3)</f>
        <v>2.1227173913043482</v>
      </c>
      <c r="N3" s="70">
        <f t="shared" ref="N3:N17" si="1">MAX(B3:K3)-MIN(B3:K3)</f>
        <v>6.3333333333333464E-2</v>
      </c>
      <c r="O3" s="54">
        <v>1.9</v>
      </c>
      <c r="P3" s="55">
        <v>2.5</v>
      </c>
      <c r="Q3" s="76">
        <f>M3/M3*100</f>
        <v>100</v>
      </c>
    </row>
    <row r="4" spans="1:18" ht="15.9" customHeight="1" x14ac:dyDescent="0.3">
      <c r="A4" s="35">
        <v>12</v>
      </c>
      <c r="B4" s="69">
        <v>2.101666666666667</v>
      </c>
      <c r="C4" s="69">
        <v>2.1949999999999998</v>
      </c>
      <c r="D4" s="70">
        <v>2.040714285714285</v>
      </c>
      <c r="E4" s="69"/>
      <c r="F4" s="69">
        <v>2.0653846153846156</v>
      </c>
      <c r="G4" s="69">
        <v>2.1242982456140349</v>
      </c>
      <c r="H4" s="69">
        <v>2.06</v>
      </c>
      <c r="I4" s="69"/>
      <c r="J4" s="69">
        <v>2.15</v>
      </c>
      <c r="K4" s="69"/>
      <c r="L4" s="68">
        <v>2.2000000000000002</v>
      </c>
      <c r="M4" s="70">
        <f t="shared" si="0"/>
        <v>2.1052948304828005</v>
      </c>
      <c r="N4" s="70">
        <f t="shared" si="1"/>
        <v>0.1542857142857148</v>
      </c>
      <c r="O4" s="54">
        <v>1.9</v>
      </c>
      <c r="P4" s="55">
        <v>2.5</v>
      </c>
      <c r="Q4" s="75">
        <f>M4/M$3*100</f>
        <v>99.179233142719852</v>
      </c>
    </row>
    <row r="5" spans="1:18" ht="15.9" customHeight="1" x14ac:dyDescent="0.3">
      <c r="A5" s="35">
        <v>1</v>
      </c>
      <c r="B5" s="69">
        <v>2.1208333333333331</v>
      </c>
      <c r="C5" s="69">
        <v>2.1858499999999994</v>
      </c>
      <c r="D5" s="70">
        <v>2.0376923076923075</v>
      </c>
      <c r="E5" s="69"/>
      <c r="F5" s="69">
        <v>2.0030769230769225</v>
      </c>
      <c r="G5" s="69">
        <v>2.1411111111111114</v>
      </c>
      <c r="H5" s="69">
        <v>2.12</v>
      </c>
      <c r="I5" s="69">
        <v>2.16</v>
      </c>
      <c r="J5" s="69">
        <v>2.12</v>
      </c>
      <c r="K5" s="69">
        <v>2.1</v>
      </c>
      <c r="L5" s="68">
        <v>2.2000000000000002</v>
      </c>
      <c r="M5" s="70">
        <f t="shared" si="0"/>
        <v>2.109840408357075</v>
      </c>
      <c r="N5" s="70">
        <f t="shared" si="1"/>
        <v>0.18277307692307687</v>
      </c>
      <c r="O5" s="54">
        <v>1.9</v>
      </c>
      <c r="P5" s="55">
        <v>2.5</v>
      </c>
      <c r="Q5" s="75">
        <f t="shared" ref="Q5:Q17" si="2">M5/M$3*100</f>
        <v>99.393372711788047</v>
      </c>
    </row>
    <row r="6" spans="1:18" ht="15.9" customHeight="1" x14ac:dyDescent="0.3">
      <c r="A6" s="35">
        <v>2</v>
      </c>
      <c r="B6" s="69">
        <v>2.1134374999999999</v>
      </c>
      <c r="C6" s="69">
        <v>2.1867368421052631</v>
      </c>
      <c r="D6" s="70">
        <v>2.007058823529412</v>
      </c>
      <c r="E6" s="69"/>
      <c r="F6" s="69">
        <v>2.0436842105263158</v>
      </c>
      <c r="G6" s="69">
        <v>2.1292857142857144</v>
      </c>
      <c r="H6" s="69">
        <v>2.028</v>
      </c>
      <c r="I6" s="69">
        <v>2.15</v>
      </c>
      <c r="J6" s="69">
        <v>2.13</v>
      </c>
      <c r="K6" s="69">
        <v>2.1</v>
      </c>
      <c r="L6" s="68">
        <v>2.2000000000000002</v>
      </c>
      <c r="M6" s="70">
        <f t="shared" si="0"/>
        <v>2.0986892322718567</v>
      </c>
      <c r="N6" s="70">
        <f t="shared" si="1"/>
        <v>0.17967801857585108</v>
      </c>
      <c r="O6" s="54">
        <v>1.9</v>
      </c>
      <c r="P6" s="55">
        <v>2.5</v>
      </c>
      <c r="Q6" s="75">
        <f t="shared" si="2"/>
        <v>98.868047195970505</v>
      </c>
    </row>
    <row r="7" spans="1:18" ht="15.9" customHeight="1" x14ac:dyDescent="0.3">
      <c r="A7" s="35">
        <v>3</v>
      </c>
      <c r="B7" s="69">
        <v>2.1143749999999999</v>
      </c>
      <c r="C7" s="69">
        <v>2.2213999999999996</v>
      </c>
      <c r="D7" s="70">
        <v>2.0468421052631598</v>
      </c>
      <c r="E7" s="69"/>
      <c r="F7" s="69">
        <v>2.033529411764706</v>
      </c>
      <c r="G7" s="69">
        <v>2.1180666666666665</v>
      </c>
      <c r="H7" s="69">
        <v>2.2000000000000002</v>
      </c>
      <c r="I7" s="69">
        <v>2.12</v>
      </c>
      <c r="J7" s="69">
        <v>2.11</v>
      </c>
      <c r="K7" s="69">
        <v>2.1</v>
      </c>
      <c r="L7" s="68">
        <v>2.2000000000000002</v>
      </c>
      <c r="M7" s="70">
        <f t="shared" si="0"/>
        <v>2.1182459092993926</v>
      </c>
      <c r="N7" s="70">
        <f t="shared" si="1"/>
        <v>0.18787058823529357</v>
      </c>
      <c r="O7" s="54">
        <v>1.9</v>
      </c>
      <c r="P7" s="55">
        <v>2.5</v>
      </c>
      <c r="Q7" s="75">
        <f t="shared" si="2"/>
        <v>99.789351044878941</v>
      </c>
    </row>
    <row r="8" spans="1:18" ht="15.9" customHeight="1" x14ac:dyDescent="0.3">
      <c r="A8" s="35">
        <v>4</v>
      </c>
      <c r="B8" s="69">
        <v>2.1118749999999999</v>
      </c>
      <c r="C8" s="69">
        <v>2.2116666666666673</v>
      </c>
      <c r="D8" s="70">
        <v>2.04</v>
      </c>
      <c r="E8" s="69">
        <v>2.19</v>
      </c>
      <c r="F8" s="69">
        <v>2.0515789473684207</v>
      </c>
      <c r="G8" s="69">
        <v>2.1232954545454548</v>
      </c>
      <c r="H8" s="69">
        <v>2.15</v>
      </c>
      <c r="I8" s="69">
        <v>2.1</v>
      </c>
      <c r="J8" s="69">
        <v>2.1</v>
      </c>
      <c r="K8" s="69">
        <v>2.1</v>
      </c>
      <c r="L8" s="68">
        <v>2.2000000000000002</v>
      </c>
      <c r="M8" s="70">
        <f t="shared" si="0"/>
        <v>2.1178416068580548</v>
      </c>
      <c r="N8" s="70">
        <f t="shared" si="1"/>
        <v>0.1716666666666673</v>
      </c>
      <c r="O8" s="54">
        <v>1.9</v>
      </c>
      <c r="P8" s="55">
        <v>2.5</v>
      </c>
      <c r="Q8" s="75">
        <f t="shared" si="2"/>
        <v>99.770304588530394</v>
      </c>
    </row>
    <row r="9" spans="1:18" ht="15.9" customHeight="1" x14ac:dyDescent="0.3">
      <c r="A9" s="35">
        <v>5</v>
      </c>
      <c r="B9" s="69">
        <v>2.1028125000000002</v>
      </c>
      <c r="C9" s="69">
        <v>2.1921000000000004</v>
      </c>
      <c r="D9" s="70">
        <v>2.0421428571428599</v>
      </c>
      <c r="E9" s="69">
        <v>2.2000000000000002</v>
      </c>
      <c r="F9" s="69">
        <v>2.0636842105263153</v>
      </c>
      <c r="G9" s="69">
        <v>2.1319444444444446</v>
      </c>
      <c r="H9" s="69">
        <v>2.1440000000000001</v>
      </c>
      <c r="I9" s="69">
        <v>2.12</v>
      </c>
      <c r="J9" s="69">
        <v>2.11</v>
      </c>
      <c r="K9" s="69">
        <v>2.0800000000000005</v>
      </c>
      <c r="L9" s="68">
        <v>2.2000000000000002</v>
      </c>
      <c r="M9" s="70">
        <f t="shared" si="0"/>
        <v>2.1186684012113624</v>
      </c>
      <c r="N9" s="70">
        <f t="shared" si="1"/>
        <v>0.15785714285714025</v>
      </c>
      <c r="O9" s="54">
        <v>1.9</v>
      </c>
      <c r="P9" s="55">
        <v>2.5</v>
      </c>
      <c r="Q9" s="75">
        <f t="shared" si="2"/>
        <v>99.809254396766505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2.2000000000000002</v>
      </c>
      <c r="M10" s="70"/>
      <c r="N10" s="70">
        <f t="shared" si="1"/>
        <v>0</v>
      </c>
      <c r="O10" s="54">
        <v>1.9</v>
      </c>
      <c r="P10" s="55">
        <v>2.5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2.2000000000000002</v>
      </c>
      <c r="M11" s="70"/>
      <c r="N11" s="70">
        <f t="shared" si="1"/>
        <v>0</v>
      </c>
      <c r="O11" s="54">
        <v>1.9</v>
      </c>
      <c r="P11" s="55">
        <v>2.5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2.2000000000000002</v>
      </c>
      <c r="M12" s="70"/>
      <c r="N12" s="70">
        <f t="shared" si="1"/>
        <v>0</v>
      </c>
      <c r="O12" s="54">
        <v>1.9</v>
      </c>
      <c r="P12" s="55">
        <v>2.5</v>
      </c>
      <c r="Q12" s="75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2.2000000000000002</v>
      </c>
      <c r="M13" s="70"/>
      <c r="N13" s="70">
        <f t="shared" si="1"/>
        <v>0</v>
      </c>
      <c r="O13" s="54">
        <v>1.9</v>
      </c>
      <c r="P13" s="55">
        <v>2.5</v>
      </c>
      <c r="Q13" s="75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2.2000000000000002</v>
      </c>
      <c r="M14" s="70"/>
      <c r="N14" s="70">
        <f t="shared" si="1"/>
        <v>0</v>
      </c>
      <c r="O14" s="54">
        <v>1.9</v>
      </c>
      <c r="P14" s="55">
        <v>2.5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2.2000000000000002</v>
      </c>
      <c r="M15" s="70"/>
      <c r="N15" s="70">
        <f t="shared" si="1"/>
        <v>0</v>
      </c>
      <c r="O15" s="54">
        <v>1.9</v>
      </c>
      <c r="P15" s="55">
        <v>2.5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2.2000000000000002</v>
      </c>
      <c r="M16" s="70"/>
      <c r="N16" s="70">
        <f t="shared" si="1"/>
        <v>0</v>
      </c>
      <c r="O16" s="54">
        <v>1.9</v>
      </c>
      <c r="P16" s="55">
        <v>2.5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2.2000000000000002</v>
      </c>
      <c r="M17" s="70"/>
      <c r="N17" s="70">
        <f t="shared" si="1"/>
        <v>0</v>
      </c>
      <c r="O17" s="54">
        <v>1.9</v>
      </c>
      <c r="P17" s="55">
        <v>2.5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2.2000000000000002</v>
      </c>
      <c r="M18" s="70"/>
      <c r="N18" s="70">
        <f>MAX(B18:K18)-MIN(B18:K18)</f>
        <v>0</v>
      </c>
      <c r="O18" s="54">
        <v>1.9</v>
      </c>
      <c r="P18" s="55">
        <v>2.5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2.2000000000000002</v>
      </c>
      <c r="M19" s="70"/>
      <c r="N19" s="70">
        <f>MAX(B19:K19)-MIN(B19:K19)</f>
        <v>0</v>
      </c>
      <c r="O19" s="54">
        <v>1.9</v>
      </c>
      <c r="P19" s="55">
        <v>2.5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2.2000000000000002</v>
      </c>
      <c r="M20" s="70"/>
      <c r="N20" s="70">
        <f>MAX(B20:K20)-MIN(B20:K20)</f>
        <v>0</v>
      </c>
      <c r="O20" s="54">
        <v>1.9</v>
      </c>
      <c r="P20" s="55">
        <v>2.5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80" workbookViewId="0">
      <selection activeCell="B9" sqref="B9"/>
    </sheetView>
  </sheetViews>
  <sheetFormatPr defaultRowHeight="13.2" x14ac:dyDescent="0.2"/>
  <cols>
    <col min="1" max="1" width="3.88671875" customWidth="1"/>
    <col min="2" max="2" width="10.21875" customWidth="1"/>
    <col min="3" max="3" width="10.44140625" bestFit="1" customWidth="1"/>
    <col min="4" max="4" width="9.77734375" customWidth="1"/>
    <col min="5" max="5" width="10.44140625" customWidth="1"/>
    <col min="6" max="6" width="9.44140625" customWidth="1"/>
    <col min="7" max="7" width="10.21875" customWidth="1"/>
    <col min="8" max="8" width="9.88671875" customWidth="1"/>
    <col min="9" max="9" width="10.6640625" customWidth="1"/>
    <col min="10" max="10" width="9.88671875" customWidth="1"/>
    <col min="11" max="11" width="10.44140625" customWidth="1"/>
    <col min="12" max="12" width="8.33203125" style="2" customWidth="1"/>
    <col min="13" max="13" width="9.88671875" style="2" customWidth="1"/>
    <col min="14" max="14" width="10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20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71"/>
      <c r="D3" s="72">
        <v>1.9899333333333333</v>
      </c>
      <c r="E3" s="71"/>
      <c r="F3" s="71"/>
      <c r="G3" s="71">
        <v>1.97394</v>
      </c>
      <c r="H3" s="71"/>
      <c r="I3" s="71"/>
      <c r="J3" s="71">
        <v>1.99</v>
      </c>
      <c r="K3" s="71"/>
      <c r="L3" s="69">
        <v>1.96</v>
      </c>
      <c r="M3" s="72">
        <f t="shared" ref="M3:M9" si="0">AVERAGE(B3:K3)</f>
        <v>1.9846244444444443</v>
      </c>
      <c r="N3" s="72">
        <f t="shared" ref="N3:N20" si="1">MAX(B3:K3)-MIN(B3:K3)</f>
        <v>1.6059999999999963E-2</v>
      </c>
      <c r="O3" s="41">
        <v>1.76</v>
      </c>
      <c r="P3" s="42">
        <v>2.16</v>
      </c>
      <c r="Q3" s="75">
        <f>M3/M3*100</f>
        <v>100</v>
      </c>
    </row>
    <row r="4" spans="1:18" ht="15.9" customHeight="1" x14ac:dyDescent="0.3">
      <c r="A4" s="35">
        <v>12</v>
      </c>
      <c r="B4" s="71">
        <v>1.9479166666666661</v>
      </c>
      <c r="C4" s="71">
        <v>1.9519444444444443</v>
      </c>
      <c r="D4" s="72">
        <v>2.0405999999999995</v>
      </c>
      <c r="E4" s="71"/>
      <c r="F4" s="71">
        <v>1.9861538461538462</v>
      </c>
      <c r="G4" s="71">
        <v>1.9403809523809523</v>
      </c>
      <c r="H4" s="71">
        <v>1.9530000000000001</v>
      </c>
      <c r="I4" s="71"/>
      <c r="J4" s="71">
        <v>2</v>
      </c>
      <c r="K4" s="71"/>
      <c r="L4" s="69">
        <v>1.96</v>
      </c>
      <c r="M4" s="72">
        <f t="shared" si="0"/>
        <v>1.9742851299494153</v>
      </c>
      <c r="N4" s="72">
        <f t="shared" si="1"/>
        <v>0.10021904761904721</v>
      </c>
      <c r="O4" s="41">
        <v>1.76</v>
      </c>
      <c r="P4" s="42">
        <v>2.16</v>
      </c>
      <c r="Q4" s="75">
        <f>M4/M$3*100</f>
        <v>99.479029167257721</v>
      </c>
    </row>
    <row r="5" spans="1:18" ht="15.9" customHeight="1" x14ac:dyDescent="0.3">
      <c r="A5" s="35">
        <v>1</v>
      </c>
      <c r="B5" s="71">
        <v>1.9604166666666669</v>
      </c>
      <c r="C5" s="71">
        <v>1.9723999999999999</v>
      </c>
      <c r="D5" s="72">
        <v>2.0351875000000001</v>
      </c>
      <c r="E5" s="71"/>
      <c r="F5" s="71">
        <v>1.9755555555555553</v>
      </c>
      <c r="G5" s="71">
        <v>1.9596500000000003</v>
      </c>
      <c r="H5" s="71">
        <v>1.9179999999999999</v>
      </c>
      <c r="I5" s="71">
        <v>2.0129999999999999</v>
      </c>
      <c r="J5" s="71">
        <v>1.99</v>
      </c>
      <c r="K5" s="71">
        <v>1.94</v>
      </c>
      <c r="L5" s="69">
        <v>1.96</v>
      </c>
      <c r="M5" s="72">
        <f t="shared" si="0"/>
        <v>1.9738010802469137</v>
      </c>
      <c r="N5" s="72">
        <f t="shared" si="1"/>
        <v>0.11718750000000022</v>
      </c>
      <c r="O5" s="41">
        <v>1.76</v>
      </c>
      <c r="P5" s="42">
        <v>2.16</v>
      </c>
      <c r="Q5" s="75">
        <f t="shared" ref="Q5:Q20" si="2">M5/M$3*100</f>
        <v>99.454639177309929</v>
      </c>
    </row>
    <row r="6" spans="1:18" ht="15.9" customHeight="1" x14ac:dyDescent="0.3">
      <c r="A6" s="35">
        <v>2</v>
      </c>
      <c r="B6" s="71">
        <v>1.9584375000000001</v>
      </c>
      <c r="C6" s="71">
        <v>1.9610526315789476</v>
      </c>
      <c r="D6" s="72">
        <v>1.9915384615384615</v>
      </c>
      <c r="E6" s="71"/>
      <c r="F6" s="71">
        <v>1.9768421052631577</v>
      </c>
      <c r="G6" s="71">
        <v>1.9447559523809528</v>
      </c>
      <c r="H6" s="71">
        <v>1.911</v>
      </c>
      <c r="I6" s="71">
        <v>2.1339999999999999</v>
      </c>
      <c r="J6" s="71">
        <v>1.95</v>
      </c>
      <c r="K6" s="71">
        <v>1.92</v>
      </c>
      <c r="L6" s="69">
        <v>1.96</v>
      </c>
      <c r="M6" s="72">
        <f t="shared" si="0"/>
        <v>1.9719585167512799</v>
      </c>
      <c r="N6" s="72">
        <f t="shared" si="1"/>
        <v>0.22299999999999986</v>
      </c>
      <c r="O6" s="41">
        <v>1.76</v>
      </c>
      <c r="P6" s="42">
        <v>2.16</v>
      </c>
      <c r="Q6" s="75">
        <f t="shared" si="2"/>
        <v>99.361797254456874</v>
      </c>
    </row>
    <row r="7" spans="1:18" ht="15.9" customHeight="1" x14ac:dyDescent="0.3">
      <c r="A7" s="35">
        <v>3</v>
      </c>
      <c r="B7" s="71">
        <v>1.9071874999999996</v>
      </c>
      <c r="C7" s="71">
        <v>1.9534999999999996</v>
      </c>
      <c r="D7" s="72">
        <v>1.9379375000000001</v>
      </c>
      <c r="E7" s="71"/>
      <c r="F7" s="71">
        <v>1.953157894736842</v>
      </c>
      <c r="G7" s="71">
        <v>1.9439399999999998</v>
      </c>
      <c r="H7" s="71">
        <v>1.9450000000000001</v>
      </c>
      <c r="I7" s="71">
        <v>2.024</v>
      </c>
      <c r="J7" s="71">
        <v>1.93</v>
      </c>
      <c r="K7" s="71">
        <v>1.9</v>
      </c>
      <c r="L7" s="69">
        <v>1.96</v>
      </c>
      <c r="M7" s="72">
        <f t="shared" si="0"/>
        <v>1.9438580994152044</v>
      </c>
      <c r="N7" s="72">
        <f t="shared" si="1"/>
        <v>0.12400000000000011</v>
      </c>
      <c r="O7" s="41">
        <v>1.76</v>
      </c>
      <c r="P7" s="42">
        <v>2.16</v>
      </c>
      <c r="Q7" s="75">
        <f t="shared" si="2"/>
        <v>97.945891216680465</v>
      </c>
    </row>
    <row r="8" spans="1:18" ht="15.9" customHeight="1" x14ac:dyDescent="0.3">
      <c r="A8" s="35">
        <v>4</v>
      </c>
      <c r="B8" s="71">
        <v>1.8921875000000004</v>
      </c>
      <c r="C8" s="71">
        <v>1.9322222222222223</v>
      </c>
      <c r="D8" s="72">
        <v>1.974</v>
      </c>
      <c r="E8" s="71">
        <v>1.8947000000000001</v>
      </c>
      <c r="F8" s="71">
        <v>1.9636842105263159</v>
      </c>
      <c r="G8" s="71">
        <v>1.9774090909090909</v>
      </c>
      <c r="H8" s="71">
        <v>1.97</v>
      </c>
      <c r="I8" s="71">
        <v>2.0270000000000001</v>
      </c>
      <c r="J8" s="71">
        <v>1.94</v>
      </c>
      <c r="K8" s="71">
        <v>1.85</v>
      </c>
      <c r="L8" s="69">
        <v>1.96</v>
      </c>
      <c r="M8" s="72">
        <f t="shared" si="0"/>
        <v>1.9421203023657632</v>
      </c>
      <c r="N8" s="72">
        <f t="shared" si="1"/>
        <v>0.17700000000000005</v>
      </c>
      <c r="O8" s="41">
        <v>1.76</v>
      </c>
      <c r="P8" s="42">
        <v>2.16</v>
      </c>
      <c r="Q8" s="75">
        <f t="shared" si="2"/>
        <v>97.858328199188378</v>
      </c>
    </row>
    <row r="9" spans="1:18" ht="15.9" customHeight="1" x14ac:dyDescent="0.3">
      <c r="A9" s="35">
        <v>5</v>
      </c>
      <c r="B9" s="71">
        <v>1.8968750000000001</v>
      </c>
      <c r="C9" s="71">
        <v>1.9040499999999998</v>
      </c>
      <c r="D9" s="72">
        <v>1.99542857142857</v>
      </c>
      <c r="E9" s="71">
        <v>1.9</v>
      </c>
      <c r="F9" s="71">
        <v>1.9626315789473683</v>
      </c>
      <c r="G9" s="71">
        <v>1.9973518518518518</v>
      </c>
      <c r="H9" s="71">
        <v>1.919</v>
      </c>
      <c r="I9" s="71">
        <v>2.0609999999999999</v>
      </c>
      <c r="J9" s="71">
        <v>1.93</v>
      </c>
      <c r="K9" s="71">
        <v>1.8213000000000001</v>
      </c>
      <c r="L9" s="69">
        <v>1.96</v>
      </c>
      <c r="M9" s="72">
        <f t="shared" si="0"/>
        <v>1.9387637002227791</v>
      </c>
      <c r="N9" s="72">
        <f t="shared" si="1"/>
        <v>0.2396999999999998</v>
      </c>
      <c r="O9" s="41">
        <v>1.76</v>
      </c>
      <c r="P9" s="42">
        <v>2.16</v>
      </c>
      <c r="Q9" s="75">
        <f t="shared" si="2"/>
        <v>97.689197855541735</v>
      </c>
    </row>
    <row r="10" spans="1:18" ht="15.9" customHeight="1" x14ac:dyDescent="0.3">
      <c r="A10" s="35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69">
        <v>1.96</v>
      </c>
      <c r="M10" s="72"/>
      <c r="N10" s="72">
        <f t="shared" si="1"/>
        <v>0</v>
      </c>
      <c r="O10" s="41">
        <v>1.76</v>
      </c>
      <c r="P10" s="42">
        <v>2.16</v>
      </c>
      <c r="Q10" s="75">
        <f t="shared" si="2"/>
        <v>0</v>
      </c>
    </row>
    <row r="11" spans="1:18" ht="15.9" customHeight="1" x14ac:dyDescent="0.3">
      <c r="A11" s="35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69">
        <v>1.96</v>
      </c>
      <c r="M11" s="72"/>
      <c r="N11" s="72">
        <f t="shared" si="1"/>
        <v>0</v>
      </c>
      <c r="O11" s="41">
        <v>1.76</v>
      </c>
      <c r="P11" s="42">
        <v>2.16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6"/>
      <c r="D12" s="184"/>
      <c r="E12" s="176"/>
      <c r="F12" s="176"/>
      <c r="G12" s="176"/>
      <c r="H12" s="176"/>
      <c r="I12" s="176"/>
      <c r="J12" s="176"/>
      <c r="K12" s="176"/>
      <c r="L12" s="69">
        <v>1.96</v>
      </c>
      <c r="M12" s="72"/>
      <c r="N12" s="72">
        <f t="shared" si="1"/>
        <v>0</v>
      </c>
      <c r="O12" s="41">
        <v>1.76</v>
      </c>
      <c r="P12" s="42">
        <v>2.16</v>
      </c>
      <c r="Q12" s="75">
        <f t="shared" si="2"/>
        <v>0</v>
      </c>
    </row>
    <row r="13" spans="1:18" ht="15.9" customHeight="1" x14ac:dyDescent="0.3">
      <c r="A13" s="35">
        <v>9</v>
      </c>
      <c r="B13" s="71"/>
      <c r="C13" s="71"/>
      <c r="D13" s="71"/>
      <c r="E13" s="71"/>
      <c r="F13" s="71"/>
      <c r="G13" s="71"/>
      <c r="H13" s="71"/>
      <c r="I13" s="71"/>
      <c r="J13" s="72"/>
      <c r="K13" s="71"/>
      <c r="L13" s="69">
        <v>1.96</v>
      </c>
      <c r="M13" s="72"/>
      <c r="N13" s="72">
        <f t="shared" si="1"/>
        <v>0</v>
      </c>
      <c r="O13" s="41">
        <v>1.76</v>
      </c>
      <c r="P13" s="42">
        <v>2.16</v>
      </c>
      <c r="Q13" s="75">
        <f t="shared" si="2"/>
        <v>0</v>
      </c>
    </row>
    <row r="14" spans="1:18" ht="15.9" customHeight="1" x14ac:dyDescent="0.3">
      <c r="A14" s="35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69">
        <v>1.96</v>
      </c>
      <c r="M14" s="72"/>
      <c r="N14" s="72">
        <f t="shared" si="1"/>
        <v>0</v>
      </c>
      <c r="O14" s="41">
        <v>1.76</v>
      </c>
      <c r="P14" s="42">
        <v>2.16</v>
      </c>
      <c r="Q14" s="75">
        <f t="shared" si="2"/>
        <v>0</v>
      </c>
    </row>
    <row r="15" spans="1:18" ht="15.9" customHeight="1" x14ac:dyDescent="0.3">
      <c r="A15" s="35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69">
        <v>1.96</v>
      </c>
      <c r="M15" s="72"/>
      <c r="N15" s="72">
        <f t="shared" si="1"/>
        <v>0</v>
      </c>
      <c r="O15" s="41">
        <v>1.76</v>
      </c>
      <c r="P15" s="42">
        <v>2.16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69">
        <v>1.96</v>
      </c>
      <c r="M16" s="72"/>
      <c r="N16" s="72">
        <f t="shared" si="1"/>
        <v>0</v>
      </c>
      <c r="O16" s="41">
        <v>1.76</v>
      </c>
      <c r="P16" s="42">
        <v>2.16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9">
        <v>1.96</v>
      </c>
      <c r="M17" s="72"/>
      <c r="N17" s="72">
        <f t="shared" si="1"/>
        <v>0</v>
      </c>
      <c r="O17" s="41">
        <v>1.76</v>
      </c>
      <c r="P17" s="42">
        <v>2.16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9">
        <v>1.96</v>
      </c>
      <c r="M18" s="72"/>
      <c r="N18" s="72">
        <f t="shared" si="1"/>
        <v>0</v>
      </c>
      <c r="O18" s="41">
        <v>1.76</v>
      </c>
      <c r="P18" s="42">
        <v>2.16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9">
        <v>1.96</v>
      </c>
      <c r="M19" s="72"/>
      <c r="N19" s="72">
        <f t="shared" si="1"/>
        <v>0</v>
      </c>
      <c r="O19" s="41">
        <v>1.76</v>
      </c>
      <c r="P19" s="42">
        <v>2.16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9">
        <v>1.96</v>
      </c>
      <c r="M20" s="72"/>
      <c r="N20" s="72">
        <f t="shared" si="1"/>
        <v>0</v>
      </c>
      <c r="O20" s="41">
        <v>1.76</v>
      </c>
      <c r="P20" s="42">
        <v>2.16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4.109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12</v>
      </c>
    </row>
    <row r="2" spans="1:18" ht="16.5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6.5157894736842099</v>
      </c>
      <c r="E3" s="69"/>
      <c r="F3" s="69"/>
      <c r="G3" s="69">
        <v>6.4093333333333362</v>
      </c>
      <c r="H3" s="69"/>
      <c r="I3" s="69"/>
      <c r="J3" s="69">
        <v>6.42</v>
      </c>
      <c r="K3" s="69"/>
      <c r="L3" s="62">
        <v>6.5</v>
      </c>
      <c r="M3" s="70">
        <f t="shared" ref="M3:M9" si="0">AVERAGE(B3:K3)</f>
        <v>6.448374269005849</v>
      </c>
      <c r="N3" s="70">
        <f t="shared" ref="N3:N17" si="1">MAX(B3:K3)-MIN(B3:K3)</f>
        <v>0.1064561403508737</v>
      </c>
      <c r="O3" s="54">
        <v>6.2</v>
      </c>
      <c r="P3" s="42">
        <v>6.8</v>
      </c>
      <c r="Q3" s="75">
        <f>M3/M3*100</f>
        <v>100</v>
      </c>
    </row>
    <row r="4" spans="1:18" ht="15.9" customHeight="1" x14ac:dyDescent="0.3">
      <c r="A4" s="35">
        <v>12</v>
      </c>
      <c r="B4" s="69">
        <v>6.4166666666666687</v>
      </c>
      <c r="C4" s="69">
        <v>6.455277777777777</v>
      </c>
      <c r="D4" s="70">
        <v>6.431578947368422</v>
      </c>
      <c r="E4" s="69"/>
      <c r="F4" s="69">
        <v>6.5076923076923077</v>
      </c>
      <c r="G4" s="69">
        <v>6.4222222222222243</v>
      </c>
      <c r="H4" s="69">
        <v>6.42</v>
      </c>
      <c r="I4" s="69"/>
      <c r="J4" s="69">
        <v>6.45</v>
      </c>
      <c r="K4" s="69"/>
      <c r="L4" s="62">
        <v>6.5</v>
      </c>
      <c r="M4" s="70">
        <f t="shared" si="0"/>
        <v>6.4433482745324868</v>
      </c>
      <c r="N4" s="70">
        <f t="shared" si="1"/>
        <v>9.1025641025638926E-2</v>
      </c>
      <c r="O4" s="54">
        <v>6.2</v>
      </c>
      <c r="P4" s="42">
        <v>6.8</v>
      </c>
      <c r="Q4" s="75">
        <f>M4/M$3*100</f>
        <v>99.922057959670241</v>
      </c>
    </row>
    <row r="5" spans="1:18" ht="15.9" customHeight="1" x14ac:dyDescent="0.3">
      <c r="A5" s="35">
        <v>1</v>
      </c>
      <c r="B5" s="69">
        <v>6.4708333333333341</v>
      </c>
      <c r="C5" s="69">
        <v>6.4528499999999998</v>
      </c>
      <c r="D5" s="70">
        <v>6.4333333333333345</v>
      </c>
      <c r="E5" s="69"/>
      <c r="F5" s="69">
        <v>6.4944444444444445</v>
      </c>
      <c r="G5" s="69">
        <v>6.479166666666667</v>
      </c>
      <c r="H5" s="69">
        <v>6.39</v>
      </c>
      <c r="I5" s="69">
        <v>6.56</v>
      </c>
      <c r="J5" s="69">
        <v>6.46</v>
      </c>
      <c r="K5" s="69">
        <v>6.6</v>
      </c>
      <c r="L5" s="62">
        <v>6.5</v>
      </c>
      <c r="M5" s="70">
        <f t="shared" si="0"/>
        <v>6.4822919753086428</v>
      </c>
      <c r="N5" s="70">
        <f t="shared" si="1"/>
        <v>0.20999999999999996</v>
      </c>
      <c r="O5" s="54">
        <v>6.2</v>
      </c>
      <c r="P5" s="42">
        <v>6.8</v>
      </c>
      <c r="Q5" s="75">
        <f t="shared" ref="Q5:Q17" si="2">M5/M$3*100</f>
        <v>100.52598848776225</v>
      </c>
    </row>
    <row r="6" spans="1:18" ht="15.9" customHeight="1" x14ac:dyDescent="0.3">
      <c r="A6" s="35">
        <v>2</v>
      </c>
      <c r="B6" s="69">
        <v>6.5062499999999996</v>
      </c>
      <c r="C6" s="69">
        <v>6.5053684210526326</v>
      </c>
      <c r="D6" s="70">
        <v>6.4894736842105267</v>
      </c>
      <c r="E6" s="69"/>
      <c r="F6" s="69">
        <v>6.4894736842105258</v>
      </c>
      <c r="G6" s="69">
        <v>6.4500000000000011</v>
      </c>
      <c r="H6" s="69">
        <v>6.44</v>
      </c>
      <c r="I6" s="69">
        <v>6.6</v>
      </c>
      <c r="J6" s="69">
        <v>6.55</v>
      </c>
      <c r="K6" s="69">
        <v>6.5</v>
      </c>
      <c r="L6" s="62">
        <v>6.5</v>
      </c>
      <c r="M6" s="70">
        <f t="shared" si="0"/>
        <v>6.5033961988304094</v>
      </c>
      <c r="N6" s="70">
        <f t="shared" si="1"/>
        <v>0.15999999999999925</v>
      </c>
      <c r="O6" s="54">
        <v>6.2</v>
      </c>
      <c r="P6" s="42">
        <v>6.8</v>
      </c>
      <c r="Q6" s="75">
        <f t="shared" si="2"/>
        <v>100.8532682429589</v>
      </c>
    </row>
    <row r="7" spans="1:18" ht="15.9" customHeight="1" x14ac:dyDescent="0.3">
      <c r="A7" s="35">
        <v>3</v>
      </c>
      <c r="B7" s="69">
        <v>6.4812500000000011</v>
      </c>
      <c r="C7" s="69">
        <v>6.4915999999999983</v>
      </c>
      <c r="D7" s="70">
        <v>6.5105263157894697</v>
      </c>
      <c r="E7" s="69"/>
      <c r="F7" s="69">
        <v>6.5052631578947366</v>
      </c>
      <c r="G7" s="69">
        <v>6.4340000000000019</v>
      </c>
      <c r="H7" s="69">
        <v>6.48</v>
      </c>
      <c r="I7" s="69">
        <v>6.53</v>
      </c>
      <c r="J7" s="69">
        <v>6.58</v>
      </c>
      <c r="K7" s="69">
        <v>6.5</v>
      </c>
      <c r="L7" s="62">
        <v>6.5</v>
      </c>
      <c r="M7" s="70">
        <f t="shared" si="0"/>
        <v>6.5014043859649133</v>
      </c>
      <c r="N7" s="70">
        <f t="shared" si="1"/>
        <v>0.14599999999999813</v>
      </c>
      <c r="O7" s="54">
        <v>6.2</v>
      </c>
      <c r="P7" s="42">
        <v>6.8</v>
      </c>
      <c r="Q7" s="75">
        <f t="shared" si="2"/>
        <v>100.82237963782521</v>
      </c>
    </row>
    <row r="8" spans="1:18" ht="15.9" customHeight="1" x14ac:dyDescent="0.3">
      <c r="A8" s="35">
        <v>4</v>
      </c>
      <c r="B8" s="69">
        <v>6.4250000000000025</v>
      </c>
      <c r="C8" s="69">
        <v>6.4727777777777762</v>
      </c>
      <c r="D8" s="70">
        <v>6.5</v>
      </c>
      <c r="E8" s="69">
        <v>6.4065000000000003</v>
      </c>
      <c r="F8" s="69">
        <v>6.5</v>
      </c>
      <c r="G8" s="69">
        <v>6.4757575757575756</v>
      </c>
      <c r="H8" s="69">
        <v>6.43</v>
      </c>
      <c r="I8" s="69">
        <v>6.53</v>
      </c>
      <c r="J8" s="69">
        <v>6.52</v>
      </c>
      <c r="K8" s="69">
        <v>6.4</v>
      </c>
      <c r="L8" s="62">
        <v>6.5</v>
      </c>
      <c r="M8" s="70">
        <f t="shared" si="0"/>
        <v>6.4660035353535363</v>
      </c>
      <c r="N8" s="70">
        <f t="shared" si="1"/>
        <v>0.12999999999999989</v>
      </c>
      <c r="O8" s="54">
        <v>6.2</v>
      </c>
      <c r="P8" s="42">
        <v>6.8</v>
      </c>
      <c r="Q8" s="75">
        <f t="shared" si="2"/>
        <v>100.27339086740703</v>
      </c>
    </row>
    <row r="9" spans="1:18" ht="15.9" customHeight="1" x14ac:dyDescent="0.3">
      <c r="A9" s="35">
        <v>5</v>
      </c>
      <c r="B9" s="69">
        <v>6.4406250000000016</v>
      </c>
      <c r="C9" s="69">
        <v>6.4831000000000003</v>
      </c>
      <c r="D9" s="70">
        <v>6.5</v>
      </c>
      <c r="E9" s="69">
        <v>6.4</v>
      </c>
      <c r="F9" s="69">
        <v>6.5052631578947366</v>
      </c>
      <c r="G9" s="69">
        <v>6.4012345679012368</v>
      </c>
      <c r="H9" s="69">
        <v>6.484</v>
      </c>
      <c r="I9" s="69">
        <v>6.5</v>
      </c>
      <c r="J9" s="69">
        <v>6.48</v>
      </c>
      <c r="K9" s="69">
        <v>6.45</v>
      </c>
      <c r="L9" s="62">
        <v>6.5</v>
      </c>
      <c r="M9" s="70">
        <f t="shared" si="0"/>
        <v>6.4644222725795988</v>
      </c>
      <c r="N9" s="70">
        <f t="shared" si="1"/>
        <v>0.10526315789473628</v>
      </c>
      <c r="O9" s="54">
        <v>6.2</v>
      </c>
      <c r="P9" s="42">
        <v>6.8</v>
      </c>
      <c r="Q9" s="75">
        <f t="shared" si="2"/>
        <v>100.2488689847127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2">
        <v>6.5</v>
      </c>
      <c r="M10" s="70"/>
      <c r="N10" s="70">
        <f t="shared" si="1"/>
        <v>0</v>
      </c>
      <c r="O10" s="54">
        <v>6.2</v>
      </c>
      <c r="P10" s="42">
        <v>6.8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2">
        <v>6.5</v>
      </c>
      <c r="M11" s="70"/>
      <c r="N11" s="70">
        <f t="shared" si="1"/>
        <v>0</v>
      </c>
      <c r="O11" s="54">
        <v>6.2</v>
      </c>
      <c r="P11" s="42">
        <v>6.8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2">
        <v>6.5</v>
      </c>
      <c r="M12" s="70"/>
      <c r="N12" s="70">
        <f t="shared" si="1"/>
        <v>0</v>
      </c>
      <c r="O12" s="54">
        <v>6.2</v>
      </c>
      <c r="P12" s="42">
        <v>6.8</v>
      </c>
      <c r="Q12" s="75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2">
        <v>6.5</v>
      </c>
      <c r="M13" s="70"/>
      <c r="N13" s="70">
        <f t="shared" si="1"/>
        <v>0</v>
      </c>
      <c r="O13" s="54">
        <v>6.2</v>
      </c>
      <c r="P13" s="42">
        <v>6.8</v>
      </c>
      <c r="Q13" s="75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2">
        <v>6.5</v>
      </c>
      <c r="M14" s="70"/>
      <c r="N14" s="70">
        <f t="shared" si="1"/>
        <v>0</v>
      </c>
      <c r="O14" s="54">
        <v>6.2</v>
      </c>
      <c r="P14" s="42">
        <v>6.8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2">
        <v>6.5</v>
      </c>
      <c r="M15" s="70"/>
      <c r="N15" s="70">
        <f t="shared" si="1"/>
        <v>0</v>
      </c>
      <c r="O15" s="54">
        <v>6.2</v>
      </c>
      <c r="P15" s="42">
        <v>6.8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2">
        <v>6.5</v>
      </c>
      <c r="M16" s="70"/>
      <c r="N16" s="70">
        <f t="shared" si="1"/>
        <v>0</v>
      </c>
      <c r="O16" s="54">
        <v>6.2</v>
      </c>
      <c r="P16" s="42">
        <v>6.8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2">
        <v>6.5</v>
      </c>
      <c r="M17" s="70"/>
      <c r="N17" s="70">
        <f t="shared" si="1"/>
        <v>0</v>
      </c>
      <c r="O17" s="54">
        <v>6.2</v>
      </c>
      <c r="P17" s="42">
        <v>6.8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2">
        <v>6.5</v>
      </c>
      <c r="M18" s="70"/>
      <c r="N18" s="70">
        <f>MAX(B18:K18)-MIN(B18:K18)</f>
        <v>0</v>
      </c>
      <c r="O18" s="54">
        <v>6.2</v>
      </c>
      <c r="P18" s="42">
        <v>6.8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2">
        <v>6.5</v>
      </c>
      <c r="M19" s="70"/>
      <c r="N19" s="70">
        <f>MAX(B19:K19)-MIN(B19:K19)</f>
        <v>0</v>
      </c>
      <c r="O19" s="54">
        <v>6.2</v>
      </c>
      <c r="P19" s="42">
        <v>6.8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2">
        <v>6.5</v>
      </c>
      <c r="M20" s="70"/>
      <c r="N20" s="70">
        <f>MAX(B20:K20)-MIN(B20:K20)</f>
        <v>0</v>
      </c>
      <c r="O20" s="54">
        <v>6.2</v>
      </c>
      <c r="P20" s="42">
        <v>6.8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80" workbookViewId="0">
      <selection activeCell="C9" sqref="C9"/>
    </sheetView>
  </sheetViews>
  <sheetFormatPr defaultRowHeight="13.2" x14ac:dyDescent="0.2"/>
  <cols>
    <col min="1" max="1" width="3.77734375" customWidth="1"/>
    <col min="2" max="2" width="7.77734375" customWidth="1"/>
    <col min="3" max="3" width="10.44140625" bestFit="1" customWidth="1"/>
    <col min="4" max="5" width="8.777343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33203125" customWidth="1"/>
    <col min="15" max="16" width="2.6640625" customWidth="1"/>
  </cols>
  <sheetData>
    <row r="1" spans="1:18" ht="20.100000000000001" customHeight="1" x14ac:dyDescent="0.45">
      <c r="F1" s="31" t="s">
        <v>10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9"/>
      <c r="D3" s="62">
        <v>33.59375</v>
      </c>
      <c r="E3" s="68"/>
      <c r="F3" s="68"/>
      <c r="G3" s="68">
        <v>33.088888888888881</v>
      </c>
      <c r="H3" s="68"/>
      <c r="I3" s="68"/>
      <c r="J3" s="68">
        <v>33.450000000000003</v>
      </c>
      <c r="K3" s="177"/>
      <c r="L3" s="63">
        <v>33</v>
      </c>
      <c r="M3" s="62">
        <f t="shared" ref="M3:M9" si="0">AVERAGE(B3:K3)</f>
        <v>33.377546296296295</v>
      </c>
      <c r="N3" s="62">
        <f t="shared" ref="N3:N17" si="1">MAX(B3:K3)-MIN(B3:K3)</f>
        <v>0.50486111111111853</v>
      </c>
      <c r="O3" s="41">
        <v>31</v>
      </c>
      <c r="P3" s="42">
        <v>35</v>
      </c>
      <c r="Q3" s="75">
        <f>M3/M3*100</f>
        <v>100</v>
      </c>
    </row>
    <row r="4" spans="1:18" ht="15.9" customHeight="1" x14ac:dyDescent="0.3">
      <c r="A4" s="35">
        <v>12</v>
      </c>
      <c r="B4" s="68">
        <v>33.470833333333339</v>
      </c>
      <c r="C4" s="68">
        <v>33.362777777777779</v>
      </c>
      <c r="D4" s="62">
        <v>33.131250000000001</v>
      </c>
      <c r="E4" s="68"/>
      <c r="F4" s="68">
        <v>33.307692307692307</v>
      </c>
      <c r="G4" s="68">
        <v>33.040079365079364</v>
      </c>
      <c r="H4" s="68">
        <v>33.5</v>
      </c>
      <c r="I4" s="177"/>
      <c r="J4" s="68">
        <v>33.700000000000003</v>
      </c>
      <c r="K4" s="177"/>
      <c r="L4" s="63">
        <v>33</v>
      </c>
      <c r="M4" s="62">
        <f t="shared" si="0"/>
        <v>33.358947540554674</v>
      </c>
      <c r="N4" s="62">
        <f t="shared" si="1"/>
        <v>0.65992063492063835</v>
      </c>
      <c r="O4" s="41">
        <v>31</v>
      </c>
      <c r="P4" s="42">
        <v>35</v>
      </c>
      <c r="Q4" s="75">
        <f>M4/M$3*100</f>
        <v>99.944277642291269</v>
      </c>
    </row>
    <row r="5" spans="1:18" ht="15.9" customHeight="1" x14ac:dyDescent="0.3">
      <c r="A5" s="35">
        <v>1</v>
      </c>
      <c r="B5" s="68">
        <v>33.554166666666667</v>
      </c>
      <c r="C5" s="68">
        <v>33.502099999999999</v>
      </c>
      <c r="D5" s="62">
        <v>33.221428571428575</v>
      </c>
      <c r="E5" s="68"/>
      <c r="F5" s="68">
        <v>33.444444444444443</v>
      </c>
      <c r="G5" s="68">
        <v>33.106944444444444</v>
      </c>
      <c r="H5" s="68">
        <v>33.4</v>
      </c>
      <c r="I5" s="68">
        <v>33.9</v>
      </c>
      <c r="J5" s="68">
        <v>33.47</v>
      </c>
      <c r="K5" s="68">
        <v>34.130000000000003</v>
      </c>
      <c r="L5" s="63">
        <v>33</v>
      </c>
      <c r="M5" s="62">
        <f t="shared" si="0"/>
        <v>33.525453791887131</v>
      </c>
      <c r="N5" s="62">
        <f t="shared" si="1"/>
        <v>1.0230555555555583</v>
      </c>
      <c r="O5" s="41">
        <v>31</v>
      </c>
      <c r="P5" s="42">
        <v>35</v>
      </c>
      <c r="Q5" s="75">
        <f t="shared" ref="Q5:Q17" si="2">M5/M$3*100</f>
        <v>100.44313471780653</v>
      </c>
    </row>
    <row r="6" spans="1:18" ht="15.9" customHeight="1" x14ac:dyDescent="0.3">
      <c r="A6" s="35">
        <v>2</v>
      </c>
      <c r="B6" s="68">
        <v>33.459375000000001</v>
      </c>
      <c r="C6" s="68">
        <v>33.395263157894739</v>
      </c>
      <c r="D6" s="62">
        <v>33.858823529411765</v>
      </c>
      <c r="E6" s="68"/>
      <c r="F6" s="68">
        <v>33.473684210526315</v>
      </c>
      <c r="G6" s="68">
        <v>33.253571428571433</v>
      </c>
      <c r="H6" s="68">
        <v>33.9</v>
      </c>
      <c r="I6" s="68">
        <v>33.9</v>
      </c>
      <c r="J6" s="68">
        <v>33.76</v>
      </c>
      <c r="K6" s="68">
        <v>33.43</v>
      </c>
      <c r="L6" s="63">
        <v>33</v>
      </c>
      <c r="M6" s="62">
        <f t="shared" si="0"/>
        <v>33.603413036267142</v>
      </c>
      <c r="N6" s="62">
        <f t="shared" si="1"/>
        <v>0.64642857142856514</v>
      </c>
      <c r="O6" s="41">
        <v>31</v>
      </c>
      <c r="P6" s="42">
        <v>35</v>
      </c>
      <c r="Q6" s="75">
        <f t="shared" si="2"/>
        <v>100.67670264903779</v>
      </c>
    </row>
    <row r="7" spans="1:18" ht="15.9" customHeight="1" x14ac:dyDescent="0.3">
      <c r="A7" s="35">
        <v>3</v>
      </c>
      <c r="B7" s="68">
        <v>33.243749999999991</v>
      </c>
      <c r="C7" s="68">
        <v>33.433250000000001</v>
      </c>
      <c r="D7" s="62">
        <v>33.487499999999997</v>
      </c>
      <c r="E7" s="68"/>
      <c r="F7" s="68">
        <v>33.210526315789473</v>
      </c>
      <c r="G7" s="68">
        <v>32.745333333333335</v>
      </c>
      <c r="H7" s="68">
        <v>33.6</v>
      </c>
      <c r="I7" s="68">
        <v>33.6</v>
      </c>
      <c r="J7" s="68">
        <v>33.33</v>
      </c>
      <c r="K7" s="68">
        <v>34.299999999999997</v>
      </c>
      <c r="L7" s="63">
        <v>33</v>
      </c>
      <c r="M7" s="62">
        <f t="shared" si="0"/>
        <v>33.438928849902531</v>
      </c>
      <c r="N7" s="62">
        <f t="shared" si="1"/>
        <v>1.5546666666666624</v>
      </c>
      <c r="O7" s="41">
        <v>31</v>
      </c>
      <c r="P7" s="42">
        <v>35</v>
      </c>
      <c r="Q7" s="75">
        <f t="shared" si="2"/>
        <v>100.1839037329507</v>
      </c>
    </row>
    <row r="8" spans="1:18" ht="15.9" customHeight="1" x14ac:dyDescent="0.3">
      <c r="A8" s="35">
        <v>4</v>
      </c>
      <c r="B8" s="68">
        <v>33.206249999999997</v>
      </c>
      <c r="C8" s="68">
        <v>33.489888888888892</v>
      </c>
      <c r="D8" s="62">
        <v>33.488</v>
      </c>
      <c r="E8" s="68">
        <v>32.6</v>
      </c>
      <c r="F8" s="68">
        <v>33.368421052631582</v>
      </c>
      <c r="G8" s="68">
        <v>33.353968253968247</v>
      </c>
      <c r="H8" s="68">
        <v>33.9</v>
      </c>
      <c r="I8" s="68">
        <v>33.700000000000003</v>
      </c>
      <c r="J8" s="68">
        <v>33.46</v>
      </c>
      <c r="K8" s="68">
        <v>33.25</v>
      </c>
      <c r="L8" s="63">
        <v>33</v>
      </c>
      <c r="M8" s="62">
        <f t="shared" si="0"/>
        <v>33.381652819548876</v>
      </c>
      <c r="N8" s="62">
        <f t="shared" si="1"/>
        <v>1.2999999999999972</v>
      </c>
      <c r="O8" s="41">
        <v>31</v>
      </c>
      <c r="P8" s="42">
        <v>35</v>
      </c>
      <c r="Q8" s="75">
        <f t="shared" si="2"/>
        <v>100.0123032508625</v>
      </c>
    </row>
    <row r="9" spans="1:18" ht="15.9" customHeight="1" x14ac:dyDescent="0.3">
      <c r="A9" s="35">
        <v>5</v>
      </c>
      <c r="B9" s="68">
        <v>33.115624999999994</v>
      </c>
      <c r="C9" s="68">
        <v>33.283349999999999</v>
      </c>
      <c r="D9" s="62">
        <v>33.3642857142857</v>
      </c>
      <c r="E9" s="68">
        <v>32.5</v>
      </c>
      <c r="F9" s="68">
        <v>33.526315789473685</v>
      </c>
      <c r="G9" s="68">
        <v>33.274382716049381</v>
      </c>
      <c r="H9" s="68">
        <v>33.783000000000001</v>
      </c>
      <c r="I9" s="68">
        <v>33.700000000000003</v>
      </c>
      <c r="J9" s="68">
        <v>33.47</v>
      </c>
      <c r="K9" s="68">
        <v>33.940000000000005</v>
      </c>
      <c r="L9" s="63">
        <v>33</v>
      </c>
      <c r="M9" s="62">
        <f t="shared" si="0"/>
        <v>33.395695921980874</v>
      </c>
      <c r="N9" s="62">
        <f t="shared" si="1"/>
        <v>1.4400000000000048</v>
      </c>
      <c r="O9" s="41">
        <v>31</v>
      </c>
      <c r="P9" s="42">
        <v>35</v>
      </c>
      <c r="Q9" s="75">
        <f t="shared" si="2"/>
        <v>100.05437675233362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3">
        <v>33</v>
      </c>
      <c r="M10" s="62"/>
      <c r="N10" s="62">
        <f t="shared" si="1"/>
        <v>0</v>
      </c>
      <c r="O10" s="41">
        <v>31</v>
      </c>
      <c r="P10" s="42">
        <v>35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3">
        <v>33</v>
      </c>
      <c r="M11" s="62"/>
      <c r="N11" s="62">
        <f t="shared" si="1"/>
        <v>0</v>
      </c>
      <c r="O11" s="41">
        <v>31</v>
      </c>
      <c r="P11" s="42">
        <v>35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175"/>
      <c r="D12" s="182"/>
      <c r="E12" s="84"/>
      <c r="F12" s="84"/>
      <c r="G12" s="84"/>
      <c r="H12" s="84"/>
      <c r="I12" s="84"/>
      <c r="J12" s="84"/>
      <c r="K12" s="185"/>
      <c r="L12" s="63">
        <v>33</v>
      </c>
      <c r="M12" s="62"/>
      <c r="N12" s="62">
        <f t="shared" si="1"/>
        <v>0</v>
      </c>
      <c r="O12" s="41">
        <v>31</v>
      </c>
      <c r="P12" s="42">
        <v>35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3">
        <v>33</v>
      </c>
      <c r="M13" s="62"/>
      <c r="N13" s="62">
        <f t="shared" si="1"/>
        <v>0</v>
      </c>
      <c r="O13" s="41">
        <v>31</v>
      </c>
      <c r="P13" s="42">
        <v>35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3">
        <v>33</v>
      </c>
      <c r="M14" s="62"/>
      <c r="N14" s="62">
        <f t="shared" si="1"/>
        <v>0</v>
      </c>
      <c r="O14" s="41">
        <v>31</v>
      </c>
      <c r="P14" s="42">
        <v>35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33</v>
      </c>
      <c r="M15" s="62"/>
      <c r="N15" s="62">
        <f t="shared" si="1"/>
        <v>0</v>
      </c>
      <c r="O15" s="41">
        <v>31</v>
      </c>
      <c r="P15" s="42">
        <v>35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33</v>
      </c>
      <c r="M16" s="62"/>
      <c r="N16" s="62">
        <f t="shared" si="1"/>
        <v>0</v>
      </c>
      <c r="O16" s="41">
        <v>31</v>
      </c>
      <c r="P16" s="42">
        <v>35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33</v>
      </c>
      <c r="M17" s="62"/>
      <c r="N17" s="62">
        <f t="shared" si="1"/>
        <v>0</v>
      </c>
      <c r="O17" s="41">
        <v>31</v>
      </c>
      <c r="P17" s="42">
        <v>35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33</v>
      </c>
      <c r="M18" s="62"/>
      <c r="N18" s="62">
        <f>MAX(B18:K18)-MIN(B18:K18)</f>
        <v>0</v>
      </c>
      <c r="O18" s="41">
        <v>31</v>
      </c>
      <c r="P18" s="42">
        <v>35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33</v>
      </c>
      <c r="M19" s="62"/>
      <c r="N19" s="62">
        <f>MAX(B19:K19)-MIN(B19:K19)</f>
        <v>0</v>
      </c>
      <c r="O19" s="41">
        <v>31</v>
      </c>
      <c r="P19" s="42">
        <v>35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33</v>
      </c>
      <c r="M20" s="62"/>
      <c r="N20" s="62">
        <f>MAX(B20:K20)-MIN(B20:K20)</f>
        <v>0</v>
      </c>
      <c r="O20" s="41">
        <v>31</v>
      </c>
      <c r="P20" s="42">
        <v>35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80" workbookViewId="0">
      <selection activeCell="K9" sqref="K9"/>
    </sheetView>
  </sheetViews>
  <sheetFormatPr defaultRowHeight="13.2" x14ac:dyDescent="0.2"/>
  <cols>
    <col min="1" max="1" width="3.77734375" customWidth="1"/>
    <col min="2" max="2" width="9.6640625" customWidth="1"/>
    <col min="3" max="3" width="10.44140625" bestFit="1" customWidth="1"/>
    <col min="4" max="4" width="10.88671875" customWidth="1"/>
    <col min="5" max="5" width="10" customWidth="1"/>
    <col min="6" max="6" width="9.44140625" customWidth="1"/>
    <col min="7" max="7" width="10.33203125" customWidth="1"/>
    <col min="8" max="8" width="9.77734375" customWidth="1"/>
    <col min="9" max="9" width="10.6640625" customWidth="1"/>
    <col min="10" max="10" width="9.6640625" customWidth="1"/>
    <col min="11" max="11" width="10.44140625" style="2" customWidth="1"/>
    <col min="12" max="12" width="8.6640625" customWidth="1"/>
    <col min="13" max="13" width="9.77734375" customWidth="1"/>
    <col min="14" max="14" width="9.4414062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31" t="s">
        <v>11</v>
      </c>
    </row>
    <row r="2" spans="1:19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  <c r="R2" s="43"/>
      <c r="S2" s="43"/>
    </row>
    <row r="3" spans="1:19" ht="15.9" customHeight="1" x14ac:dyDescent="0.3">
      <c r="A3" s="35">
        <v>11</v>
      </c>
      <c r="B3" s="71"/>
      <c r="C3" s="71"/>
      <c r="D3" s="72">
        <v>3</v>
      </c>
      <c r="E3" s="71"/>
      <c r="F3" s="71"/>
      <c r="G3" s="71">
        <v>2.9448958333333337</v>
      </c>
      <c r="H3" s="71"/>
      <c r="I3" s="71"/>
      <c r="J3" s="71">
        <v>3</v>
      </c>
      <c r="K3" s="71"/>
      <c r="L3" s="69">
        <v>2.94</v>
      </c>
      <c r="M3" s="72">
        <f t="shared" ref="M3:M9" si="0">AVERAGE(B3:K3)</f>
        <v>2.9816319444444446</v>
      </c>
      <c r="N3" s="72">
        <f t="shared" ref="N3:N17" si="1">MAX(B3:K3)-MIN(B3:K3)</f>
        <v>5.5104166666666288E-2</v>
      </c>
      <c r="O3" s="41">
        <v>2.74</v>
      </c>
      <c r="P3" s="42">
        <v>3.14</v>
      </c>
      <c r="Q3" s="75">
        <f>M3/M3*100</f>
        <v>100</v>
      </c>
      <c r="R3" s="43"/>
      <c r="S3" s="43"/>
    </row>
    <row r="4" spans="1:19" ht="15.9" customHeight="1" x14ac:dyDescent="0.3">
      <c r="A4" s="35">
        <v>12</v>
      </c>
      <c r="B4" s="71">
        <v>2.9737499999999994</v>
      </c>
      <c r="C4" s="71">
        <v>2.9519444444444449</v>
      </c>
      <c r="D4" s="72">
        <v>3.0281249999999997</v>
      </c>
      <c r="E4" s="71"/>
      <c r="F4" s="71">
        <v>2.9576923076923078</v>
      </c>
      <c r="G4" s="71">
        <v>2.9255701754385961</v>
      </c>
      <c r="H4" s="71">
        <v>2.95</v>
      </c>
      <c r="I4" s="71"/>
      <c r="J4" s="71">
        <v>2.99</v>
      </c>
      <c r="K4" s="71"/>
      <c r="L4" s="69">
        <v>2.94</v>
      </c>
      <c r="M4" s="72">
        <f t="shared" si="0"/>
        <v>2.968154561082192</v>
      </c>
      <c r="N4" s="72">
        <f t="shared" si="1"/>
        <v>0.10255482456140363</v>
      </c>
      <c r="O4" s="41">
        <v>2.74</v>
      </c>
      <c r="P4" s="42">
        <v>3.14</v>
      </c>
      <c r="Q4" s="75">
        <f>M4/M$3*100</f>
        <v>99.547986350650547</v>
      </c>
      <c r="R4" s="43"/>
      <c r="S4" s="43"/>
    </row>
    <row r="5" spans="1:19" ht="15.9" customHeight="1" x14ac:dyDescent="0.3">
      <c r="A5" s="35">
        <v>1</v>
      </c>
      <c r="B5" s="71">
        <v>2.9791666666666661</v>
      </c>
      <c r="C5" s="71">
        <v>2.9548999999999999</v>
      </c>
      <c r="D5" s="72">
        <v>3.0452631578947367</v>
      </c>
      <c r="E5" s="71"/>
      <c r="F5" s="71">
        <v>2.9527777777777775</v>
      </c>
      <c r="G5" s="71">
        <v>2.9691666666666667</v>
      </c>
      <c r="H5" s="71">
        <v>2.944</v>
      </c>
      <c r="I5" s="71">
        <v>2.9220000000000002</v>
      </c>
      <c r="J5" s="71">
        <v>2.97</v>
      </c>
      <c r="K5" s="71">
        <v>3.05</v>
      </c>
      <c r="L5" s="69">
        <v>2.94</v>
      </c>
      <c r="M5" s="72">
        <f t="shared" si="0"/>
        <v>2.9763638076673167</v>
      </c>
      <c r="N5" s="72">
        <f t="shared" si="1"/>
        <v>0.12799999999999967</v>
      </c>
      <c r="O5" s="41">
        <v>2.74</v>
      </c>
      <c r="P5" s="42">
        <v>3.14</v>
      </c>
      <c r="Q5" s="75">
        <f t="shared" ref="Q5:Q17" si="2">M5/M$3*100</f>
        <v>99.823313645839363</v>
      </c>
      <c r="R5" s="43"/>
      <c r="S5" s="43"/>
    </row>
    <row r="6" spans="1:19" ht="15.9" customHeight="1" x14ac:dyDescent="0.3">
      <c r="A6" s="35">
        <v>2</v>
      </c>
      <c r="B6" s="71">
        <v>2.9900000000000007</v>
      </c>
      <c r="C6" s="71">
        <v>2.9660526315789468</v>
      </c>
      <c r="D6" s="72">
        <v>3.0094444444444446</v>
      </c>
      <c r="E6" s="71"/>
      <c r="F6" s="71">
        <v>2.9447368421052631</v>
      </c>
      <c r="G6" s="71">
        <v>2.945267857142857</v>
      </c>
      <c r="H6" s="71">
        <v>2.9409999999999998</v>
      </c>
      <c r="I6" s="71">
        <v>2.8959999999999999</v>
      </c>
      <c r="J6" s="71">
        <v>2.99</v>
      </c>
      <c r="K6" s="71">
        <v>3.01</v>
      </c>
      <c r="L6" s="69">
        <v>2.94</v>
      </c>
      <c r="M6" s="72">
        <f t="shared" si="0"/>
        <v>2.9658335305857233</v>
      </c>
      <c r="N6" s="72">
        <f t="shared" si="1"/>
        <v>0.11399999999999988</v>
      </c>
      <c r="O6" s="41">
        <v>2.74</v>
      </c>
      <c r="P6" s="42">
        <v>3.14</v>
      </c>
      <c r="Q6" s="75">
        <f t="shared" si="2"/>
        <v>99.470142051296506</v>
      </c>
      <c r="R6" s="43"/>
      <c r="S6" s="43"/>
    </row>
    <row r="7" spans="1:19" ht="15.9" customHeight="1" x14ac:dyDescent="0.3">
      <c r="A7" s="35">
        <v>3</v>
      </c>
      <c r="B7" s="71">
        <v>2.9793749999999988</v>
      </c>
      <c r="C7" s="71">
        <v>2.9624999999999999</v>
      </c>
      <c r="D7" s="72">
        <v>3.0473684210526302</v>
      </c>
      <c r="E7" s="71"/>
      <c r="F7" s="71">
        <v>2.9478947368421049</v>
      </c>
      <c r="G7" s="71">
        <v>2.9419097222222219</v>
      </c>
      <c r="H7" s="71">
        <v>2.972</v>
      </c>
      <c r="I7" s="71">
        <v>2.891</v>
      </c>
      <c r="J7" s="71">
        <v>2.98</v>
      </c>
      <c r="K7" s="71">
        <v>3.01</v>
      </c>
      <c r="L7" s="69">
        <v>2.94</v>
      </c>
      <c r="M7" s="72">
        <f t="shared" si="0"/>
        <v>2.9702275422352176</v>
      </c>
      <c r="N7" s="72">
        <f t="shared" si="1"/>
        <v>0.15636842105263016</v>
      </c>
      <c r="O7" s="41">
        <v>2.74</v>
      </c>
      <c r="P7" s="42">
        <v>3.14</v>
      </c>
      <c r="Q7" s="75">
        <f t="shared" si="2"/>
        <v>99.617511402422537</v>
      </c>
      <c r="R7" s="43"/>
      <c r="S7" s="43"/>
    </row>
    <row r="8" spans="1:19" ht="15.9" customHeight="1" x14ac:dyDescent="0.3">
      <c r="A8" s="35">
        <v>4</v>
      </c>
      <c r="B8" s="71">
        <v>2.9825000000000004</v>
      </c>
      <c r="C8" s="71">
        <v>2.9573333333333331</v>
      </c>
      <c r="D8" s="72">
        <v>3.0459999999999998</v>
      </c>
      <c r="E8" s="71">
        <v>2.8439999999999999</v>
      </c>
      <c r="F8" s="71">
        <v>2.9389473684210525</v>
      </c>
      <c r="G8" s="71">
        <v>2.9172807017543865</v>
      </c>
      <c r="H8" s="71">
        <v>2.9590000000000001</v>
      </c>
      <c r="I8" s="71">
        <v>2.8519999999999999</v>
      </c>
      <c r="J8" s="71">
        <v>2.99</v>
      </c>
      <c r="K8" s="71">
        <v>2.99</v>
      </c>
      <c r="L8" s="69">
        <v>2.94</v>
      </c>
      <c r="M8" s="72">
        <f t="shared" si="0"/>
        <v>2.9477061403508777</v>
      </c>
      <c r="N8" s="72">
        <f t="shared" si="1"/>
        <v>0.20199999999999996</v>
      </c>
      <c r="O8" s="41">
        <v>2.74</v>
      </c>
      <c r="P8" s="42">
        <v>3.14</v>
      </c>
      <c r="Q8" s="75">
        <f t="shared" si="2"/>
        <v>98.862173308923005</v>
      </c>
      <c r="R8" s="43"/>
      <c r="S8" s="43"/>
    </row>
    <row r="9" spans="1:19" ht="15.9" customHeight="1" x14ac:dyDescent="0.3">
      <c r="A9" s="35">
        <v>5</v>
      </c>
      <c r="B9" s="71">
        <v>2.9824999999999999</v>
      </c>
      <c r="C9" s="71">
        <v>2.9472000000000005</v>
      </c>
      <c r="D9" s="72">
        <v>3.0506250000000001</v>
      </c>
      <c r="E9" s="71">
        <v>2.8</v>
      </c>
      <c r="F9" s="71">
        <v>2.9431578947368418</v>
      </c>
      <c r="G9" s="71">
        <v>2.9158950617283952</v>
      </c>
      <c r="H9" s="71">
        <v>2.9630000000000001</v>
      </c>
      <c r="I9" s="71">
        <v>2.8580000000000001</v>
      </c>
      <c r="J9" s="71">
        <v>2.99</v>
      </c>
      <c r="K9" s="71">
        <v>2.9769999999999999</v>
      </c>
      <c r="L9" s="69">
        <v>2.94</v>
      </c>
      <c r="M9" s="72">
        <f t="shared" si="0"/>
        <v>2.9427377956465239</v>
      </c>
      <c r="N9" s="72">
        <f t="shared" si="1"/>
        <v>0.25062500000000032</v>
      </c>
      <c r="O9" s="41">
        <v>2.74</v>
      </c>
      <c r="P9" s="42">
        <v>3.14</v>
      </c>
      <c r="Q9" s="75">
        <f t="shared" si="2"/>
        <v>98.695541585191606</v>
      </c>
      <c r="R9" s="43"/>
      <c r="S9" s="43"/>
    </row>
    <row r="10" spans="1:19" ht="15.9" customHeight="1" x14ac:dyDescent="0.3">
      <c r="A10" s="35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69">
        <v>2.94</v>
      </c>
      <c r="M10" s="72"/>
      <c r="N10" s="72">
        <f t="shared" si="1"/>
        <v>0</v>
      </c>
      <c r="O10" s="41">
        <v>2.74</v>
      </c>
      <c r="P10" s="42">
        <v>3.14</v>
      </c>
      <c r="Q10" s="75">
        <f t="shared" si="2"/>
        <v>0</v>
      </c>
      <c r="R10" s="43"/>
      <c r="S10" s="43"/>
    </row>
    <row r="11" spans="1:19" ht="15.9" customHeight="1" x14ac:dyDescent="0.3">
      <c r="A11" s="35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69">
        <v>2.94</v>
      </c>
      <c r="M11" s="72"/>
      <c r="N11" s="72">
        <f t="shared" si="1"/>
        <v>0</v>
      </c>
      <c r="O11" s="41">
        <v>2.74</v>
      </c>
      <c r="P11" s="42">
        <v>3.14</v>
      </c>
      <c r="Q11" s="75">
        <f t="shared" si="2"/>
        <v>0</v>
      </c>
      <c r="R11" s="43"/>
      <c r="S11" s="43"/>
    </row>
    <row r="12" spans="1:19" ht="15.9" customHeight="1" x14ac:dyDescent="0.3">
      <c r="A12" s="35">
        <v>8</v>
      </c>
      <c r="B12" s="176"/>
      <c r="C12" s="176"/>
      <c r="D12" s="184"/>
      <c r="E12" s="176"/>
      <c r="F12" s="176"/>
      <c r="G12" s="176"/>
      <c r="H12" s="176"/>
      <c r="I12" s="176"/>
      <c r="J12" s="176"/>
      <c r="K12" s="176"/>
      <c r="L12" s="69">
        <v>2.94</v>
      </c>
      <c r="M12" s="72"/>
      <c r="N12" s="72">
        <f t="shared" si="1"/>
        <v>0</v>
      </c>
      <c r="O12" s="41">
        <v>2.74</v>
      </c>
      <c r="P12" s="42">
        <v>3.14</v>
      </c>
      <c r="Q12" s="75">
        <f t="shared" si="2"/>
        <v>0</v>
      </c>
      <c r="R12" s="43"/>
      <c r="S12" s="43"/>
    </row>
    <row r="13" spans="1:19" ht="15.9" customHeight="1" x14ac:dyDescent="0.3">
      <c r="A13" s="35">
        <v>9</v>
      </c>
      <c r="B13" s="71"/>
      <c r="C13" s="71"/>
      <c r="D13" s="71"/>
      <c r="E13" s="71"/>
      <c r="F13" s="71"/>
      <c r="G13" s="71"/>
      <c r="H13" s="71"/>
      <c r="I13" s="71"/>
      <c r="J13" s="72"/>
      <c r="K13" s="71"/>
      <c r="L13" s="69">
        <v>2.94</v>
      </c>
      <c r="M13" s="72"/>
      <c r="N13" s="72">
        <f t="shared" si="1"/>
        <v>0</v>
      </c>
      <c r="O13" s="41">
        <v>2.74</v>
      </c>
      <c r="P13" s="42">
        <v>3.14</v>
      </c>
      <c r="Q13" s="75">
        <f t="shared" si="2"/>
        <v>0</v>
      </c>
      <c r="R13" s="43"/>
      <c r="S13" s="43"/>
    </row>
    <row r="14" spans="1:19" ht="15.9" customHeight="1" x14ac:dyDescent="0.3">
      <c r="A14" s="35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69">
        <v>2.94</v>
      </c>
      <c r="M14" s="72"/>
      <c r="N14" s="72">
        <f t="shared" si="1"/>
        <v>0</v>
      </c>
      <c r="O14" s="41">
        <v>2.74</v>
      </c>
      <c r="P14" s="42">
        <v>3.14</v>
      </c>
      <c r="Q14" s="75">
        <f t="shared" si="2"/>
        <v>0</v>
      </c>
      <c r="R14" s="43"/>
      <c r="S14" s="43"/>
    </row>
    <row r="15" spans="1:19" ht="15.9" customHeight="1" x14ac:dyDescent="0.3">
      <c r="A15" s="35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69">
        <v>2.94</v>
      </c>
      <c r="M15" s="72"/>
      <c r="N15" s="72">
        <f t="shared" si="1"/>
        <v>0</v>
      </c>
      <c r="O15" s="41">
        <v>2.74</v>
      </c>
      <c r="P15" s="42">
        <v>3.14</v>
      </c>
      <c r="Q15" s="75">
        <f t="shared" si="2"/>
        <v>0</v>
      </c>
      <c r="R15" s="50"/>
      <c r="S15" s="43"/>
    </row>
    <row r="16" spans="1:19" ht="15.9" customHeight="1" x14ac:dyDescent="0.3">
      <c r="A16" s="35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69">
        <v>2.94</v>
      </c>
      <c r="M16" s="72"/>
      <c r="N16" s="72">
        <f t="shared" si="1"/>
        <v>0</v>
      </c>
      <c r="O16" s="41">
        <v>2.74</v>
      </c>
      <c r="P16" s="42">
        <v>3.14</v>
      </c>
      <c r="Q16" s="75">
        <f t="shared" si="2"/>
        <v>0</v>
      </c>
      <c r="R16" s="50"/>
      <c r="S16" s="43"/>
    </row>
    <row r="17" spans="1:19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9">
        <v>2.94</v>
      </c>
      <c r="M17" s="72"/>
      <c r="N17" s="72">
        <f t="shared" si="1"/>
        <v>0</v>
      </c>
      <c r="O17" s="41">
        <v>2.74</v>
      </c>
      <c r="P17" s="42">
        <v>3.14</v>
      </c>
      <c r="Q17" s="75">
        <f t="shared" si="2"/>
        <v>0</v>
      </c>
      <c r="R17" s="50"/>
      <c r="S17" s="43"/>
    </row>
    <row r="18" spans="1:19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9">
        <v>2.94</v>
      </c>
      <c r="M18" s="72"/>
      <c r="N18" s="72">
        <f>MAX(B18:K18)-MIN(B18:K18)</f>
        <v>0</v>
      </c>
      <c r="O18" s="41">
        <v>2.74</v>
      </c>
      <c r="P18" s="42">
        <v>3.14</v>
      </c>
      <c r="Q18" s="75">
        <f>M18/M$3*100</f>
        <v>0</v>
      </c>
      <c r="R18" s="50"/>
      <c r="S18" s="43"/>
    </row>
    <row r="19" spans="1:19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9">
        <v>2.94</v>
      </c>
      <c r="M19" s="72"/>
      <c r="N19" s="72">
        <f>MAX(B19:K19)-MIN(B19:K19)</f>
        <v>0</v>
      </c>
      <c r="O19" s="41">
        <v>2.74</v>
      </c>
      <c r="P19" s="42">
        <v>3.14</v>
      </c>
      <c r="Q19" s="75">
        <f>M19/M$3*100</f>
        <v>0</v>
      </c>
      <c r="R19" s="50"/>
      <c r="S19" s="43"/>
    </row>
    <row r="20" spans="1:19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9">
        <v>2.94</v>
      </c>
      <c r="M20" s="72"/>
      <c r="N20" s="72">
        <f>MAX(B20:K20)-MIN(B20:K20)</f>
        <v>0</v>
      </c>
      <c r="O20" s="41">
        <v>2.74</v>
      </c>
      <c r="P20" s="42">
        <v>3.14</v>
      </c>
      <c r="Q20" s="75">
        <f>M20/M$3*100</f>
        <v>0</v>
      </c>
      <c r="R20" s="50"/>
      <c r="S20" s="43"/>
    </row>
    <row r="21" spans="1:19" ht="15.9" customHeigh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56"/>
      <c r="L21" s="43"/>
      <c r="M21" s="43"/>
      <c r="N21" s="43"/>
      <c r="O21" s="43"/>
      <c r="P21" s="43"/>
      <c r="Q21" s="43"/>
      <c r="R21" s="43"/>
      <c r="S21" s="43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55468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A1" s="30"/>
      <c r="B1" s="30"/>
      <c r="C1" s="30"/>
      <c r="D1" s="30"/>
      <c r="E1" s="30"/>
      <c r="F1" s="31" t="s">
        <v>57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5.9" customHeight="1" x14ac:dyDescent="0.3">
      <c r="A2" s="32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3" t="s">
        <v>30</v>
      </c>
      <c r="P2" s="34" t="s">
        <v>31</v>
      </c>
      <c r="Q2" s="30" t="s">
        <v>149</v>
      </c>
    </row>
    <row r="3" spans="1:18" ht="15.9" customHeight="1" x14ac:dyDescent="0.3">
      <c r="A3" s="35">
        <v>11</v>
      </c>
      <c r="B3" s="66"/>
      <c r="C3" s="68"/>
      <c r="D3" s="62">
        <v>95.473684210526315</v>
      </c>
      <c r="E3" s="66"/>
      <c r="F3" s="66"/>
      <c r="G3" s="66">
        <v>96.726190476190482</v>
      </c>
      <c r="H3" s="66"/>
      <c r="I3" s="66"/>
      <c r="J3" s="66">
        <v>96.32</v>
      </c>
      <c r="K3" s="66"/>
      <c r="L3" s="64">
        <v>96</v>
      </c>
      <c r="M3" s="62">
        <f t="shared" ref="M3:M9" si="0">AVERAGE(B3:K3)</f>
        <v>96.17329156223893</v>
      </c>
      <c r="N3" s="62">
        <f>MAX(B3:K3)-MIN(B3:K3)</f>
        <v>1.2525062656641666</v>
      </c>
      <c r="O3" s="33">
        <v>91</v>
      </c>
      <c r="P3" s="34">
        <v>101</v>
      </c>
      <c r="Q3" s="75">
        <f>M3/M3*100</f>
        <v>100</v>
      </c>
    </row>
    <row r="4" spans="1:18" ht="15.9" customHeight="1" x14ac:dyDescent="0.3">
      <c r="A4" s="35">
        <v>12</v>
      </c>
      <c r="B4" s="66">
        <v>97.75</v>
      </c>
      <c r="C4" s="68">
        <v>95.847222222222229</v>
      </c>
      <c r="D4" s="62">
        <v>95.235294117647058</v>
      </c>
      <c r="E4" s="66"/>
      <c r="F4" s="66">
        <v>95.615384615384613</v>
      </c>
      <c r="G4" s="66">
        <v>96.670833333333334</v>
      </c>
      <c r="H4" s="66">
        <v>96.6</v>
      </c>
      <c r="I4" s="66"/>
      <c r="J4" s="66">
        <v>95.4</v>
      </c>
      <c r="K4" s="66"/>
      <c r="L4" s="64">
        <v>96</v>
      </c>
      <c r="M4" s="62">
        <f t="shared" si="0"/>
        <v>96.159819184083887</v>
      </c>
      <c r="N4" s="62">
        <f>MAX(B4:K4)-MIN(B4:K4)</f>
        <v>2.514705882352942</v>
      </c>
      <c r="O4" s="33">
        <v>91</v>
      </c>
      <c r="P4" s="34">
        <v>101</v>
      </c>
      <c r="Q4" s="75">
        <f>M4/M4*100</f>
        <v>100</v>
      </c>
    </row>
    <row r="5" spans="1:18" ht="15.9" customHeight="1" x14ac:dyDescent="0.3">
      <c r="A5" s="35">
        <v>1</v>
      </c>
      <c r="B5" s="66">
        <v>96.625</v>
      </c>
      <c r="C5" s="68">
        <v>96.116649999999993</v>
      </c>
      <c r="D5" s="62">
        <v>94.611111111111114</v>
      </c>
      <c r="E5" s="66"/>
      <c r="F5" s="66">
        <v>95.888888888888886</v>
      </c>
      <c r="G5" s="66">
        <v>97.222222222222214</v>
      </c>
      <c r="H5" s="66">
        <v>95.7</v>
      </c>
      <c r="I5" s="66">
        <v>95.3</v>
      </c>
      <c r="J5" s="66">
        <v>95.31</v>
      </c>
      <c r="K5" s="66">
        <v>95</v>
      </c>
      <c r="L5" s="64">
        <v>96</v>
      </c>
      <c r="M5" s="62">
        <f t="shared" si="0"/>
        <v>95.752652469135811</v>
      </c>
      <c r="N5" s="62">
        <f>MAX(B5:K5)-MIN(B5:K5)</f>
        <v>2.6111111111111001</v>
      </c>
      <c r="O5" s="33">
        <v>91</v>
      </c>
      <c r="P5" s="34">
        <v>101</v>
      </c>
      <c r="Q5" s="75">
        <f t="shared" ref="Q5:Q20" si="1">M5/M$3*100</f>
        <v>99.562623794745647</v>
      </c>
    </row>
    <row r="6" spans="1:18" ht="15.9" customHeight="1" x14ac:dyDescent="0.3">
      <c r="A6" s="35">
        <v>2</v>
      </c>
      <c r="B6" s="66">
        <v>96.71875</v>
      </c>
      <c r="C6" s="68">
        <v>96.104368421052627</v>
      </c>
      <c r="D6" s="62">
        <v>95.588235294117652</v>
      </c>
      <c r="E6" s="66"/>
      <c r="F6" s="66">
        <v>96.21052631578948</v>
      </c>
      <c r="G6" s="66">
        <v>97.154761904761912</v>
      </c>
      <c r="H6" s="66">
        <v>96.8</v>
      </c>
      <c r="I6" s="66">
        <v>97.2</v>
      </c>
      <c r="J6" s="66">
        <v>95.37</v>
      </c>
      <c r="K6" s="66">
        <v>95</v>
      </c>
      <c r="L6" s="64">
        <v>96</v>
      </c>
      <c r="M6" s="62">
        <f t="shared" si="0"/>
        <v>96.238515770635743</v>
      </c>
      <c r="N6" s="62">
        <f>MAX(B6:K6)-MIN(B6:K6)</f>
        <v>2.2000000000000028</v>
      </c>
      <c r="O6" s="33">
        <v>91</v>
      </c>
      <c r="P6" s="34">
        <v>101</v>
      </c>
      <c r="Q6" s="75">
        <f t="shared" si="1"/>
        <v>100.06781946145058</v>
      </c>
    </row>
    <row r="7" spans="1:18" ht="15.9" customHeight="1" x14ac:dyDescent="0.3">
      <c r="A7" s="35">
        <v>3</v>
      </c>
      <c r="B7" s="66">
        <v>95.8125</v>
      </c>
      <c r="C7" s="68">
        <v>96.173349999999999</v>
      </c>
      <c r="D7" s="62">
        <v>95.05</v>
      </c>
      <c r="E7" s="66"/>
      <c r="F7" s="66">
        <v>96.578947368421055</v>
      </c>
      <c r="G7" s="66">
        <v>97.156249999999986</v>
      </c>
      <c r="H7" s="66">
        <v>97.6</v>
      </c>
      <c r="I7" s="66">
        <v>98.3</v>
      </c>
      <c r="J7" s="66">
        <v>94.92</v>
      </c>
      <c r="K7" s="66">
        <v>96.1</v>
      </c>
      <c r="L7" s="64">
        <v>96</v>
      </c>
      <c r="M7" s="62">
        <f t="shared" si="0"/>
        <v>96.410116374268995</v>
      </c>
      <c r="N7" s="62">
        <f>MAX(B5:K5)-MIN(B5:K5)</f>
        <v>2.6111111111111001</v>
      </c>
      <c r="O7" s="33">
        <v>91</v>
      </c>
      <c r="P7" s="34">
        <v>101</v>
      </c>
      <c r="Q7" s="75">
        <f t="shared" si="1"/>
        <v>100.24624800522379</v>
      </c>
    </row>
    <row r="8" spans="1:18" ht="15.9" customHeight="1" x14ac:dyDescent="0.3">
      <c r="A8" s="35">
        <v>4</v>
      </c>
      <c r="B8" s="66">
        <v>95.9375</v>
      </c>
      <c r="C8" s="68">
        <v>96.460166666666666</v>
      </c>
      <c r="D8" s="62">
        <v>95.65</v>
      </c>
      <c r="E8" s="66">
        <v>96.6</v>
      </c>
      <c r="F8" s="66">
        <v>96.421052631578945</v>
      </c>
      <c r="G8" s="66">
        <v>97.515151515151501</v>
      </c>
      <c r="H8" s="66">
        <v>97</v>
      </c>
      <c r="I8" s="66">
        <v>97.7</v>
      </c>
      <c r="J8" s="66">
        <v>95.1</v>
      </c>
      <c r="K8" s="66">
        <v>95</v>
      </c>
      <c r="L8" s="64">
        <v>96</v>
      </c>
      <c r="M8" s="62">
        <f t="shared" si="0"/>
        <v>96.338387081339732</v>
      </c>
      <c r="N8" s="62">
        <f t="shared" ref="N8:N20" si="2">MAX(B8:K8)-MIN(B8:K8)</f>
        <v>2.7000000000000028</v>
      </c>
      <c r="O8" s="33">
        <v>91</v>
      </c>
      <c r="P8" s="34">
        <v>101</v>
      </c>
      <c r="Q8" s="75">
        <f t="shared" si="1"/>
        <v>100.17166462374219</v>
      </c>
    </row>
    <row r="9" spans="1:18" ht="15.9" customHeight="1" x14ac:dyDescent="0.3">
      <c r="A9" s="35">
        <v>5</v>
      </c>
      <c r="B9" s="66">
        <v>95.21875</v>
      </c>
      <c r="C9" s="68">
        <v>96.421700000000001</v>
      </c>
      <c r="D9" s="62">
        <v>95.5</v>
      </c>
      <c r="E9" s="66">
        <v>96.8</v>
      </c>
      <c r="F9" s="66">
        <v>96.84210526315789</v>
      </c>
      <c r="G9" s="66">
        <v>96.641975308641975</v>
      </c>
      <c r="H9" s="66">
        <v>96.8</v>
      </c>
      <c r="I9" s="66">
        <v>96.1</v>
      </c>
      <c r="J9" s="66">
        <v>94.98</v>
      </c>
      <c r="K9" s="66">
        <v>94.7</v>
      </c>
      <c r="L9" s="64">
        <v>96</v>
      </c>
      <c r="M9" s="62">
        <f t="shared" si="0"/>
        <v>96.000453057179982</v>
      </c>
      <c r="N9" s="62">
        <f t="shared" si="2"/>
        <v>2.1421052631578874</v>
      </c>
      <c r="O9" s="33">
        <v>91</v>
      </c>
      <c r="P9" s="34">
        <v>101</v>
      </c>
      <c r="Q9" s="75">
        <f t="shared" si="1"/>
        <v>99.820284299048765</v>
      </c>
    </row>
    <row r="10" spans="1:18" ht="15.9" customHeight="1" x14ac:dyDescent="0.3">
      <c r="A10" s="35">
        <v>6</v>
      </c>
      <c r="B10" s="66"/>
      <c r="C10" s="68"/>
      <c r="D10" s="66"/>
      <c r="E10" s="66"/>
      <c r="F10" s="66"/>
      <c r="G10" s="66"/>
      <c r="H10" s="66"/>
      <c r="I10" s="66"/>
      <c r="J10" s="66"/>
      <c r="K10" s="66"/>
      <c r="L10" s="64">
        <v>96</v>
      </c>
      <c r="M10" s="62"/>
      <c r="N10" s="62">
        <f t="shared" si="2"/>
        <v>0</v>
      </c>
      <c r="O10" s="33">
        <v>91</v>
      </c>
      <c r="P10" s="34">
        <v>101</v>
      </c>
      <c r="Q10" s="75">
        <f t="shared" si="1"/>
        <v>0</v>
      </c>
    </row>
    <row r="11" spans="1:18" ht="15.9" customHeight="1" x14ac:dyDescent="0.3">
      <c r="A11" s="35">
        <v>7</v>
      </c>
      <c r="B11" s="66"/>
      <c r="C11" s="68"/>
      <c r="D11" s="66"/>
      <c r="E11" s="66"/>
      <c r="F11" s="66"/>
      <c r="G11" s="66"/>
      <c r="H11" s="66"/>
      <c r="I11" s="66"/>
      <c r="J11" s="66"/>
      <c r="K11" s="66"/>
      <c r="L11" s="64">
        <v>96</v>
      </c>
      <c r="M11" s="62"/>
      <c r="N11" s="62">
        <f t="shared" si="2"/>
        <v>0</v>
      </c>
      <c r="O11" s="33">
        <v>91</v>
      </c>
      <c r="P11" s="34">
        <v>101</v>
      </c>
      <c r="Q11" s="75">
        <f t="shared" si="1"/>
        <v>0</v>
      </c>
    </row>
    <row r="12" spans="1:18" ht="15.9" customHeight="1" x14ac:dyDescent="0.3">
      <c r="A12" s="35">
        <v>8</v>
      </c>
      <c r="B12" s="174"/>
      <c r="C12" s="84"/>
      <c r="D12" s="182"/>
      <c r="E12" s="174"/>
      <c r="F12" s="174"/>
      <c r="G12" s="174"/>
      <c r="H12" s="174"/>
      <c r="I12" s="174"/>
      <c r="J12" s="174"/>
      <c r="K12" s="174"/>
      <c r="L12" s="64">
        <v>96</v>
      </c>
      <c r="M12" s="62"/>
      <c r="N12" s="62">
        <f t="shared" si="2"/>
        <v>0</v>
      </c>
      <c r="O12" s="33">
        <v>91</v>
      </c>
      <c r="P12" s="34">
        <v>101</v>
      </c>
      <c r="Q12" s="75">
        <f t="shared" si="1"/>
        <v>0</v>
      </c>
    </row>
    <row r="13" spans="1:18" ht="15.9" customHeight="1" x14ac:dyDescent="0.3">
      <c r="A13" s="35">
        <v>9</v>
      </c>
      <c r="B13" s="66"/>
      <c r="C13" s="68"/>
      <c r="D13" s="66"/>
      <c r="E13" s="66"/>
      <c r="F13" s="66"/>
      <c r="G13" s="66"/>
      <c r="H13" s="66"/>
      <c r="I13" s="66"/>
      <c r="J13" s="62"/>
      <c r="K13" s="66"/>
      <c r="L13" s="64">
        <v>96</v>
      </c>
      <c r="M13" s="62"/>
      <c r="N13" s="62">
        <f t="shared" si="2"/>
        <v>0</v>
      </c>
      <c r="O13" s="33">
        <v>91</v>
      </c>
      <c r="P13" s="34">
        <v>101</v>
      </c>
      <c r="Q13" s="75">
        <f t="shared" si="1"/>
        <v>0</v>
      </c>
    </row>
    <row r="14" spans="1:18" ht="15.9" customHeight="1" x14ac:dyDescent="0.3">
      <c r="A14" s="35">
        <v>10</v>
      </c>
      <c r="B14" s="66"/>
      <c r="C14" s="68"/>
      <c r="D14" s="66"/>
      <c r="E14" s="66"/>
      <c r="F14" s="66"/>
      <c r="G14" s="66"/>
      <c r="H14" s="66"/>
      <c r="I14" s="66"/>
      <c r="J14" s="66"/>
      <c r="K14" s="66"/>
      <c r="L14" s="64">
        <v>96</v>
      </c>
      <c r="M14" s="62"/>
      <c r="N14" s="62">
        <f t="shared" si="2"/>
        <v>0</v>
      </c>
      <c r="O14" s="33">
        <v>91</v>
      </c>
      <c r="P14" s="34">
        <v>101</v>
      </c>
      <c r="Q14" s="75">
        <f t="shared" si="1"/>
        <v>0</v>
      </c>
    </row>
    <row r="15" spans="1:18" ht="15.9" customHeight="1" x14ac:dyDescent="0.3">
      <c r="A15" s="35">
        <v>11</v>
      </c>
      <c r="B15" s="66"/>
      <c r="C15" s="68"/>
      <c r="D15" s="66"/>
      <c r="E15" s="66"/>
      <c r="F15" s="66"/>
      <c r="G15" s="66"/>
      <c r="H15" s="66"/>
      <c r="I15" s="66"/>
      <c r="J15" s="66"/>
      <c r="K15" s="66"/>
      <c r="L15" s="64">
        <v>96</v>
      </c>
      <c r="M15" s="62"/>
      <c r="N15" s="62">
        <f t="shared" si="2"/>
        <v>0</v>
      </c>
      <c r="O15" s="33">
        <v>91</v>
      </c>
      <c r="P15" s="34">
        <v>101</v>
      </c>
      <c r="Q15" s="75">
        <f t="shared" si="1"/>
        <v>0</v>
      </c>
      <c r="R15" s="7"/>
    </row>
    <row r="16" spans="1:18" ht="15.9" customHeight="1" x14ac:dyDescent="0.3">
      <c r="A16" s="35">
        <v>12</v>
      </c>
      <c r="B16" s="66"/>
      <c r="C16" s="68"/>
      <c r="D16" s="66"/>
      <c r="E16" s="66"/>
      <c r="F16" s="66"/>
      <c r="G16" s="66"/>
      <c r="H16" s="66"/>
      <c r="I16" s="66"/>
      <c r="J16" s="66"/>
      <c r="K16" s="66"/>
      <c r="L16" s="64">
        <v>96</v>
      </c>
      <c r="M16" s="62"/>
      <c r="N16" s="62">
        <f t="shared" si="2"/>
        <v>0</v>
      </c>
      <c r="O16" s="33">
        <v>91</v>
      </c>
      <c r="P16" s="34">
        <v>101</v>
      </c>
      <c r="Q16" s="75">
        <f t="shared" si="1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96</v>
      </c>
      <c r="M17" s="62"/>
      <c r="N17" s="62">
        <f t="shared" si="2"/>
        <v>0</v>
      </c>
      <c r="O17" s="33">
        <v>91</v>
      </c>
      <c r="P17" s="34">
        <v>101</v>
      </c>
      <c r="Q17" s="75">
        <f t="shared" si="1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96</v>
      </c>
      <c r="M18" s="62"/>
      <c r="N18" s="62">
        <f t="shared" si="2"/>
        <v>0</v>
      </c>
      <c r="O18" s="33">
        <v>91</v>
      </c>
      <c r="P18" s="34">
        <v>101</v>
      </c>
      <c r="Q18" s="75">
        <f t="shared" si="1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96</v>
      </c>
      <c r="M19" s="62"/>
      <c r="N19" s="62">
        <f t="shared" si="2"/>
        <v>0</v>
      </c>
      <c r="O19" s="33">
        <v>91</v>
      </c>
      <c r="P19" s="34">
        <v>101</v>
      </c>
      <c r="Q19" s="75">
        <f t="shared" si="1"/>
        <v>0</v>
      </c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4">
        <v>96</v>
      </c>
      <c r="M20" s="62"/>
      <c r="N20" s="62">
        <f t="shared" si="2"/>
        <v>0</v>
      </c>
      <c r="O20" s="33">
        <v>91</v>
      </c>
      <c r="P20" s="34">
        <v>101</v>
      </c>
      <c r="Q20" s="75">
        <f t="shared" si="1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664062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109375" customWidth="1"/>
    <col min="15" max="16" width="2.6640625" customWidth="1"/>
  </cols>
  <sheetData>
    <row r="1" spans="1:18" ht="20.100000000000001" customHeight="1" x14ac:dyDescent="0.45">
      <c r="F1" s="31" t="s">
        <v>68</v>
      </c>
    </row>
    <row r="2" spans="1:18" ht="15.9" customHeight="1" x14ac:dyDescent="0.3">
      <c r="A2" s="32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3" t="s">
        <v>30</v>
      </c>
      <c r="P2" s="34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70.933333333333337</v>
      </c>
      <c r="E3" s="68"/>
      <c r="F3" s="68"/>
      <c r="G3" s="68">
        <v>71.861111111111114</v>
      </c>
      <c r="H3" s="66"/>
      <c r="I3" s="68"/>
      <c r="J3" s="68">
        <v>71.03</v>
      </c>
      <c r="K3" s="68"/>
      <c r="L3" s="63">
        <v>72</v>
      </c>
      <c r="M3" s="62">
        <f t="shared" ref="M3:M9" si="0">AVERAGE(B3:K3)</f>
        <v>71.274814814814818</v>
      </c>
      <c r="N3" s="62">
        <f t="shared" ref="N3:N17" si="1">MAX(B3:K3)-MIN(B3:K3)</f>
        <v>0.92777777777777715</v>
      </c>
      <c r="O3" s="33">
        <v>68</v>
      </c>
      <c r="P3" s="34">
        <v>76</v>
      </c>
      <c r="Q3" s="75">
        <f>M3/M3*100</f>
        <v>100</v>
      </c>
    </row>
    <row r="4" spans="1:18" ht="15.9" customHeight="1" x14ac:dyDescent="0.3">
      <c r="A4" s="35">
        <v>12</v>
      </c>
      <c r="B4" s="68">
        <v>72.083333333333329</v>
      </c>
      <c r="C4" s="68">
        <v>73.16483333333332</v>
      </c>
      <c r="D4" s="62">
        <v>71.5</v>
      </c>
      <c r="E4" s="68"/>
      <c r="F4" s="68">
        <v>70</v>
      </c>
      <c r="G4" s="68">
        <v>72.26666666666668</v>
      </c>
      <c r="H4" s="66">
        <v>70</v>
      </c>
      <c r="I4" s="68"/>
      <c r="J4" s="68">
        <v>71.319999999999993</v>
      </c>
      <c r="K4" s="68"/>
      <c r="L4" s="63">
        <v>72</v>
      </c>
      <c r="M4" s="62">
        <f t="shared" si="0"/>
        <v>71.47640476190476</v>
      </c>
      <c r="N4" s="62">
        <f t="shared" si="1"/>
        <v>3.1648333333333198</v>
      </c>
      <c r="O4" s="33">
        <v>68</v>
      </c>
      <c r="P4" s="34">
        <v>76</v>
      </c>
      <c r="Q4" s="75">
        <f>M4/M4*100</f>
        <v>100</v>
      </c>
    </row>
    <row r="5" spans="1:18" ht="15.9" customHeight="1" x14ac:dyDescent="0.3">
      <c r="A5" s="35">
        <v>1</v>
      </c>
      <c r="B5" s="68">
        <v>72.041666666666671</v>
      </c>
      <c r="C5" s="68">
        <v>73.209999999999994</v>
      </c>
      <c r="D5" s="62">
        <v>71.466666666666669</v>
      </c>
      <c r="E5" s="68"/>
      <c r="F5" s="68">
        <v>69.333333333333329</v>
      </c>
      <c r="G5" s="68">
        <v>72.125</v>
      </c>
      <c r="H5" s="66">
        <v>70.8</v>
      </c>
      <c r="I5" s="68">
        <v>72.2</v>
      </c>
      <c r="J5" s="68">
        <v>70.98</v>
      </c>
      <c r="K5" s="68">
        <v>71.2</v>
      </c>
      <c r="L5" s="63">
        <v>72</v>
      </c>
      <c r="M5" s="62">
        <f t="shared" si="0"/>
        <v>71.484074074074073</v>
      </c>
      <c r="N5" s="62">
        <f t="shared" si="1"/>
        <v>3.8766666666666652</v>
      </c>
      <c r="O5" s="33">
        <v>68</v>
      </c>
      <c r="P5" s="34">
        <v>76</v>
      </c>
      <c r="Q5" s="75">
        <f t="shared" ref="Q5:Q17" si="2">M5/M$3*100</f>
        <v>100.29359495328463</v>
      </c>
    </row>
    <row r="6" spans="1:18" ht="15.9" customHeight="1" x14ac:dyDescent="0.3">
      <c r="A6" s="35">
        <v>2</v>
      </c>
      <c r="B6" s="68">
        <v>72.03125</v>
      </c>
      <c r="C6" s="68">
        <v>73.007000000000019</v>
      </c>
      <c r="D6" s="62">
        <v>71.25</v>
      </c>
      <c r="E6" s="68"/>
      <c r="F6" s="68">
        <v>70.315789473684205</v>
      </c>
      <c r="G6" s="68">
        <v>71.928571428571431</v>
      </c>
      <c r="H6" s="66">
        <v>71.099999999999994</v>
      </c>
      <c r="I6" s="68">
        <v>71.400000000000006</v>
      </c>
      <c r="J6" s="68">
        <v>70.739999999999995</v>
      </c>
      <c r="K6" s="68">
        <v>71.7</v>
      </c>
      <c r="L6" s="63">
        <v>72</v>
      </c>
      <c r="M6" s="62">
        <f t="shared" si="0"/>
        <v>71.496956766917307</v>
      </c>
      <c r="N6" s="62">
        <f t="shared" si="1"/>
        <v>2.6912105263158139</v>
      </c>
      <c r="O6" s="33">
        <v>68</v>
      </c>
      <c r="P6" s="34">
        <v>76</v>
      </c>
      <c r="Q6" s="75">
        <f t="shared" si="2"/>
        <v>100.31166963068183</v>
      </c>
    </row>
    <row r="7" spans="1:18" ht="15.9" customHeight="1" x14ac:dyDescent="0.3">
      <c r="A7" s="35">
        <v>3</v>
      </c>
      <c r="B7" s="68">
        <v>71.59375</v>
      </c>
      <c r="C7" s="68">
        <v>72.969149999999999</v>
      </c>
      <c r="D7" s="62">
        <v>71.599999999999994</v>
      </c>
      <c r="E7" s="68"/>
      <c r="F7" s="68">
        <v>70.578947368421055</v>
      </c>
      <c r="G7" s="68">
        <v>71.06</v>
      </c>
      <c r="H7" s="66">
        <v>72.5</v>
      </c>
      <c r="I7" s="68">
        <v>70.900000000000006</v>
      </c>
      <c r="J7" s="68">
        <v>70.52</v>
      </c>
      <c r="K7" s="68">
        <v>70.8</v>
      </c>
      <c r="L7" s="63">
        <v>72</v>
      </c>
      <c r="M7" s="62">
        <f t="shared" si="0"/>
        <v>71.39131637426901</v>
      </c>
      <c r="N7" s="62">
        <f t="shared" si="1"/>
        <v>2.449150000000003</v>
      </c>
      <c r="O7" s="33">
        <v>68</v>
      </c>
      <c r="P7" s="34">
        <v>76</v>
      </c>
      <c r="Q7" s="75">
        <f t="shared" si="2"/>
        <v>100.16345403317692</v>
      </c>
    </row>
    <row r="8" spans="1:18" ht="15.9" customHeight="1" x14ac:dyDescent="0.3">
      <c r="A8" s="35">
        <v>4</v>
      </c>
      <c r="B8" s="68">
        <v>71.75</v>
      </c>
      <c r="C8" s="68">
        <v>72.716666666666669</v>
      </c>
      <c r="D8" s="62">
        <v>71.875</v>
      </c>
      <c r="E8" s="68">
        <v>73.2</v>
      </c>
      <c r="F8" s="68">
        <v>70.368421052631575</v>
      </c>
      <c r="G8" s="68">
        <v>71.412698412698418</v>
      </c>
      <c r="H8" s="66">
        <v>71.8</v>
      </c>
      <c r="I8" s="68">
        <v>71.900000000000006</v>
      </c>
      <c r="J8" s="68">
        <v>70.77</v>
      </c>
      <c r="K8" s="68">
        <v>70.7</v>
      </c>
      <c r="L8" s="63">
        <v>72</v>
      </c>
      <c r="M8" s="62">
        <f t="shared" si="0"/>
        <v>71.64927861319967</v>
      </c>
      <c r="N8" s="62">
        <f t="shared" si="1"/>
        <v>2.8315789473684276</v>
      </c>
      <c r="O8" s="33">
        <v>68</v>
      </c>
      <c r="P8" s="34">
        <v>76</v>
      </c>
      <c r="Q8" s="75">
        <f t="shared" si="2"/>
        <v>100.52538024736756</v>
      </c>
    </row>
    <row r="9" spans="1:18" ht="15.9" customHeight="1" x14ac:dyDescent="0.3">
      <c r="A9" s="35">
        <v>5</v>
      </c>
      <c r="B9" s="68">
        <v>71.75</v>
      </c>
      <c r="C9" s="68">
        <v>72.264699999999991</v>
      </c>
      <c r="D9" s="62">
        <v>70.6666666666667</v>
      </c>
      <c r="E9" s="68">
        <v>73.2</v>
      </c>
      <c r="F9" s="68">
        <v>70.631578947368425</v>
      </c>
      <c r="G9" s="68">
        <v>72.120370370370367</v>
      </c>
      <c r="H9" s="66">
        <v>71.8</v>
      </c>
      <c r="I9" s="68">
        <v>71.5</v>
      </c>
      <c r="J9" s="68">
        <v>70.5</v>
      </c>
      <c r="K9" s="68">
        <v>70.900000000000006</v>
      </c>
      <c r="L9" s="63">
        <v>72</v>
      </c>
      <c r="M9" s="62">
        <f t="shared" si="0"/>
        <v>71.53333159844054</v>
      </c>
      <c r="N9" s="62">
        <f t="shared" si="1"/>
        <v>2.7000000000000028</v>
      </c>
      <c r="O9" s="33">
        <v>68</v>
      </c>
      <c r="P9" s="34">
        <v>76</v>
      </c>
      <c r="Q9" s="75">
        <f t="shared" si="2"/>
        <v>100.36270425156121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3">
        <v>72</v>
      </c>
      <c r="M10" s="62"/>
      <c r="N10" s="62">
        <f t="shared" si="1"/>
        <v>0</v>
      </c>
      <c r="O10" s="33">
        <v>68</v>
      </c>
      <c r="P10" s="34">
        <v>76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3">
        <v>72</v>
      </c>
      <c r="M11" s="62"/>
      <c r="N11" s="62">
        <f t="shared" si="1"/>
        <v>0</v>
      </c>
      <c r="O11" s="33">
        <v>68</v>
      </c>
      <c r="P11" s="34">
        <v>76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174"/>
      <c r="I12" s="84"/>
      <c r="J12" s="84"/>
      <c r="K12" s="84"/>
      <c r="L12" s="63">
        <v>72</v>
      </c>
      <c r="M12" s="62"/>
      <c r="N12" s="62">
        <f t="shared" si="1"/>
        <v>0</v>
      </c>
      <c r="O12" s="33">
        <v>68</v>
      </c>
      <c r="P12" s="34">
        <v>76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3">
        <v>72</v>
      </c>
      <c r="M13" s="62"/>
      <c r="N13" s="62">
        <f t="shared" si="1"/>
        <v>0</v>
      </c>
      <c r="O13" s="33">
        <v>68</v>
      </c>
      <c r="P13" s="34">
        <v>76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3">
        <v>72</v>
      </c>
      <c r="M14" s="62"/>
      <c r="N14" s="62">
        <f t="shared" si="1"/>
        <v>0</v>
      </c>
      <c r="O14" s="33">
        <v>68</v>
      </c>
      <c r="P14" s="34">
        <v>76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72</v>
      </c>
      <c r="M15" s="62"/>
      <c r="N15" s="62">
        <f t="shared" si="1"/>
        <v>0</v>
      </c>
      <c r="O15" s="33">
        <v>68</v>
      </c>
      <c r="P15" s="34">
        <v>76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72</v>
      </c>
      <c r="M16" s="62"/>
      <c r="N16" s="62">
        <f t="shared" si="1"/>
        <v>0</v>
      </c>
      <c r="O16" s="33">
        <v>68</v>
      </c>
      <c r="P16" s="34">
        <v>76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72</v>
      </c>
      <c r="M17" s="62"/>
      <c r="N17" s="62">
        <f t="shared" si="1"/>
        <v>0</v>
      </c>
      <c r="O17" s="33">
        <v>68</v>
      </c>
      <c r="P17" s="34">
        <v>76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72</v>
      </c>
      <c r="M18" s="62"/>
      <c r="N18" s="62">
        <f>MAX(B18:K18)-MIN(B18:K18)</f>
        <v>0</v>
      </c>
      <c r="O18" s="33">
        <v>68</v>
      </c>
      <c r="P18" s="34">
        <v>76</v>
      </c>
      <c r="Q18" s="75">
        <f>M18/M$3*100</f>
        <v>0</v>
      </c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72</v>
      </c>
      <c r="M19" s="62"/>
      <c r="N19" s="62">
        <f>MAX(B19:K19)-MIN(B19:K19)</f>
        <v>0</v>
      </c>
      <c r="O19" s="33">
        <v>68</v>
      </c>
      <c r="P19" s="34">
        <v>76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72</v>
      </c>
      <c r="M20" s="62"/>
      <c r="N20" s="62">
        <f>MAX(B20:K20)-MIN(B20:K20)</f>
        <v>0</v>
      </c>
      <c r="O20" s="33">
        <v>68</v>
      </c>
      <c r="P20" s="34">
        <v>76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664062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8.8867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8" ht="20.100000000000001" customHeight="1" x14ac:dyDescent="0.45">
      <c r="F1" s="31" t="s">
        <v>7</v>
      </c>
    </row>
    <row r="2" spans="1:18" s="46" customFormat="1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s="46" customFormat="1" ht="15.9" customHeight="1" x14ac:dyDescent="0.3">
      <c r="A3" s="35">
        <v>11</v>
      </c>
      <c r="B3" s="68"/>
      <c r="C3" s="68"/>
      <c r="D3" s="62">
        <v>66.705882352941174</v>
      </c>
      <c r="E3" s="68"/>
      <c r="F3" s="68"/>
      <c r="G3" s="68">
        <v>66.392361111111114</v>
      </c>
      <c r="H3" s="68"/>
      <c r="I3" s="68"/>
      <c r="J3" s="68">
        <v>68.08</v>
      </c>
      <c r="K3" s="68"/>
      <c r="L3" s="63">
        <v>67</v>
      </c>
      <c r="M3" s="62">
        <f t="shared" ref="M3:M9" si="0">AVERAGE(B3:K3)</f>
        <v>67.059414488017424</v>
      </c>
      <c r="N3" s="62">
        <f t="shared" ref="N3:N17" si="1">MAX(B3:K3)-MIN(B3:K3)</f>
        <v>1.687638888888884</v>
      </c>
      <c r="O3" s="41">
        <v>63</v>
      </c>
      <c r="P3" s="42">
        <v>71</v>
      </c>
      <c r="Q3" s="75">
        <f>M3/M3*100</f>
        <v>100</v>
      </c>
    </row>
    <row r="4" spans="1:18" s="46" customFormat="1" ht="15.9" customHeight="1" x14ac:dyDescent="0.3">
      <c r="A4" s="35">
        <v>12</v>
      </c>
      <c r="B4" s="68">
        <v>67.958333333333329</v>
      </c>
      <c r="C4" s="68">
        <v>66.553722222222234</v>
      </c>
      <c r="D4" s="62">
        <v>67.647058823529406</v>
      </c>
      <c r="E4" s="68"/>
      <c r="F4" s="68">
        <v>67</v>
      </c>
      <c r="G4" s="68">
        <v>66.253968253968267</v>
      </c>
      <c r="H4" s="68">
        <v>66.8</v>
      </c>
      <c r="I4" s="68"/>
      <c r="J4" s="68">
        <v>67.44</v>
      </c>
      <c r="K4" s="84"/>
      <c r="L4" s="63">
        <v>67</v>
      </c>
      <c r="M4" s="62">
        <f t="shared" si="0"/>
        <v>67.093297519007606</v>
      </c>
      <c r="N4" s="62">
        <f t="shared" si="1"/>
        <v>1.7043650793650613</v>
      </c>
      <c r="O4" s="41">
        <v>63</v>
      </c>
      <c r="P4" s="42">
        <v>71</v>
      </c>
      <c r="Q4" s="75">
        <f>M4/M$3*100</f>
        <v>100.050526881645</v>
      </c>
    </row>
    <row r="5" spans="1:18" s="46" customFormat="1" ht="15.9" customHeight="1" x14ac:dyDescent="0.3">
      <c r="A5" s="35">
        <v>1</v>
      </c>
      <c r="B5" s="68">
        <v>67.791666666666671</v>
      </c>
      <c r="C5" s="68">
        <v>66.467500000000001</v>
      </c>
      <c r="D5" s="62">
        <v>67.315789473684205</v>
      </c>
      <c r="E5" s="68"/>
      <c r="F5" s="68">
        <v>66.611111111111114</v>
      </c>
      <c r="G5" s="68">
        <v>66.805555555555557</v>
      </c>
      <c r="H5" s="68">
        <v>66.099999999999994</v>
      </c>
      <c r="I5" s="68">
        <v>67.099999999999994</v>
      </c>
      <c r="J5" s="68">
        <v>66.75</v>
      </c>
      <c r="K5" s="68">
        <v>68.3</v>
      </c>
      <c r="L5" s="63">
        <v>67</v>
      </c>
      <c r="M5" s="62">
        <f t="shared" si="0"/>
        <v>67.026846978557501</v>
      </c>
      <c r="N5" s="62">
        <f t="shared" si="1"/>
        <v>2.2000000000000028</v>
      </c>
      <c r="O5" s="41">
        <v>63</v>
      </c>
      <c r="P5" s="42">
        <v>71</v>
      </c>
      <c r="Q5" s="75">
        <f t="shared" ref="Q5:Q17" si="2">M5/M$3*100</f>
        <v>99.951434843700071</v>
      </c>
    </row>
    <row r="6" spans="1:18" s="46" customFormat="1" ht="15.9" customHeight="1" x14ac:dyDescent="0.3">
      <c r="A6" s="35">
        <v>2</v>
      </c>
      <c r="B6" s="68">
        <v>67.9375</v>
      </c>
      <c r="C6" s="68">
        <v>66.802631578947384</v>
      </c>
      <c r="D6" s="62">
        <v>67.736842105263165</v>
      </c>
      <c r="E6" s="68"/>
      <c r="F6" s="68">
        <v>67</v>
      </c>
      <c r="G6" s="68">
        <v>66.642857142857139</v>
      </c>
      <c r="H6" s="68">
        <v>66.5</v>
      </c>
      <c r="I6" s="68">
        <v>67.3</v>
      </c>
      <c r="J6" s="68">
        <v>66.75</v>
      </c>
      <c r="K6" s="68">
        <v>68.8</v>
      </c>
      <c r="L6" s="63">
        <v>67</v>
      </c>
      <c r="M6" s="62">
        <f t="shared" si="0"/>
        <v>67.274425647451963</v>
      </c>
      <c r="N6" s="62">
        <f t="shared" si="1"/>
        <v>2.2999999999999972</v>
      </c>
      <c r="O6" s="41">
        <v>63</v>
      </c>
      <c r="P6" s="42">
        <v>71</v>
      </c>
      <c r="Q6" s="75">
        <f t="shared" si="2"/>
        <v>100.3206278508038</v>
      </c>
    </row>
    <row r="7" spans="1:18" s="46" customFormat="1" ht="15.9" customHeight="1" x14ac:dyDescent="0.3">
      <c r="A7" s="35">
        <v>3</v>
      </c>
      <c r="B7" s="68">
        <v>67.6875</v>
      </c>
      <c r="C7" s="68">
        <v>66.743349999999992</v>
      </c>
      <c r="D7" s="62">
        <v>67.411764705882305</v>
      </c>
      <c r="E7" s="68"/>
      <c r="F7" s="68">
        <v>66.89473684210526</v>
      </c>
      <c r="G7" s="68">
        <v>66.466666666666669</v>
      </c>
      <c r="H7" s="68">
        <v>66.7</v>
      </c>
      <c r="I7" s="68">
        <v>68.3</v>
      </c>
      <c r="J7" s="68">
        <v>66.62</v>
      </c>
      <c r="K7" s="68">
        <v>69.2</v>
      </c>
      <c r="L7" s="63">
        <v>67</v>
      </c>
      <c r="M7" s="62">
        <f t="shared" si="0"/>
        <v>67.336002023850469</v>
      </c>
      <c r="N7" s="62">
        <f t="shared" si="1"/>
        <v>2.7333333333333343</v>
      </c>
      <c r="O7" s="41">
        <v>63</v>
      </c>
      <c r="P7" s="42">
        <v>71</v>
      </c>
      <c r="Q7" s="75">
        <f t="shared" si="2"/>
        <v>100.41245146254963</v>
      </c>
    </row>
    <row r="8" spans="1:18" s="46" customFormat="1" ht="15.9" customHeight="1" x14ac:dyDescent="0.3">
      <c r="A8" s="35">
        <v>4</v>
      </c>
      <c r="B8" s="68">
        <v>67.71875</v>
      </c>
      <c r="C8" s="68">
        <v>66.5</v>
      </c>
      <c r="D8" s="62">
        <v>67.7</v>
      </c>
      <c r="E8" s="68">
        <v>66.400000000000006</v>
      </c>
      <c r="F8" s="68">
        <v>67.473684210526315</v>
      </c>
      <c r="G8" s="68">
        <v>66.506060606060615</v>
      </c>
      <c r="H8" s="68">
        <v>66.8</v>
      </c>
      <c r="I8" s="68">
        <v>68.3</v>
      </c>
      <c r="J8" s="68">
        <v>67.02</v>
      </c>
      <c r="K8" s="68">
        <v>67.7</v>
      </c>
      <c r="L8" s="63">
        <v>67</v>
      </c>
      <c r="M8" s="62">
        <f t="shared" si="0"/>
        <v>67.211849481658689</v>
      </c>
      <c r="N8" s="62">
        <f t="shared" si="1"/>
        <v>1.8999999999999915</v>
      </c>
      <c r="O8" s="41">
        <v>63</v>
      </c>
      <c r="P8" s="42">
        <v>71</v>
      </c>
      <c r="Q8" s="75">
        <f t="shared" si="2"/>
        <v>100.22731333818685</v>
      </c>
    </row>
    <row r="9" spans="1:18" s="46" customFormat="1" ht="15.9" customHeight="1" x14ac:dyDescent="0.3">
      <c r="A9" s="35">
        <v>5</v>
      </c>
      <c r="B9" s="68">
        <v>67.59375</v>
      </c>
      <c r="C9" s="68">
        <v>66.702450000000013</v>
      </c>
      <c r="D9" s="62">
        <v>67.882352941176507</v>
      </c>
      <c r="E9" s="68">
        <v>66.7</v>
      </c>
      <c r="F9" s="68">
        <v>67.21052631578948</v>
      </c>
      <c r="G9" s="68">
        <v>66.299382716049394</v>
      </c>
      <c r="H9" s="68">
        <v>66.867000000000004</v>
      </c>
      <c r="I9" s="68">
        <v>67.099999999999994</v>
      </c>
      <c r="J9" s="68">
        <v>66.92</v>
      </c>
      <c r="K9" s="68">
        <v>67.599999999999994</v>
      </c>
      <c r="L9" s="63">
        <v>67</v>
      </c>
      <c r="M9" s="62">
        <f t="shared" si="0"/>
        <v>67.087546197301535</v>
      </c>
      <c r="N9" s="62">
        <f t="shared" si="1"/>
        <v>1.5829702251271129</v>
      </c>
      <c r="O9" s="41">
        <v>63</v>
      </c>
      <c r="P9" s="42">
        <v>71</v>
      </c>
      <c r="Q9" s="75">
        <f t="shared" si="2"/>
        <v>100.04195042485667</v>
      </c>
    </row>
    <row r="10" spans="1:18" s="46" customFormat="1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3">
        <v>67</v>
      </c>
      <c r="M10" s="62"/>
      <c r="N10" s="62">
        <f t="shared" si="1"/>
        <v>0</v>
      </c>
      <c r="O10" s="41">
        <v>63</v>
      </c>
      <c r="P10" s="42">
        <v>71</v>
      </c>
      <c r="Q10" s="75">
        <f t="shared" si="2"/>
        <v>0</v>
      </c>
    </row>
    <row r="11" spans="1:18" s="46" customFormat="1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3">
        <v>67</v>
      </c>
      <c r="M11" s="62"/>
      <c r="N11" s="62">
        <f t="shared" si="1"/>
        <v>0</v>
      </c>
      <c r="O11" s="41">
        <v>63</v>
      </c>
      <c r="P11" s="42">
        <v>71</v>
      </c>
      <c r="Q11" s="75">
        <f t="shared" si="2"/>
        <v>0</v>
      </c>
    </row>
    <row r="12" spans="1:18" s="46" customFormat="1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3">
        <v>67</v>
      </c>
      <c r="M12" s="62"/>
      <c r="N12" s="62">
        <f t="shared" si="1"/>
        <v>0</v>
      </c>
      <c r="O12" s="41">
        <v>63</v>
      </c>
      <c r="P12" s="42">
        <v>71</v>
      </c>
      <c r="Q12" s="75">
        <f t="shared" si="2"/>
        <v>0</v>
      </c>
    </row>
    <row r="13" spans="1:18" s="46" customFormat="1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3">
        <v>67</v>
      </c>
      <c r="M13" s="62"/>
      <c r="N13" s="62">
        <f t="shared" si="1"/>
        <v>0</v>
      </c>
      <c r="O13" s="41">
        <v>63</v>
      </c>
      <c r="P13" s="42">
        <v>71</v>
      </c>
      <c r="Q13" s="75">
        <f t="shared" si="2"/>
        <v>0</v>
      </c>
    </row>
    <row r="14" spans="1:18" s="46" customFormat="1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3">
        <v>67</v>
      </c>
      <c r="M14" s="62"/>
      <c r="N14" s="62">
        <f t="shared" si="1"/>
        <v>0</v>
      </c>
      <c r="O14" s="41">
        <v>63</v>
      </c>
      <c r="P14" s="42">
        <v>71</v>
      </c>
      <c r="Q14" s="75">
        <f t="shared" si="2"/>
        <v>0</v>
      </c>
    </row>
    <row r="15" spans="1:18" s="46" customFormat="1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67</v>
      </c>
      <c r="M15" s="62"/>
      <c r="N15" s="62">
        <f t="shared" si="1"/>
        <v>0</v>
      </c>
      <c r="O15" s="41">
        <v>63</v>
      </c>
      <c r="P15" s="42">
        <v>71</v>
      </c>
      <c r="Q15" s="75">
        <f t="shared" si="2"/>
        <v>0</v>
      </c>
      <c r="R15" s="47"/>
    </row>
    <row r="16" spans="1:18" s="46" customFormat="1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67</v>
      </c>
      <c r="M16" s="62"/>
      <c r="N16" s="62">
        <f t="shared" si="1"/>
        <v>0</v>
      </c>
      <c r="O16" s="41">
        <v>63</v>
      </c>
      <c r="P16" s="42">
        <v>71</v>
      </c>
      <c r="Q16" s="75">
        <f t="shared" si="2"/>
        <v>0</v>
      </c>
      <c r="R16" s="47"/>
    </row>
    <row r="17" spans="1:18" s="46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67</v>
      </c>
      <c r="M17" s="62"/>
      <c r="N17" s="62">
        <f t="shared" si="1"/>
        <v>0</v>
      </c>
      <c r="O17" s="41">
        <v>63</v>
      </c>
      <c r="P17" s="42">
        <v>71</v>
      </c>
      <c r="Q17" s="75">
        <f t="shared" si="2"/>
        <v>0</v>
      </c>
      <c r="R17" s="47"/>
    </row>
    <row r="18" spans="1:18" s="46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67</v>
      </c>
      <c r="M18" s="62"/>
      <c r="N18" s="62">
        <f>MAX(B18:K18)-MIN(B18:K18)</f>
        <v>0</v>
      </c>
      <c r="O18" s="41">
        <v>63</v>
      </c>
      <c r="P18" s="42">
        <v>71</v>
      </c>
      <c r="Q18" s="75">
        <f>M18/M$3*100</f>
        <v>0</v>
      </c>
      <c r="R18" s="47"/>
    </row>
    <row r="19" spans="1:18" s="46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67</v>
      </c>
      <c r="M19" s="62"/>
      <c r="N19" s="62">
        <f>MAX(B19:K19)-MIN(B19:K19)</f>
        <v>0</v>
      </c>
      <c r="O19" s="41">
        <v>63</v>
      </c>
      <c r="P19" s="42">
        <v>71</v>
      </c>
      <c r="Q19" s="75">
        <f>M19/M$3*100</f>
        <v>0</v>
      </c>
    </row>
    <row r="20" spans="1:18" s="46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67</v>
      </c>
      <c r="M20" s="62"/>
      <c r="N20" s="62">
        <f>MAX(B20:K20)-MIN(B20:K20)</f>
        <v>0</v>
      </c>
      <c r="O20" s="41">
        <v>63</v>
      </c>
      <c r="P20" s="42">
        <v>71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80" zoomScaleNormal="80" workbookViewId="0">
      <selection activeCell="V14" sqref="V14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6640625" customWidth="1"/>
    <col min="8" max="8" width="10.21875" customWidth="1"/>
    <col min="9" max="9" width="9.5546875" customWidth="1"/>
    <col min="10" max="10" width="9.77734375" customWidth="1"/>
    <col min="11" max="11" width="10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14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148</v>
      </c>
    </row>
    <row r="3" spans="1:18" ht="15.9" customHeight="1" x14ac:dyDescent="0.3">
      <c r="A3" s="35">
        <v>11</v>
      </c>
      <c r="B3" s="68"/>
      <c r="C3" s="68"/>
      <c r="D3" s="62">
        <v>144.16875000000002</v>
      </c>
      <c r="E3" s="68"/>
      <c r="F3" s="68"/>
      <c r="G3" s="68">
        <v>144.87727272727273</v>
      </c>
      <c r="H3" s="68"/>
      <c r="I3" s="68"/>
      <c r="J3" s="68">
        <v>145.41</v>
      </c>
      <c r="K3" s="68"/>
      <c r="L3" s="65">
        <v>145</v>
      </c>
      <c r="M3" s="62">
        <f t="shared" ref="M3:M5" si="0">AVERAGE(B3:K3)</f>
        <v>144.81867424242424</v>
      </c>
      <c r="N3" s="62">
        <f t="shared" ref="N3:N20" si="1">MAX(B3:K3)-MIN(B3:K3)</f>
        <v>1.2412499999999795</v>
      </c>
      <c r="O3" s="41">
        <v>143</v>
      </c>
      <c r="P3" s="42">
        <v>147</v>
      </c>
      <c r="Q3" s="75">
        <f>M3/M3*100</f>
        <v>100</v>
      </c>
    </row>
    <row r="4" spans="1:18" ht="15.9" customHeight="1" x14ac:dyDescent="0.3">
      <c r="A4" s="35">
        <v>12</v>
      </c>
      <c r="B4" s="68">
        <v>144.6583333333333</v>
      </c>
      <c r="C4" s="68">
        <v>146.40094444444446</v>
      </c>
      <c r="D4" s="62">
        <v>145.25624999999999</v>
      </c>
      <c r="E4" s="68"/>
      <c r="F4" s="68">
        <v>145.61538461538461</v>
      </c>
      <c r="G4" s="68">
        <v>144.72857142857146</v>
      </c>
      <c r="H4" s="68">
        <v>145.69999999999999</v>
      </c>
      <c r="I4" s="68"/>
      <c r="J4" s="68">
        <v>145.02000000000001</v>
      </c>
      <c r="K4" s="68"/>
      <c r="L4" s="65">
        <v>145</v>
      </c>
      <c r="M4" s="62">
        <f t="shared" si="0"/>
        <v>145.33992626024769</v>
      </c>
      <c r="N4" s="62">
        <f t="shared" si="1"/>
        <v>1.7426111111111595</v>
      </c>
      <c r="O4" s="41">
        <v>143</v>
      </c>
      <c r="P4" s="42">
        <v>147</v>
      </c>
      <c r="Q4" s="75">
        <f>M4/M$3*100</f>
        <v>100.35993425609662</v>
      </c>
    </row>
    <row r="5" spans="1:18" ht="15.9" customHeight="1" x14ac:dyDescent="0.3">
      <c r="A5" s="35">
        <v>1</v>
      </c>
      <c r="B5" s="68">
        <v>144.79583333333329</v>
      </c>
      <c r="C5" s="68">
        <v>146.31380000000001</v>
      </c>
      <c r="D5" s="62">
        <v>144.28749999999999</v>
      </c>
      <c r="E5" s="68"/>
      <c r="F5" s="68">
        <v>145.55555555555554</v>
      </c>
      <c r="G5" s="68">
        <v>144.95833333333334</v>
      </c>
      <c r="H5" s="68">
        <v>145.1</v>
      </c>
      <c r="I5" s="68">
        <v>146</v>
      </c>
      <c r="J5" s="68">
        <v>145</v>
      </c>
      <c r="K5" s="68">
        <v>144.1</v>
      </c>
      <c r="L5" s="65">
        <v>145</v>
      </c>
      <c r="M5" s="62">
        <f t="shared" si="0"/>
        <v>145.12344691358024</v>
      </c>
      <c r="N5" s="62">
        <f t="shared" si="1"/>
        <v>2.2138000000000204</v>
      </c>
      <c r="O5" s="41">
        <v>143</v>
      </c>
      <c r="P5" s="42">
        <v>147</v>
      </c>
      <c r="Q5" s="75">
        <f t="shared" ref="Q5:Q20" si="2">M5/M$3*100</f>
        <v>100.21045122305554</v>
      </c>
    </row>
    <row r="6" spans="1:18" ht="15.9" customHeight="1" x14ac:dyDescent="0.3">
      <c r="A6" s="35">
        <v>2</v>
      </c>
      <c r="B6" s="68">
        <v>144.70312499999997</v>
      </c>
      <c r="C6" s="68">
        <v>145.96094736842105</v>
      </c>
      <c r="D6" s="62">
        <v>144.2533333333333</v>
      </c>
      <c r="E6" s="68"/>
      <c r="F6" s="68">
        <v>145.78947368421052</v>
      </c>
      <c r="G6" s="68">
        <v>144.94999999999999</v>
      </c>
      <c r="H6" s="68">
        <v>145.19999999999999</v>
      </c>
      <c r="I6" s="68">
        <v>146</v>
      </c>
      <c r="J6" s="68">
        <v>145.57</v>
      </c>
      <c r="K6" s="68">
        <v>144.30000000000001</v>
      </c>
      <c r="L6" s="65">
        <v>145</v>
      </c>
      <c r="M6" s="62">
        <f>AVERAGE(B6:K6)</f>
        <v>145.19187548732941</v>
      </c>
      <c r="N6" s="62">
        <f t="shared" si="1"/>
        <v>1.7466666666666981</v>
      </c>
      <c r="O6" s="41">
        <v>143</v>
      </c>
      <c r="P6" s="42">
        <v>147</v>
      </c>
      <c r="Q6" s="75">
        <f t="shared" si="2"/>
        <v>100.25770243158037</v>
      </c>
    </row>
    <row r="7" spans="1:18" ht="15.9" customHeight="1" x14ac:dyDescent="0.3">
      <c r="A7" s="35">
        <v>3</v>
      </c>
      <c r="B7" s="68">
        <v>144.68125000000003</v>
      </c>
      <c r="C7" s="68">
        <v>145.5975</v>
      </c>
      <c r="D7" s="62">
        <v>144.61875000000001</v>
      </c>
      <c r="E7" s="68"/>
      <c r="F7" s="68">
        <v>145.10526315789474</v>
      </c>
      <c r="G7" s="68">
        <v>145.048</v>
      </c>
      <c r="H7" s="68">
        <v>145.9</v>
      </c>
      <c r="I7" s="68">
        <v>145.80000000000001</v>
      </c>
      <c r="J7" s="68">
        <v>145.41</v>
      </c>
      <c r="K7" s="68">
        <v>144.30000000000001</v>
      </c>
      <c r="L7" s="65">
        <v>145</v>
      </c>
      <c r="M7" s="62">
        <f t="shared" ref="M7:M9" si="3">AVERAGE(B7:K7)</f>
        <v>145.16230701754387</v>
      </c>
      <c r="N7" s="62">
        <f t="shared" si="1"/>
        <v>1.5999999999999943</v>
      </c>
      <c r="O7" s="41">
        <v>143</v>
      </c>
      <c r="P7" s="42">
        <v>147</v>
      </c>
      <c r="Q7" s="75">
        <f t="shared" si="2"/>
        <v>100.23728485080893</v>
      </c>
    </row>
    <row r="8" spans="1:18" ht="15.9" customHeight="1" x14ac:dyDescent="0.3">
      <c r="A8" s="35">
        <v>4</v>
      </c>
      <c r="B8" s="68">
        <v>144.63749999999999</v>
      </c>
      <c r="C8" s="68">
        <v>145.79494444444447</v>
      </c>
      <c r="D8" s="62">
        <v>144.6</v>
      </c>
      <c r="E8" s="68">
        <v>145.9</v>
      </c>
      <c r="F8" s="68">
        <v>145.57894736842104</v>
      </c>
      <c r="G8" s="68">
        <v>144.76111111111109</v>
      </c>
      <c r="H8" s="68">
        <v>145.80000000000001</v>
      </c>
      <c r="I8" s="68">
        <v>145.69999999999999</v>
      </c>
      <c r="J8" s="68">
        <v>145.76</v>
      </c>
      <c r="K8" s="68">
        <v>144.19999999999999</v>
      </c>
      <c r="L8" s="65">
        <v>145</v>
      </c>
      <c r="M8" s="62">
        <f t="shared" si="3"/>
        <v>145.27325029239768</v>
      </c>
      <c r="N8" s="62">
        <f t="shared" si="1"/>
        <v>1.7000000000000171</v>
      </c>
      <c r="O8" s="41">
        <v>143</v>
      </c>
      <c r="P8" s="42">
        <v>147</v>
      </c>
      <c r="Q8" s="75">
        <f t="shared" si="2"/>
        <v>100.31389325468653</v>
      </c>
    </row>
    <row r="9" spans="1:18" ht="15.9" customHeight="1" x14ac:dyDescent="0.3">
      <c r="A9" s="35">
        <v>5</v>
      </c>
      <c r="B9" s="68">
        <v>144.51875000000001</v>
      </c>
      <c r="C9" s="68">
        <v>145.74625</v>
      </c>
      <c r="D9" s="62">
        <v>144.51333333333301</v>
      </c>
      <c r="E9" s="68">
        <v>145.80000000000001</v>
      </c>
      <c r="F9" s="68">
        <v>145.63157894736841</v>
      </c>
      <c r="G9" s="68">
        <v>144.83333333333331</v>
      </c>
      <c r="H9" s="68">
        <v>145.64500000000001</v>
      </c>
      <c r="I9" s="68">
        <v>145.4</v>
      </c>
      <c r="J9" s="68">
        <v>145.63</v>
      </c>
      <c r="K9" s="68">
        <v>144.1</v>
      </c>
      <c r="L9" s="65">
        <v>145</v>
      </c>
      <c r="M9" s="62">
        <f t="shared" si="3"/>
        <v>145.18182456140349</v>
      </c>
      <c r="N9" s="62">
        <f t="shared" si="1"/>
        <v>1.7000000000000171</v>
      </c>
      <c r="O9" s="41">
        <v>143</v>
      </c>
      <c r="P9" s="42">
        <v>147</v>
      </c>
      <c r="Q9" s="75">
        <f t="shared" si="2"/>
        <v>100.25076207946175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145</v>
      </c>
      <c r="M10" s="62"/>
      <c r="N10" s="62">
        <f t="shared" si="1"/>
        <v>0</v>
      </c>
      <c r="O10" s="41">
        <v>143</v>
      </c>
      <c r="P10" s="42">
        <v>147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145</v>
      </c>
      <c r="M11" s="62"/>
      <c r="N11" s="62">
        <f t="shared" si="1"/>
        <v>0</v>
      </c>
      <c r="O11" s="41">
        <v>143</v>
      </c>
      <c r="P11" s="42">
        <v>147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145</v>
      </c>
      <c r="M12" s="62"/>
      <c r="N12" s="62">
        <f t="shared" si="1"/>
        <v>0</v>
      </c>
      <c r="O12" s="41">
        <v>143</v>
      </c>
      <c r="P12" s="42">
        <v>147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145</v>
      </c>
      <c r="M13" s="62"/>
      <c r="N13" s="62">
        <f t="shared" si="1"/>
        <v>0</v>
      </c>
      <c r="O13" s="41">
        <v>143</v>
      </c>
      <c r="P13" s="42">
        <v>147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145</v>
      </c>
      <c r="M14" s="62"/>
      <c r="N14" s="62">
        <f t="shared" si="1"/>
        <v>0</v>
      </c>
      <c r="O14" s="41">
        <v>143</v>
      </c>
      <c r="P14" s="42">
        <v>147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145</v>
      </c>
      <c r="M15" s="62"/>
      <c r="N15" s="62">
        <f t="shared" si="1"/>
        <v>0</v>
      </c>
      <c r="O15" s="41">
        <v>143</v>
      </c>
      <c r="P15" s="42">
        <v>147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145</v>
      </c>
      <c r="M16" s="62"/>
      <c r="N16" s="62">
        <f t="shared" si="1"/>
        <v>0</v>
      </c>
      <c r="O16" s="41">
        <v>143</v>
      </c>
      <c r="P16" s="42">
        <v>147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145</v>
      </c>
      <c r="M17" s="62"/>
      <c r="N17" s="62">
        <f t="shared" si="1"/>
        <v>0</v>
      </c>
      <c r="O17" s="41">
        <v>143</v>
      </c>
      <c r="P17" s="42">
        <v>147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145</v>
      </c>
      <c r="M18" s="62"/>
      <c r="N18" s="62">
        <f t="shared" si="1"/>
        <v>0</v>
      </c>
      <c r="O18" s="41">
        <v>143</v>
      </c>
      <c r="P18" s="42">
        <v>147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145</v>
      </c>
      <c r="M19" s="62"/>
      <c r="N19" s="62">
        <f t="shared" si="1"/>
        <v>0</v>
      </c>
      <c r="O19" s="41">
        <v>143</v>
      </c>
      <c r="P19" s="42">
        <v>147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145</v>
      </c>
      <c r="M20" s="62"/>
      <c r="N20" s="62">
        <f t="shared" si="1"/>
        <v>0</v>
      </c>
      <c r="O20" s="41">
        <v>143</v>
      </c>
      <c r="P20" s="42">
        <v>147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4" customWidth="1"/>
    <col min="2" max="2" width="9.77734375" customWidth="1"/>
    <col min="3" max="3" width="10.44140625" bestFit="1" customWidth="1"/>
    <col min="4" max="4" width="10.33203125" customWidth="1"/>
    <col min="5" max="5" width="9.6640625" customWidth="1"/>
    <col min="6" max="6" width="9.44140625" customWidth="1"/>
    <col min="7" max="7" width="10.21875" customWidth="1"/>
    <col min="8" max="8" width="9.77734375" customWidth="1"/>
    <col min="9" max="10" width="10.6640625" customWidth="1"/>
    <col min="11" max="11" width="9.66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4</v>
      </c>
    </row>
    <row r="2" spans="1:18" ht="15.9" customHeight="1" x14ac:dyDescent="0.3">
      <c r="A2" s="32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3" t="s">
        <v>30</v>
      </c>
      <c r="P2" s="34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272.54545454545456</v>
      </c>
      <c r="E3" s="68"/>
      <c r="F3" s="68"/>
      <c r="G3" s="68">
        <v>274.81140350877183</v>
      </c>
      <c r="H3" s="68"/>
      <c r="I3" s="68"/>
      <c r="J3" s="68">
        <v>285.97000000000003</v>
      </c>
      <c r="K3" s="68"/>
      <c r="L3" s="64">
        <v>280</v>
      </c>
      <c r="M3" s="62">
        <f t="shared" ref="M3:M9" si="0">AVERAGE(B3:K3)</f>
        <v>277.77561935140881</v>
      </c>
      <c r="N3" s="62">
        <f t="shared" ref="N3:N17" si="1">MAX(B3:K3)-MIN(B3:K3)</f>
        <v>13.424545454545466</v>
      </c>
      <c r="O3" s="33">
        <v>266</v>
      </c>
      <c r="P3" s="34">
        <v>294</v>
      </c>
      <c r="Q3" s="75">
        <f>M3/M3*100</f>
        <v>100</v>
      </c>
    </row>
    <row r="4" spans="1:18" ht="15.9" customHeight="1" x14ac:dyDescent="0.3">
      <c r="A4" s="35">
        <v>12</v>
      </c>
      <c r="B4" s="68">
        <v>279.08333333333331</v>
      </c>
      <c r="C4" s="68">
        <v>279.30555555555554</v>
      </c>
      <c r="D4" s="62">
        <v>273.58333333333331</v>
      </c>
      <c r="E4" s="68"/>
      <c r="F4" s="68">
        <v>272.92307692307691</v>
      </c>
      <c r="G4" s="68">
        <v>274.54166666666663</v>
      </c>
      <c r="H4" s="68">
        <v>280.60000000000002</v>
      </c>
      <c r="I4" s="68"/>
      <c r="J4" s="68">
        <v>285.52999999999997</v>
      </c>
      <c r="K4" s="68"/>
      <c r="L4" s="64">
        <v>280</v>
      </c>
      <c r="M4" s="62">
        <f t="shared" si="0"/>
        <v>277.93813797313794</v>
      </c>
      <c r="N4" s="62">
        <f t="shared" si="1"/>
        <v>12.606923076923067</v>
      </c>
      <c r="O4" s="33">
        <v>266</v>
      </c>
      <c r="P4" s="34">
        <v>294</v>
      </c>
      <c r="Q4" s="75">
        <f>M4/M$3*100</f>
        <v>100.05850715844271</v>
      </c>
    </row>
    <row r="5" spans="1:18" ht="15.9" customHeight="1" x14ac:dyDescent="0.35">
      <c r="A5" s="35">
        <v>1</v>
      </c>
      <c r="B5" s="68">
        <v>278.54166666666669</v>
      </c>
      <c r="C5" s="68">
        <v>281.57749999999999</v>
      </c>
      <c r="D5" s="62">
        <v>272.71428571428572</v>
      </c>
      <c r="E5" s="68"/>
      <c r="F5" s="68">
        <v>271.72222222222223</v>
      </c>
      <c r="G5" s="68">
        <v>278.42361111111114</v>
      </c>
      <c r="H5" s="68">
        <v>278.89999999999998</v>
      </c>
      <c r="I5" s="68">
        <v>276</v>
      </c>
      <c r="J5" s="68">
        <v>282.73</v>
      </c>
      <c r="K5" s="68">
        <v>278.8</v>
      </c>
      <c r="L5" s="64">
        <v>280</v>
      </c>
      <c r="M5" s="62">
        <f t="shared" si="0"/>
        <v>277.71214285714291</v>
      </c>
      <c r="N5" s="36">
        <f t="shared" si="1"/>
        <v>11.00777777777779</v>
      </c>
      <c r="O5" s="33">
        <v>266</v>
      </c>
      <c r="P5" s="34">
        <v>294</v>
      </c>
      <c r="Q5" s="75">
        <f t="shared" ref="Q5:Q20" si="2">M5/M$3*100</f>
        <v>99.977148284498796</v>
      </c>
    </row>
    <row r="6" spans="1:18" ht="15.9" customHeight="1" x14ac:dyDescent="0.35">
      <c r="A6" s="35">
        <v>2</v>
      </c>
      <c r="B6" s="68">
        <v>278.4375</v>
      </c>
      <c r="C6" s="68">
        <v>281.46315789473687</v>
      </c>
      <c r="D6" s="62">
        <v>274.46666666666664</v>
      </c>
      <c r="E6" s="68"/>
      <c r="F6" s="68">
        <v>274.42105263157896</v>
      </c>
      <c r="G6" s="68">
        <v>277.99691358024694</v>
      </c>
      <c r="H6" s="68">
        <v>279.5</v>
      </c>
      <c r="I6" s="68">
        <v>274</v>
      </c>
      <c r="J6" s="68">
        <v>283.93</v>
      </c>
      <c r="K6" s="68">
        <v>277.7</v>
      </c>
      <c r="L6" s="64">
        <v>280</v>
      </c>
      <c r="M6" s="62">
        <f t="shared" si="0"/>
        <v>277.9905878636921</v>
      </c>
      <c r="N6" s="36">
        <f t="shared" si="1"/>
        <v>9.9300000000000068</v>
      </c>
      <c r="O6" s="33">
        <v>266</v>
      </c>
      <c r="P6" s="34">
        <v>294</v>
      </c>
      <c r="Q6" s="75">
        <f t="shared" si="2"/>
        <v>100.07738926576251</v>
      </c>
    </row>
    <row r="7" spans="1:18" ht="15.9" customHeight="1" x14ac:dyDescent="0.35">
      <c r="A7" s="35">
        <v>3</v>
      </c>
      <c r="B7" s="68">
        <v>279.71875</v>
      </c>
      <c r="C7" s="68">
        <v>282.91579999999993</v>
      </c>
      <c r="D7" s="62">
        <v>274.47058823529397</v>
      </c>
      <c r="E7" s="68"/>
      <c r="F7" s="68">
        <v>274.94736842105266</v>
      </c>
      <c r="G7" s="68">
        <v>274.94333333333338</v>
      </c>
      <c r="H7" s="68">
        <v>280.3</v>
      </c>
      <c r="I7" s="68">
        <v>275.7</v>
      </c>
      <c r="J7" s="68">
        <v>281.14400000000001</v>
      </c>
      <c r="K7" s="68">
        <v>277.7</v>
      </c>
      <c r="L7" s="64">
        <v>280</v>
      </c>
      <c r="M7" s="62">
        <f t="shared" si="0"/>
        <v>277.98220444329775</v>
      </c>
      <c r="N7" s="36">
        <f t="shared" si="1"/>
        <v>8.4452117647059595</v>
      </c>
      <c r="O7" s="33">
        <v>266</v>
      </c>
      <c r="P7" s="34">
        <v>294</v>
      </c>
      <c r="Q7" s="75">
        <f t="shared" si="2"/>
        <v>100.07437121096923</v>
      </c>
    </row>
    <row r="8" spans="1:18" ht="15.9" customHeight="1" x14ac:dyDescent="0.35">
      <c r="A8" s="35">
        <v>4</v>
      </c>
      <c r="B8" s="68">
        <v>279.625</v>
      </c>
      <c r="C8" s="68">
        <v>280.00411111111106</v>
      </c>
      <c r="D8" s="62">
        <v>275.35300000000001</v>
      </c>
      <c r="E8" s="68">
        <v>279.5</v>
      </c>
      <c r="F8" s="68">
        <v>275.5263157894737</v>
      </c>
      <c r="G8" s="68">
        <v>272.46249999999998</v>
      </c>
      <c r="H8" s="68">
        <v>280.5</v>
      </c>
      <c r="I8" s="68">
        <v>280.2</v>
      </c>
      <c r="J8" s="68">
        <v>283.44</v>
      </c>
      <c r="K8" s="68">
        <v>275.5</v>
      </c>
      <c r="L8" s="64">
        <v>280</v>
      </c>
      <c r="M8" s="62">
        <f t="shared" si="0"/>
        <v>278.21109269005848</v>
      </c>
      <c r="N8" s="36">
        <f t="shared" si="1"/>
        <v>10.97750000000002</v>
      </c>
      <c r="O8" s="33">
        <v>266</v>
      </c>
      <c r="P8" s="34">
        <v>294</v>
      </c>
      <c r="Q8" s="75">
        <f t="shared" si="2"/>
        <v>100.15677162008187</v>
      </c>
    </row>
    <row r="9" spans="1:18" ht="15.9" customHeight="1" x14ac:dyDescent="0.35">
      <c r="A9" s="35">
        <v>5</v>
      </c>
      <c r="B9" s="68">
        <v>278.875</v>
      </c>
      <c r="C9" s="68">
        <v>279.57159999999999</v>
      </c>
      <c r="D9" s="62">
        <v>275.75</v>
      </c>
      <c r="E9" s="68">
        <v>279.3</v>
      </c>
      <c r="F9" s="68">
        <v>274.68421052631578</v>
      </c>
      <c r="G9" s="68">
        <v>271.63043478260869</v>
      </c>
      <c r="H9" s="68">
        <v>281.95</v>
      </c>
      <c r="I9" s="68">
        <v>279.60000000000002</v>
      </c>
      <c r="J9" s="68">
        <v>280.58</v>
      </c>
      <c r="K9" s="68">
        <v>277.22222222222223</v>
      </c>
      <c r="L9" s="64">
        <v>280</v>
      </c>
      <c r="M9" s="62">
        <f t="shared" si="0"/>
        <v>277.91634675311468</v>
      </c>
      <c r="N9" s="36">
        <f t="shared" si="1"/>
        <v>10.3195652173913</v>
      </c>
      <c r="O9" s="33">
        <v>266</v>
      </c>
      <c r="P9" s="34">
        <v>294</v>
      </c>
      <c r="Q9" s="75">
        <f t="shared" si="2"/>
        <v>100.05066225827683</v>
      </c>
    </row>
    <row r="10" spans="1:18" ht="15.9" customHeight="1" x14ac:dyDescent="0.35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4">
        <v>280</v>
      </c>
      <c r="M10" s="62"/>
      <c r="N10" s="36">
        <f t="shared" si="1"/>
        <v>0</v>
      </c>
      <c r="O10" s="33">
        <v>266</v>
      </c>
      <c r="P10" s="34">
        <v>294</v>
      </c>
      <c r="Q10" s="75">
        <f t="shared" si="2"/>
        <v>0</v>
      </c>
    </row>
    <row r="11" spans="1:18" ht="15.9" customHeight="1" x14ac:dyDescent="0.35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4">
        <v>280</v>
      </c>
      <c r="M11" s="62"/>
      <c r="N11" s="36">
        <f t="shared" si="1"/>
        <v>0</v>
      </c>
      <c r="O11" s="33">
        <v>266</v>
      </c>
      <c r="P11" s="34">
        <v>294</v>
      </c>
      <c r="Q11" s="75">
        <f t="shared" si="2"/>
        <v>0</v>
      </c>
    </row>
    <row r="12" spans="1:18" ht="15.9" customHeight="1" x14ac:dyDescent="0.35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4">
        <v>280</v>
      </c>
      <c r="M12" s="62"/>
      <c r="N12" s="36">
        <f t="shared" si="1"/>
        <v>0</v>
      </c>
      <c r="O12" s="33">
        <v>266</v>
      </c>
      <c r="P12" s="34">
        <v>294</v>
      </c>
      <c r="Q12" s="75">
        <f t="shared" si="2"/>
        <v>0</v>
      </c>
    </row>
    <row r="13" spans="1:18" ht="15.9" customHeight="1" x14ac:dyDescent="0.35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4">
        <v>280</v>
      </c>
      <c r="M13" s="62"/>
      <c r="N13" s="36">
        <f t="shared" si="1"/>
        <v>0</v>
      </c>
      <c r="O13" s="33">
        <v>266</v>
      </c>
      <c r="P13" s="34">
        <v>294</v>
      </c>
      <c r="Q13" s="75">
        <f t="shared" si="2"/>
        <v>0</v>
      </c>
    </row>
    <row r="14" spans="1:18" ht="15.9" customHeight="1" x14ac:dyDescent="0.35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4">
        <v>280</v>
      </c>
      <c r="M14" s="62"/>
      <c r="N14" s="36">
        <f t="shared" si="1"/>
        <v>0</v>
      </c>
      <c r="O14" s="33">
        <v>266</v>
      </c>
      <c r="P14" s="34">
        <v>294</v>
      </c>
      <c r="Q14" s="75">
        <f t="shared" si="2"/>
        <v>0</v>
      </c>
    </row>
    <row r="15" spans="1:18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280</v>
      </c>
      <c r="M15" s="62"/>
      <c r="N15" s="36">
        <f t="shared" si="1"/>
        <v>0</v>
      </c>
      <c r="O15" s="33">
        <v>266</v>
      </c>
      <c r="P15" s="34">
        <v>294</v>
      </c>
      <c r="Q15" s="75">
        <f t="shared" si="2"/>
        <v>0</v>
      </c>
      <c r="R15" s="7"/>
    </row>
    <row r="16" spans="1:18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280</v>
      </c>
      <c r="M16" s="62"/>
      <c r="N16" s="36">
        <f t="shared" si="1"/>
        <v>0</v>
      </c>
      <c r="O16" s="33">
        <v>266</v>
      </c>
      <c r="P16" s="34">
        <v>294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280</v>
      </c>
      <c r="M17" s="62"/>
      <c r="N17" s="36">
        <f t="shared" si="1"/>
        <v>0</v>
      </c>
      <c r="O17" s="33">
        <v>266</v>
      </c>
      <c r="P17" s="34">
        <v>294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280</v>
      </c>
      <c r="M18" s="62"/>
      <c r="N18" s="36">
        <f>MAX(B18:K18)-MIN(B18:K18)</f>
        <v>0</v>
      </c>
      <c r="O18" s="33">
        <v>266</v>
      </c>
      <c r="P18" s="34">
        <v>294</v>
      </c>
      <c r="Q18" s="75">
        <f t="shared" si="2"/>
        <v>0</v>
      </c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280</v>
      </c>
      <c r="M19" s="62"/>
      <c r="N19" s="36">
        <f>MAX(B19:K19)-MIN(B19:K19)</f>
        <v>0</v>
      </c>
      <c r="O19" s="33">
        <v>266</v>
      </c>
      <c r="P19" s="34">
        <v>294</v>
      </c>
      <c r="Q19" s="75">
        <f t="shared" si="2"/>
        <v>0</v>
      </c>
    </row>
    <row r="20" spans="1:18" ht="15.9" customHeight="1" x14ac:dyDescent="0.3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280</v>
      </c>
      <c r="M20" s="62"/>
      <c r="N20" s="36">
        <f>MAX(B20:K20)-MIN(B20:K20)</f>
        <v>0</v>
      </c>
      <c r="O20" s="33">
        <v>266</v>
      </c>
      <c r="P20" s="34">
        <v>294</v>
      </c>
      <c r="Q20" s="75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4.33203125" customWidth="1"/>
    <col min="2" max="2" width="9.77734375" customWidth="1"/>
    <col min="3" max="3" width="10.44140625" bestFit="1" customWidth="1"/>
    <col min="4" max="4" width="10.5546875" customWidth="1"/>
    <col min="5" max="5" width="10.109375" customWidth="1"/>
    <col min="6" max="6" width="9.44140625" customWidth="1"/>
    <col min="7" max="7" width="10.21875" customWidth="1"/>
    <col min="8" max="8" width="10.33203125" customWidth="1"/>
    <col min="9" max="9" width="10.6640625" customWidth="1"/>
    <col min="10" max="10" width="10.77734375" customWidth="1"/>
    <col min="11" max="11" width="10.33203125" customWidth="1"/>
    <col min="12" max="12" width="6.88671875" customWidth="1"/>
    <col min="13" max="13" width="9.77734375" customWidth="1"/>
    <col min="14" max="14" width="7.6640625" customWidth="1"/>
    <col min="15" max="16" width="2.6640625" customWidth="1"/>
  </cols>
  <sheetData>
    <row r="1" spans="1:18" ht="20.100000000000001" customHeight="1" x14ac:dyDescent="0.45">
      <c r="A1" s="38"/>
      <c r="B1" s="38"/>
      <c r="C1" s="38"/>
      <c r="D1" s="38"/>
      <c r="E1" s="38"/>
      <c r="F1" s="31" t="s">
        <v>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9" customHeight="1" x14ac:dyDescent="0.3">
      <c r="A2" s="32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33" t="s">
        <v>30</v>
      </c>
      <c r="P2" s="34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269.86666666666667</v>
      </c>
      <c r="E3" s="68"/>
      <c r="F3" s="68"/>
      <c r="G3" s="68">
        <v>274.90909090909093</v>
      </c>
      <c r="H3" s="68"/>
      <c r="I3" s="68"/>
      <c r="J3" s="68">
        <v>270.82</v>
      </c>
      <c r="K3" s="68"/>
      <c r="L3" s="63">
        <v>274</v>
      </c>
      <c r="M3" s="62">
        <f t="shared" ref="M3:M9" si="0">AVERAGE(B3:K3)</f>
        <v>271.86525252525252</v>
      </c>
      <c r="N3" s="62">
        <f t="shared" ref="N3:N17" si="1">MAX(B3:K3)-MIN(B3:K3)</f>
        <v>5.0424242424242607</v>
      </c>
      <c r="O3" s="33">
        <v>260</v>
      </c>
      <c r="P3" s="34">
        <v>288</v>
      </c>
      <c r="Q3" s="75">
        <f>M3/M3*100</f>
        <v>100</v>
      </c>
    </row>
    <row r="4" spans="1:18" ht="15.9" customHeight="1" x14ac:dyDescent="0.3">
      <c r="A4" s="35">
        <v>12</v>
      </c>
      <c r="B4" s="68">
        <v>272.875</v>
      </c>
      <c r="C4" s="68">
        <v>272.94166666666672</v>
      </c>
      <c r="D4" s="62">
        <v>267.39999999999998</v>
      </c>
      <c r="E4" s="68"/>
      <c r="F4" s="68">
        <v>266.45454545454544</v>
      </c>
      <c r="G4" s="68">
        <v>277.17499999999995</v>
      </c>
      <c r="H4" s="68">
        <v>274</v>
      </c>
      <c r="I4" s="68"/>
      <c r="J4" s="68">
        <v>270.27999999999997</v>
      </c>
      <c r="K4" s="68"/>
      <c r="L4" s="63">
        <v>274</v>
      </c>
      <c r="M4" s="62">
        <f t="shared" si="0"/>
        <v>271.5894588744589</v>
      </c>
      <c r="N4" s="62">
        <f t="shared" si="1"/>
        <v>10.720454545454515</v>
      </c>
      <c r="O4" s="33">
        <v>260</v>
      </c>
      <c r="P4" s="34">
        <v>288</v>
      </c>
      <c r="Q4" s="75">
        <f>M4/M$3*100</f>
        <v>99.898555020094747</v>
      </c>
    </row>
    <row r="5" spans="1:18" ht="15.9" customHeight="1" x14ac:dyDescent="0.3">
      <c r="A5" s="35">
        <v>1</v>
      </c>
      <c r="B5" s="68">
        <v>272.16666666666669</v>
      </c>
      <c r="C5" s="68">
        <v>272.25664999999998</v>
      </c>
      <c r="D5" s="62">
        <v>269.8125</v>
      </c>
      <c r="E5" s="68"/>
      <c r="F5" s="68">
        <v>266.07692307692309</v>
      </c>
      <c r="G5" s="68">
        <v>278.90972222222223</v>
      </c>
      <c r="H5" s="68">
        <v>278</v>
      </c>
      <c r="I5" s="68">
        <v>270.60000000000002</v>
      </c>
      <c r="J5" s="68">
        <v>269.14999999999998</v>
      </c>
      <c r="K5" s="68">
        <v>270.7</v>
      </c>
      <c r="L5" s="63">
        <v>274</v>
      </c>
      <c r="M5" s="62">
        <f t="shared" si="0"/>
        <v>271.9636068850902</v>
      </c>
      <c r="N5" s="62">
        <f t="shared" si="1"/>
        <v>12.832799145299134</v>
      </c>
      <c r="O5" s="33">
        <v>260</v>
      </c>
      <c r="P5" s="34">
        <v>288</v>
      </c>
      <c r="Q5" s="75">
        <f t="shared" ref="Q5:Q20" si="2">M5/M$3*100</f>
        <v>100.03617761333017</v>
      </c>
    </row>
    <row r="6" spans="1:18" ht="15.9" customHeight="1" x14ac:dyDescent="0.3">
      <c r="A6" s="35">
        <v>2</v>
      </c>
      <c r="B6" s="68">
        <v>273.90625</v>
      </c>
      <c r="C6" s="68">
        <v>273.4815789473684</v>
      </c>
      <c r="D6" s="62">
        <v>271.1875</v>
      </c>
      <c r="E6" s="68"/>
      <c r="F6" s="68">
        <v>267.78947368421052</v>
      </c>
      <c r="G6" s="68">
        <v>277.55448717948718</v>
      </c>
      <c r="H6" s="68">
        <v>278</v>
      </c>
      <c r="I6" s="68">
        <v>272.89999999999998</v>
      </c>
      <c r="J6" s="68">
        <v>268.01</v>
      </c>
      <c r="K6" s="68">
        <v>272.3</v>
      </c>
      <c r="L6" s="63">
        <v>274</v>
      </c>
      <c r="M6" s="62">
        <f t="shared" si="0"/>
        <v>272.79214331234078</v>
      </c>
      <c r="N6" s="62">
        <f t="shared" si="1"/>
        <v>10.21052631578948</v>
      </c>
      <c r="O6" s="33">
        <v>260</v>
      </c>
      <c r="P6" s="34">
        <v>288</v>
      </c>
      <c r="Q6" s="75">
        <f t="shared" si="2"/>
        <v>100.34093757053493</v>
      </c>
    </row>
    <row r="7" spans="1:18" ht="15.9" customHeight="1" x14ac:dyDescent="0.3">
      <c r="A7" s="35">
        <v>3</v>
      </c>
      <c r="B7" s="68">
        <v>274.15625</v>
      </c>
      <c r="C7" s="68">
        <v>272.86750000000001</v>
      </c>
      <c r="D7" s="62">
        <v>269.9375</v>
      </c>
      <c r="E7" s="68"/>
      <c r="F7" s="68">
        <v>266.78947368421052</v>
      </c>
      <c r="G7" s="68">
        <v>278.89393939393943</v>
      </c>
      <c r="H7" s="68">
        <v>279.2</v>
      </c>
      <c r="I7" s="68">
        <v>272.39999999999998</v>
      </c>
      <c r="J7" s="68">
        <v>268.27999999999997</v>
      </c>
      <c r="K7" s="68">
        <v>273.39999999999998</v>
      </c>
      <c r="L7" s="63">
        <v>274</v>
      </c>
      <c r="M7" s="62">
        <f t="shared" si="0"/>
        <v>272.88051811979449</v>
      </c>
      <c r="N7" s="62">
        <f t="shared" si="1"/>
        <v>12.410526315789468</v>
      </c>
      <c r="O7" s="33">
        <v>260</v>
      </c>
      <c r="P7" s="34">
        <v>288</v>
      </c>
      <c r="Q7" s="75">
        <f t="shared" si="2"/>
        <v>100.3734444123004</v>
      </c>
    </row>
    <row r="8" spans="1:18" ht="15.9" customHeight="1" x14ac:dyDescent="0.3">
      <c r="A8" s="35">
        <v>4</v>
      </c>
      <c r="B8" s="68">
        <v>273.1875</v>
      </c>
      <c r="C8" s="68">
        <v>275.46944444444449</v>
      </c>
      <c r="D8" s="62">
        <v>268.2</v>
      </c>
      <c r="E8" s="68">
        <v>264.2</v>
      </c>
      <c r="F8" s="68">
        <v>267.26315789473682</v>
      </c>
      <c r="G8" s="68">
        <v>277.75396825396831</v>
      </c>
      <c r="H8" s="68">
        <v>278.7</v>
      </c>
      <c r="I8" s="68">
        <v>274.5</v>
      </c>
      <c r="J8" s="68">
        <v>269.14999999999998</v>
      </c>
      <c r="K8" s="68">
        <v>268.10000000000002</v>
      </c>
      <c r="L8" s="63">
        <v>274</v>
      </c>
      <c r="M8" s="62">
        <f t="shared" si="0"/>
        <v>271.65240705931501</v>
      </c>
      <c r="N8" s="62">
        <f t="shared" si="1"/>
        <v>14.5</v>
      </c>
      <c r="O8" s="33">
        <v>260</v>
      </c>
      <c r="P8" s="34">
        <v>288</v>
      </c>
      <c r="Q8" s="75">
        <f t="shared" si="2"/>
        <v>99.921709205586055</v>
      </c>
    </row>
    <row r="9" spans="1:18" ht="15.9" customHeight="1" x14ac:dyDescent="0.3">
      <c r="A9" s="35">
        <v>5</v>
      </c>
      <c r="B9" s="68">
        <v>273.625</v>
      </c>
      <c r="C9" s="68">
        <v>276.57174999999995</v>
      </c>
      <c r="D9" s="62">
        <v>267.538461538462</v>
      </c>
      <c r="E9" s="68">
        <v>266.3</v>
      </c>
      <c r="F9" s="68">
        <v>268.73684210526318</v>
      </c>
      <c r="G9" s="68">
        <v>276.52777777777777</v>
      </c>
      <c r="H9" s="68">
        <v>279.733</v>
      </c>
      <c r="I9" s="68">
        <v>275.3</v>
      </c>
      <c r="J9" s="68">
        <v>269.20999999999998</v>
      </c>
      <c r="K9" s="68">
        <v>268.11111111111109</v>
      </c>
      <c r="L9" s="63">
        <v>274</v>
      </c>
      <c r="M9" s="62">
        <f t="shared" si="0"/>
        <v>272.16539425326135</v>
      </c>
      <c r="N9" s="62">
        <f t="shared" si="1"/>
        <v>13.432999999999993</v>
      </c>
      <c r="O9" s="33">
        <v>260</v>
      </c>
      <c r="P9" s="34">
        <v>288</v>
      </c>
      <c r="Q9" s="75">
        <f t="shared" si="2"/>
        <v>100.11040091560834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3">
        <v>274</v>
      </c>
      <c r="M10" s="62"/>
      <c r="N10" s="62">
        <f t="shared" si="1"/>
        <v>0</v>
      </c>
      <c r="O10" s="33">
        <v>260</v>
      </c>
      <c r="P10" s="34">
        <v>288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3">
        <v>274</v>
      </c>
      <c r="M11" s="62"/>
      <c r="N11" s="62">
        <f t="shared" si="1"/>
        <v>0</v>
      </c>
      <c r="O11" s="33">
        <v>260</v>
      </c>
      <c r="P11" s="34">
        <v>288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3">
        <v>274</v>
      </c>
      <c r="M12" s="62"/>
      <c r="N12" s="62">
        <f t="shared" si="1"/>
        <v>0</v>
      </c>
      <c r="O12" s="33">
        <v>260</v>
      </c>
      <c r="P12" s="34">
        <v>288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3">
        <v>274</v>
      </c>
      <c r="M13" s="62"/>
      <c r="N13" s="62">
        <f t="shared" si="1"/>
        <v>0</v>
      </c>
      <c r="O13" s="33">
        <v>260</v>
      </c>
      <c r="P13" s="34">
        <v>288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3">
        <v>274</v>
      </c>
      <c r="M14" s="62"/>
      <c r="N14" s="62">
        <f t="shared" si="1"/>
        <v>0</v>
      </c>
      <c r="O14" s="33">
        <v>260</v>
      </c>
      <c r="P14" s="34">
        <v>288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274</v>
      </c>
      <c r="M15" s="62"/>
      <c r="N15" s="62">
        <f t="shared" si="1"/>
        <v>0</v>
      </c>
      <c r="O15" s="33">
        <v>260</v>
      </c>
      <c r="P15" s="34">
        <v>288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274</v>
      </c>
      <c r="M16" s="62"/>
      <c r="N16" s="62">
        <f t="shared" si="1"/>
        <v>0</v>
      </c>
      <c r="O16" s="33">
        <v>260</v>
      </c>
      <c r="P16" s="34">
        <v>288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274</v>
      </c>
      <c r="M17" s="62"/>
      <c r="N17" s="62">
        <f t="shared" si="1"/>
        <v>0</v>
      </c>
      <c r="O17" s="33">
        <v>260</v>
      </c>
      <c r="P17" s="34">
        <v>288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274</v>
      </c>
      <c r="M18" s="62"/>
      <c r="N18" s="62">
        <f>MAX(B18:K18)-MIN(B18:K18)</f>
        <v>0</v>
      </c>
      <c r="O18" s="33">
        <v>260</v>
      </c>
      <c r="P18" s="34">
        <v>288</v>
      </c>
      <c r="Q18" s="75">
        <f t="shared" si="2"/>
        <v>0</v>
      </c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274</v>
      </c>
      <c r="M19" s="62"/>
      <c r="N19" s="62">
        <f>MAX(B19:K19)-MIN(B19:K19)</f>
        <v>0</v>
      </c>
      <c r="O19" s="33">
        <v>260</v>
      </c>
      <c r="P19" s="34">
        <v>288</v>
      </c>
      <c r="Q19" s="75">
        <f t="shared" si="2"/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274</v>
      </c>
      <c r="M20" s="62"/>
      <c r="N20" s="62">
        <f>MAX(B20:K20)-MIN(B20:K20)</f>
        <v>0</v>
      </c>
      <c r="O20" s="33">
        <v>260</v>
      </c>
      <c r="P20" s="34">
        <v>288</v>
      </c>
      <c r="Q20" s="75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6640625" customWidth="1"/>
    <col min="2" max="2" width="11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10.44140625" customWidth="1"/>
    <col min="8" max="8" width="10.21875" customWidth="1"/>
    <col min="9" max="9" width="10.6640625" customWidth="1"/>
    <col min="10" max="10" width="9.88671875" customWidth="1"/>
    <col min="11" max="11" width="10.8867187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87</v>
      </c>
    </row>
    <row r="2" spans="1:18" ht="15.9" customHeight="1" x14ac:dyDescent="0.3">
      <c r="A2" s="1" t="s">
        <v>49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8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290.84615384615387</v>
      </c>
      <c r="E3" s="68"/>
      <c r="F3" s="68"/>
      <c r="G3" s="68">
        <v>293.67333333333335</v>
      </c>
      <c r="H3" s="68"/>
      <c r="I3" s="68"/>
      <c r="J3" s="68">
        <v>290.08</v>
      </c>
      <c r="K3" s="68"/>
      <c r="L3" s="63">
        <v>292</v>
      </c>
      <c r="M3" s="62">
        <f t="shared" ref="M3:M9" si="0">AVERAGE(B3:K3)</f>
        <v>291.5331623931624</v>
      </c>
      <c r="N3" s="62">
        <f t="shared" ref="N3:N17" si="1">MAX(B3:K3)-MIN(B3:K3)</f>
        <v>3.5933333333333621</v>
      </c>
      <c r="O3" s="41">
        <v>277</v>
      </c>
      <c r="P3" s="42">
        <v>307</v>
      </c>
      <c r="Q3" s="44">
        <f>M3/M3*100</f>
        <v>100</v>
      </c>
    </row>
    <row r="4" spans="1:18" ht="15.9" customHeight="1" x14ac:dyDescent="0.3">
      <c r="A4" s="35">
        <v>12</v>
      </c>
      <c r="B4" s="68">
        <v>292.16666666666669</v>
      </c>
      <c r="C4" s="68">
        <v>291.58055555555552</v>
      </c>
      <c r="D4" s="62">
        <v>289.47058823529414</v>
      </c>
      <c r="E4" s="68"/>
      <c r="F4" s="68">
        <v>288.53846153846155</v>
      </c>
      <c r="G4" s="68">
        <v>293.29365079365078</v>
      </c>
      <c r="H4" s="68">
        <v>285.8</v>
      </c>
      <c r="I4" s="68"/>
      <c r="J4" s="68">
        <v>290</v>
      </c>
      <c r="K4" s="68"/>
      <c r="L4" s="63">
        <v>292</v>
      </c>
      <c r="M4" s="62">
        <f t="shared" si="0"/>
        <v>290.12141754137554</v>
      </c>
      <c r="N4" s="62">
        <f t="shared" si="1"/>
        <v>7.4936507936507724</v>
      </c>
      <c r="O4" s="41">
        <v>277</v>
      </c>
      <c r="P4" s="42">
        <v>307</v>
      </c>
      <c r="Q4" s="44">
        <f>M4/M$3*100</f>
        <v>99.515751539139487</v>
      </c>
    </row>
    <row r="5" spans="1:18" ht="15.9" customHeight="1" x14ac:dyDescent="0.3">
      <c r="A5" s="35">
        <v>1</v>
      </c>
      <c r="B5" s="68">
        <v>291.58333333333331</v>
      </c>
      <c r="C5" s="68">
        <v>290.22250000000003</v>
      </c>
      <c r="D5" s="62">
        <v>287.1764705882353</v>
      </c>
      <c r="E5" s="68"/>
      <c r="F5" s="68">
        <v>287.16666666666669</v>
      </c>
      <c r="G5" s="68">
        <v>296.18055555555554</v>
      </c>
      <c r="H5" s="68">
        <v>286.89999999999998</v>
      </c>
      <c r="I5" s="68">
        <v>284.89999999999998</v>
      </c>
      <c r="J5" s="68">
        <v>289.60000000000002</v>
      </c>
      <c r="K5" s="68">
        <v>294.39999999999998</v>
      </c>
      <c r="L5" s="63">
        <v>292</v>
      </c>
      <c r="M5" s="62">
        <f t="shared" si="0"/>
        <v>289.79216957153238</v>
      </c>
      <c r="N5" s="62">
        <f t="shared" si="1"/>
        <v>11.280555555555566</v>
      </c>
      <c r="O5" s="41">
        <v>277</v>
      </c>
      <c r="P5" s="42">
        <v>307</v>
      </c>
      <c r="Q5" s="44">
        <f t="shared" ref="Q5:Q17" si="2">M5/M$3*100</f>
        <v>99.402814826506045</v>
      </c>
    </row>
    <row r="6" spans="1:18" ht="15.9" customHeight="1" x14ac:dyDescent="0.3">
      <c r="A6" s="35">
        <v>2</v>
      </c>
      <c r="B6" s="68">
        <v>293.15625</v>
      </c>
      <c r="C6" s="68">
        <v>288.59910526315792</v>
      </c>
      <c r="D6" s="62">
        <v>288.30769230769232</v>
      </c>
      <c r="E6" s="68"/>
      <c r="F6" s="68">
        <v>288</v>
      </c>
      <c r="G6" s="68">
        <v>297.15178571428572</v>
      </c>
      <c r="H6" s="68">
        <v>284.8</v>
      </c>
      <c r="I6" s="68">
        <v>282.89999999999998</v>
      </c>
      <c r="J6" s="68">
        <v>289.45999999999998</v>
      </c>
      <c r="K6" s="68">
        <v>293</v>
      </c>
      <c r="L6" s="63">
        <v>292</v>
      </c>
      <c r="M6" s="62">
        <f t="shared" si="0"/>
        <v>289.48609258723735</v>
      </c>
      <c r="N6" s="62">
        <f t="shared" si="1"/>
        <v>14.251785714285745</v>
      </c>
      <c r="O6" s="41">
        <v>277</v>
      </c>
      <c r="P6" s="42">
        <v>307</v>
      </c>
      <c r="Q6" s="44">
        <f t="shared" si="2"/>
        <v>99.297826089793389</v>
      </c>
    </row>
    <row r="7" spans="1:18" ht="15.9" customHeight="1" x14ac:dyDescent="0.3">
      <c r="A7" s="35">
        <v>3</v>
      </c>
      <c r="B7" s="68">
        <v>293.53125</v>
      </c>
      <c r="C7" s="68">
        <v>290.76079999999996</v>
      </c>
      <c r="D7" s="62">
        <v>286.11764705882399</v>
      </c>
      <c r="E7" s="68"/>
      <c r="F7" s="68">
        <v>290.5263157894737</v>
      </c>
      <c r="G7" s="68">
        <v>294.9933333333334</v>
      </c>
      <c r="H7" s="68">
        <v>285.10000000000002</v>
      </c>
      <c r="I7" s="68">
        <v>285.7</v>
      </c>
      <c r="J7" s="68">
        <v>288.56</v>
      </c>
      <c r="K7" s="68">
        <v>295.2</v>
      </c>
      <c r="L7" s="63">
        <v>292</v>
      </c>
      <c r="M7" s="62">
        <f t="shared" si="0"/>
        <v>290.05437179795899</v>
      </c>
      <c r="N7" s="62">
        <f t="shared" si="1"/>
        <v>10.099999999999966</v>
      </c>
      <c r="O7" s="41">
        <v>277</v>
      </c>
      <c r="P7" s="42">
        <v>307</v>
      </c>
      <c r="Q7" s="44">
        <f t="shared" si="2"/>
        <v>99.492753900426223</v>
      </c>
    </row>
    <row r="8" spans="1:18" ht="15.9" customHeight="1" x14ac:dyDescent="0.3">
      <c r="A8" s="35">
        <v>4</v>
      </c>
      <c r="B8" s="68">
        <v>293.9375</v>
      </c>
      <c r="C8" s="68">
        <v>290.81755555555554</v>
      </c>
      <c r="D8" s="62">
        <v>287.39999999999998</v>
      </c>
      <c r="E8" s="68">
        <v>289.7</v>
      </c>
      <c r="F8" s="68">
        <v>290.10526315789474</v>
      </c>
      <c r="G8" s="68">
        <v>294.44696969696969</v>
      </c>
      <c r="H8" s="68">
        <v>287.10000000000002</v>
      </c>
      <c r="I8" s="68">
        <v>289.2</v>
      </c>
      <c r="J8" s="68">
        <v>288.60000000000002</v>
      </c>
      <c r="K8" s="68">
        <v>292.7</v>
      </c>
      <c r="L8" s="63">
        <v>292</v>
      </c>
      <c r="M8" s="62">
        <f t="shared" si="0"/>
        <v>290.400728841042</v>
      </c>
      <c r="N8" s="62">
        <f t="shared" si="1"/>
        <v>7.3469696969696656</v>
      </c>
      <c r="O8" s="41">
        <v>277</v>
      </c>
      <c r="P8" s="42">
        <v>307</v>
      </c>
      <c r="Q8" s="44">
        <f t="shared" si="2"/>
        <v>99.611559267280469</v>
      </c>
    </row>
    <row r="9" spans="1:18" ht="15.9" customHeight="1" x14ac:dyDescent="0.3">
      <c r="A9" s="35">
        <v>5</v>
      </c>
      <c r="B9" s="68">
        <v>291.78125</v>
      </c>
      <c r="C9" s="68">
        <v>289.52875</v>
      </c>
      <c r="D9" s="62">
        <v>290.39999999999998</v>
      </c>
      <c r="E9" s="68">
        <v>293.89999999999998</v>
      </c>
      <c r="F9" s="68">
        <v>290.68421052631578</v>
      </c>
      <c r="G9" s="68">
        <v>296.62962962962968</v>
      </c>
      <c r="H9" s="68">
        <v>288.5</v>
      </c>
      <c r="I9" s="68">
        <v>291</v>
      </c>
      <c r="J9" s="68">
        <v>290.22000000000003</v>
      </c>
      <c r="K9" s="68">
        <v>293.3</v>
      </c>
      <c r="L9" s="63">
        <v>292</v>
      </c>
      <c r="M9" s="62">
        <f t="shared" si="0"/>
        <v>291.59438401559453</v>
      </c>
      <c r="N9" s="62">
        <f t="shared" si="1"/>
        <v>8.1296296296296759</v>
      </c>
      <c r="O9" s="41">
        <v>277</v>
      </c>
      <c r="P9" s="42">
        <v>307</v>
      </c>
      <c r="Q9" s="44">
        <f t="shared" si="2"/>
        <v>100.0209998828022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3">
        <v>292</v>
      </c>
      <c r="M10" s="62"/>
      <c r="N10" s="62">
        <f t="shared" si="1"/>
        <v>0</v>
      </c>
      <c r="O10" s="41">
        <v>277</v>
      </c>
      <c r="P10" s="42">
        <v>307</v>
      </c>
      <c r="Q10" s="44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3">
        <v>292</v>
      </c>
      <c r="M11" s="62"/>
      <c r="N11" s="62">
        <f t="shared" si="1"/>
        <v>0</v>
      </c>
      <c r="O11" s="41">
        <v>277</v>
      </c>
      <c r="P11" s="42">
        <v>307</v>
      </c>
      <c r="Q11" s="44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3">
        <v>292</v>
      </c>
      <c r="M12" s="62"/>
      <c r="N12" s="62">
        <f t="shared" si="1"/>
        <v>0</v>
      </c>
      <c r="O12" s="41">
        <v>277</v>
      </c>
      <c r="P12" s="42">
        <v>307</v>
      </c>
      <c r="Q12" s="44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3">
        <v>292</v>
      </c>
      <c r="M13" s="62"/>
      <c r="N13" s="62">
        <f t="shared" si="1"/>
        <v>0</v>
      </c>
      <c r="O13" s="41">
        <v>277</v>
      </c>
      <c r="P13" s="42">
        <v>307</v>
      </c>
      <c r="Q13" s="44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3">
        <v>292</v>
      </c>
      <c r="M14" s="62"/>
      <c r="N14" s="62">
        <f t="shared" si="1"/>
        <v>0</v>
      </c>
      <c r="O14" s="41">
        <v>277</v>
      </c>
      <c r="P14" s="42">
        <v>307</v>
      </c>
      <c r="Q14" s="44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292</v>
      </c>
      <c r="M15" s="62"/>
      <c r="N15" s="62">
        <f t="shared" si="1"/>
        <v>0</v>
      </c>
      <c r="O15" s="41">
        <v>277</v>
      </c>
      <c r="P15" s="42">
        <v>307</v>
      </c>
      <c r="Q15" s="44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292</v>
      </c>
      <c r="M16" s="62"/>
      <c r="N16" s="62">
        <f t="shared" si="1"/>
        <v>0</v>
      </c>
      <c r="O16" s="41">
        <v>277</v>
      </c>
      <c r="P16" s="42">
        <v>307</v>
      </c>
      <c r="Q16" s="44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292</v>
      </c>
      <c r="M17" s="62"/>
      <c r="N17" s="62">
        <f t="shared" si="1"/>
        <v>0</v>
      </c>
      <c r="O17" s="41">
        <v>277</v>
      </c>
      <c r="P17" s="42">
        <v>307</v>
      </c>
      <c r="Q17" s="44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292</v>
      </c>
      <c r="M18" s="62"/>
      <c r="N18" s="62">
        <f>MAX(B18:K18)-MIN(B18:K18)</f>
        <v>0</v>
      </c>
      <c r="O18" s="41">
        <v>277</v>
      </c>
      <c r="P18" s="42">
        <v>307</v>
      </c>
      <c r="Q18" s="44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292</v>
      </c>
      <c r="M19" s="62"/>
      <c r="N19" s="62">
        <f>MAX(B19:K19)-MIN(B19:K19)</f>
        <v>0</v>
      </c>
      <c r="O19" s="41">
        <v>277</v>
      </c>
      <c r="P19" s="42">
        <v>307</v>
      </c>
      <c r="Q19" s="44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292</v>
      </c>
      <c r="M20" s="62"/>
      <c r="N20" s="62">
        <f>MAX(B20:K20)-MIN(B20:K20)</f>
        <v>0</v>
      </c>
      <c r="O20" s="41">
        <v>277</v>
      </c>
      <c r="P20" s="42">
        <v>307</v>
      </c>
      <c r="Q20" s="4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80" workbookViewId="0">
      <selection activeCell="M9" sqref="M9"/>
    </sheetView>
  </sheetViews>
  <sheetFormatPr defaultRowHeight="13.2" x14ac:dyDescent="0.2"/>
  <cols>
    <col min="1" max="1" width="3.44140625" customWidth="1"/>
    <col min="2" max="2" width="11" customWidth="1"/>
    <col min="3" max="3" width="10.44140625" bestFit="1" customWidth="1"/>
    <col min="4" max="4" width="10.44140625" customWidth="1"/>
    <col min="5" max="5" width="10.21875" customWidth="1"/>
    <col min="6" max="6" width="9.44140625" customWidth="1"/>
    <col min="7" max="7" width="10.44140625" customWidth="1"/>
    <col min="8" max="8" width="9.6640625" customWidth="1"/>
    <col min="9" max="9" width="10.6640625" customWidth="1"/>
    <col min="10" max="10" width="10.21875" customWidth="1"/>
    <col min="11" max="11" width="11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50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4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18" t="s">
        <v>88</v>
      </c>
      <c r="N2" s="199" t="s">
        <v>29</v>
      </c>
      <c r="O2" s="41" t="s">
        <v>30</v>
      </c>
      <c r="P2" s="42" t="s">
        <v>31</v>
      </c>
      <c r="Q2" s="30" t="s">
        <v>150</v>
      </c>
    </row>
    <row r="3" spans="1:18" ht="15.9" customHeight="1" x14ac:dyDescent="0.3">
      <c r="A3" s="35">
        <v>11</v>
      </c>
      <c r="B3" s="68"/>
      <c r="C3" s="68"/>
      <c r="D3" s="62">
        <v>216.35714285714286</v>
      </c>
      <c r="E3" s="68"/>
      <c r="F3" s="68"/>
      <c r="G3" s="68">
        <v>219.12</v>
      </c>
      <c r="H3" s="68"/>
      <c r="I3" s="68"/>
      <c r="J3" s="68">
        <v>220.03</v>
      </c>
      <c r="K3" s="68"/>
      <c r="L3" s="64">
        <v>219</v>
      </c>
      <c r="M3" s="62">
        <f t="shared" ref="M3:M9" si="0">AVERAGE(B3:C3,E3,F3,G3,H3,J3,K3)</f>
        <v>219.57499999999999</v>
      </c>
      <c r="N3" s="62">
        <f t="shared" ref="N3:N17" si="1">MAX(B3:K3)-MIN(B3:K3)</f>
        <v>3.6728571428571399</v>
      </c>
      <c r="O3" s="41">
        <v>208</v>
      </c>
      <c r="P3" s="42">
        <v>230</v>
      </c>
      <c r="Q3" s="75">
        <f>M3/M3*100</f>
        <v>100</v>
      </c>
    </row>
    <row r="4" spans="1:18" ht="15.9" customHeight="1" x14ac:dyDescent="0.3">
      <c r="A4" s="35">
        <v>12</v>
      </c>
      <c r="B4" s="68">
        <v>220.625</v>
      </c>
      <c r="C4" s="68">
        <v>215.46849999999998</v>
      </c>
      <c r="D4" s="62">
        <v>216.05882352941177</v>
      </c>
      <c r="E4" s="68"/>
      <c r="F4" s="68">
        <v>213.92307692307693</v>
      </c>
      <c r="G4" s="68">
        <v>219.03968253968256</v>
      </c>
      <c r="H4" s="68">
        <v>219.8</v>
      </c>
      <c r="I4" s="68"/>
      <c r="J4" s="68">
        <v>219.86</v>
      </c>
      <c r="K4" s="68"/>
      <c r="L4" s="64">
        <v>219</v>
      </c>
      <c r="M4" s="62">
        <f t="shared" si="0"/>
        <v>218.11937657712656</v>
      </c>
      <c r="N4" s="62">
        <f t="shared" si="1"/>
        <v>6.701923076923066</v>
      </c>
      <c r="O4" s="41">
        <v>208</v>
      </c>
      <c r="P4" s="42">
        <v>230</v>
      </c>
      <c r="Q4" s="75">
        <f>M4/M$3*100</f>
        <v>99.33707233388435</v>
      </c>
    </row>
    <row r="5" spans="1:18" ht="15.9" customHeight="1" x14ac:dyDescent="0.3">
      <c r="A5" s="35">
        <v>1</v>
      </c>
      <c r="B5" s="68">
        <v>221.29166666666666</v>
      </c>
      <c r="C5" s="68">
        <v>216.87330000000003</v>
      </c>
      <c r="D5" s="62">
        <v>215.88888888888889</v>
      </c>
      <c r="E5" s="68"/>
      <c r="F5" s="68">
        <v>214.22222222222223</v>
      </c>
      <c r="G5" s="68">
        <v>220.95833333333334</v>
      </c>
      <c r="H5" s="68">
        <v>221.1</v>
      </c>
      <c r="I5" s="68">
        <v>218.5</v>
      </c>
      <c r="J5" s="68">
        <v>218.9</v>
      </c>
      <c r="K5" s="68">
        <v>222.4</v>
      </c>
      <c r="L5" s="64">
        <v>219</v>
      </c>
      <c r="M5" s="62">
        <f t="shared" si="0"/>
        <v>219.39221746031748</v>
      </c>
      <c r="N5" s="62">
        <f t="shared" si="1"/>
        <v>8.1777777777777771</v>
      </c>
      <c r="O5" s="41">
        <v>208</v>
      </c>
      <c r="P5" s="42">
        <v>230</v>
      </c>
      <c r="Q5" s="75">
        <f t="shared" ref="Q5:Q17" si="2">M5/M$3*100</f>
        <v>99.916756215560738</v>
      </c>
    </row>
    <row r="6" spans="1:18" ht="15.9" customHeight="1" x14ac:dyDescent="0.3">
      <c r="A6" s="35">
        <v>2</v>
      </c>
      <c r="B6" s="68">
        <v>221.625</v>
      </c>
      <c r="C6" s="68">
        <v>218.1</v>
      </c>
      <c r="D6" s="62">
        <v>215.70588235294119</v>
      </c>
      <c r="E6" s="68"/>
      <c r="F6" s="68">
        <v>214.36842105263159</v>
      </c>
      <c r="G6" s="68">
        <v>221.82738095238096</v>
      </c>
      <c r="H6" s="68">
        <v>222.4</v>
      </c>
      <c r="I6" s="68">
        <v>219.3</v>
      </c>
      <c r="J6" s="68">
        <v>219.22</v>
      </c>
      <c r="K6" s="68">
        <v>220.8</v>
      </c>
      <c r="L6" s="64">
        <v>219</v>
      </c>
      <c r="M6" s="62">
        <f t="shared" si="0"/>
        <v>219.76297171500181</v>
      </c>
      <c r="N6" s="62">
        <f t="shared" si="1"/>
        <v>8.0315789473684163</v>
      </c>
      <c r="O6" s="41">
        <v>208</v>
      </c>
      <c r="P6" s="42">
        <v>230</v>
      </c>
      <c r="Q6" s="75">
        <f t="shared" si="2"/>
        <v>100.08560706592364</v>
      </c>
    </row>
    <row r="7" spans="1:18" ht="15.9" customHeight="1" x14ac:dyDescent="0.3">
      <c r="A7" s="35">
        <v>3</v>
      </c>
      <c r="B7" s="68">
        <v>220.6875</v>
      </c>
      <c r="C7" s="68">
        <v>218.54419999999996</v>
      </c>
      <c r="D7" s="62">
        <v>214.625</v>
      </c>
      <c r="E7" s="68"/>
      <c r="F7" s="68">
        <v>215.36842105263159</v>
      </c>
      <c r="G7" s="68">
        <v>221.27333333333337</v>
      </c>
      <c r="H7" s="68">
        <v>222.6</v>
      </c>
      <c r="I7" s="68">
        <v>220.2</v>
      </c>
      <c r="J7" s="68">
        <v>218.28</v>
      </c>
      <c r="K7" s="68">
        <v>220.6</v>
      </c>
      <c r="L7" s="64">
        <v>219</v>
      </c>
      <c r="M7" s="62">
        <f t="shared" si="0"/>
        <v>219.62192205513779</v>
      </c>
      <c r="N7" s="62">
        <f t="shared" si="1"/>
        <v>7.9749999999999943</v>
      </c>
      <c r="O7" s="41">
        <v>208</v>
      </c>
      <c r="P7" s="42">
        <v>230</v>
      </c>
      <c r="Q7" s="75">
        <f t="shared" si="2"/>
        <v>100.0213694888479</v>
      </c>
    </row>
    <row r="8" spans="1:18" ht="15.9" customHeight="1" x14ac:dyDescent="0.3">
      <c r="A8" s="35">
        <v>4</v>
      </c>
      <c r="B8" s="68">
        <v>220.71875</v>
      </c>
      <c r="C8" s="68">
        <v>217.41672222222223</v>
      </c>
      <c r="D8" s="62">
        <v>219.72200000000001</v>
      </c>
      <c r="E8" s="68">
        <v>219.3</v>
      </c>
      <c r="F8" s="68">
        <v>214.94736842105263</v>
      </c>
      <c r="G8" s="68">
        <v>219.29545454545453</v>
      </c>
      <c r="H8" s="68">
        <v>221.8</v>
      </c>
      <c r="I8" s="68">
        <v>220.8</v>
      </c>
      <c r="J8" s="68">
        <v>218.44</v>
      </c>
      <c r="K8" s="68">
        <v>219.3</v>
      </c>
      <c r="L8" s="64">
        <v>219</v>
      </c>
      <c r="M8" s="62">
        <f t="shared" si="0"/>
        <v>218.90228689859117</v>
      </c>
      <c r="N8" s="62">
        <f t="shared" si="1"/>
        <v>6.8526315789473813</v>
      </c>
      <c r="O8" s="41">
        <v>208</v>
      </c>
      <c r="P8" s="42">
        <v>230</v>
      </c>
      <c r="Q8" s="75">
        <f t="shared" si="2"/>
        <v>99.693629465372283</v>
      </c>
    </row>
    <row r="9" spans="1:18" ht="15.9" customHeight="1" x14ac:dyDescent="0.3">
      <c r="A9" s="35">
        <v>5</v>
      </c>
      <c r="B9" s="68">
        <v>220</v>
      </c>
      <c r="C9" s="68">
        <v>216.54080000000005</v>
      </c>
      <c r="D9" s="62">
        <v>214.1875</v>
      </c>
      <c r="E9" s="68">
        <v>218.9</v>
      </c>
      <c r="F9" s="68">
        <v>215.21052631578948</v>
      </c>
      <c r="G9" s="68">
        <v>219.32098765432096</v>
      </c>
      <c r="H9" s="68">
        <v>221.68899999999999</v>
      </c>
      <c r="I9" s="68">
        <v>219.3</v>
      </c>
      <c r="J9" s="68">
        <v>218.31</v>
      </c>
      <c r="K9" s="68">
        <v>217.6</v>
      </c>
      <c r="L9" s="64">
        <v>219</v>
      </c>
      <c r="M9" s="62">
        <f t="shared" si="0"/>
        <v>218.4464142462638</v>
      </c>
      <c r="N9" s="62">
        <f t="shared" si="1"/>
        <v>7.501499999999993</v>
      </c>
      <c r="O9" s="41">
        <v>208</v>
      </c>
      <c r="P9" s="42">
        <v>230</v>
      </c>
      <c r="Q9" s="75">
        <f t="shared" si="2"/>
        <v>99.486013547199732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4">
        <v>219</v>
      </c>
      <c r="M10" s="62"/>
      <c r="N10" s="62">
        <f t="shared" si="1"/>
        <v>0</v>
      </c>
      <c r="O10" s="41">
        <v>208</v>
      </c>
      <c r="P10" s="42">
        <v>230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4">
        <v>219</v>
      </c>
      <c r="M11" s="62"/>
      <c r="N11" s="62">
        <f t="shared" si="1"/>
        <v>0</v>
      </c>
      <c r="O11" s="41">
        <v>208</v>
      </c>
      <c r="P11" s="42">
        <v>230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4">
        <v>219</v>
      </c>
      <c r="M12" s="62"/>
      <c r="N12" s="62">
        <f t="shared" si="1"/>
        <v>0</v>
      </c>
      <c r="O12" s="41">
        <v>208</v>
      </c>
      <c r="P12" s="42">
        <v>230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4">
        <v>219</v>
      </c>
      <c r="M13" s="62"/>
      <c r="N13" s="62">
        <f t="shared" si="1"/>
        <v>0</v>
      </c>
      <c r="O13" s="41">
        <v>208</v>
      </c>
      <c r="P13" s="42">
        <v>230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4">
        <v>219</v>
      </c>
      <c r="M14" s="62"/>
      <c r="N14" s="62">
        <f t="shared" si="1"/>
        <v>0</v>
      </c>
      <c r="O14" s="41">
        <v>208</v>
      </c>
      <c r="P14" s="42">
        <v>230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219</v>
      </c>
      <c r="M15" s="62"/>
      <c r="N15" s="62">
        <f t="shared" si="1"/>
        <v>0</v>
      </c>
      <c r="O15" s="41">
        <v>208</v>
      </c>
      <c r="P15" s="42">
        <v>230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219</v>
      </c>
      <c r="M16" s="62"/>
      <c r="N16" s="62">
        <f t="shared" si="1"/>
        <v>0</v>
      </c>
      <c r="O16" s="41">
        <v>208</v>
      </c>
      <c r="P16" s="42">
        <v>230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219</v>
      </c>
      <c r="M17" s="62"/>
      <c r="N17" s="62">
        <f t="shared" si="1"/>
        <v>0</v>
      </c>
      <c r="O17" s="41">
        <v>208</v>
      </c>
      <c r="P17" s="42">
        <v>230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219</v>
      </c>
      <c r="M18" s="62"/>
      <c r="N18" s="62">
        <f>MAX(B18:K18)-MIN(B18:K18)</f>
        <v>0</v>
      </c>
      <c r="O18" s="41">
        <v>208</v>
      </c>
      <c r="P18" s="42">
        <v>230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219</v>
      </c>
      <c r="M19" s="62"/>
      <c r="N19" s="62">
        <f>MAX(B19:K19)-MIN(B19:K19)</f>
        <v>0</v>
      </c>
      <c r="O19" s="41">
        <v>208</v>
      </c>
      <c r="P19" s="42">
        <v>230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219</v>
      </c>
      <c r="M20" s="62"/>
      <c r="N20" s="62">
        <f>MAX(B20:K20)-MIN(B20:K20)</f>
        <v>0</v>
      </c>
      <c r="O20" s="41">
        <v>208</v>
      </c>
      <c r="P20" s="42">
        <v>230</v>
      </c>
      <c r="Q20" s="75">
        <f>M20/M$3*100</f>
        <v>0</v>
      </c>
    </row>
    <row r="44" spans="5:5" x14ac:dyDescent="0.2">
      <c r="E44" s="8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6640625" customWidth="1"/>
    <col min="2" max="2" width="10.21875" customWidth="1"/>
    <col min="3" max="3" width="10.44140625" bestFit="1" customWidth="1"/>
    <col min="4" max="4" width="9.5546875" customWidth="1"/>
    <col min="5" max="5" width="10.33203125" customWidth="1"/>
    <col min="6" max="6" width="9.44140625" customWidth="1"/>
    <col min="7" max="8" width="10.33203125" customWidth="1"/>
    <col min="9" max="9" width="10.6640625" customWidth="1"/>
    <col min="10" max="10" width="9.6640625" customWidth="1"/>
    <col min="11" max="11" width="10.441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58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8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295.6875</v>
      </c>
      <c r="E3" s="68"/>
      <c r="F3" s="68"/>
      <c r="G3" s="68">
        <v>302.87333333333333</v>
      </c>
      <c r="H3" s="68"/>
      <c r="I3" s="68"/>
      <c r="J3" s="68">
        <v>301.14</v>
      </c>
      <c r="K3" s="68"/>
      <c r="L3" s="64">
        <v>302</v>
      </c>
      <c r="M3" s="62">
        <f t="shared" ref="M3:M9" si="0">AVERAGE(B3:K3)</f>
        <v>299.90027777777777</v>
      </c>
      <c r="N3" s="62">
        <f t="shared" ref="N3:N17" si="1">MAX(B3:K3)-MIN(B3:K3)</f>
        <v>7.1858333333333348</v>
      </c>
      <c r="O3" s="41">
        <v>286</v>
      </c>
      <c r="P3" s="42">
        <v>318</v>
      </c>
      <c r="Q3" s="75">
        <f>M3/M3*100</f>
        <v>100</v>
      </c>
    </row>
    <row r="4" spans="1:18" ht="15.9" customHeight="1" x14ac:dyDescent="0.3">
      <c r="A4" s="35">
        <v>12</v>
      </c>
      <c r="B4" s="68">
        <v>305.29166666666669</v>
      </c>
      <c r="C4" s="68">
        <v>299.70555555555563</v>
      </c>
      <c r="D4" s="62">
        <v>296.5625</v>
      </c>
      <c r="E4" s="68"/>
      <c r="F4" s="68">
        <v>295.15384615384613</v>
      </c>
      <c r="G4" s="68">
        <v>303.24206349206349</v>
      </c>
      <c r="H4" s="68">
        <v>299.89999999999998</v>
      </c>
      <c r="I4" s="68"/>
      <c r="J4" s="68">
        <v>302.04000000000002</v>
      </c>
      <c r="K4" s="68"/>
      <c r="L4" s="64">
        <v>302</v>
      </c>
      <c r="M4" s="62">
        <f t="shared" si="0"/>
        <v>300.27080455259028</v>
      </c>
      <c r="N4" s="62">
        <f t="shared" si="1"/>
        <v>10.137820512820554</v>
      </c>
      <c r="O4" s="41">
        <v>286</v>
      </c>
      <c r="P4" s="42">
        <v>318</v>
      </c>
      <c r="Q4" s="75">
        <f>M4/M$3*100</f>
        <v>100.12354999387065</v>
      </c>
    </row>
    <row r="5" spans="1:18" ht="15.9" customHeight="1" x14ac:dyDescent="0.3">
      <c r="A5" s="35">
        <v>1</v>
      </c>
      <c r="B5" s="68">
        <v>304.875</v>
      </c>
      <c r="C5" s="68">
        <v>299.32165000000003</v>
      </c>
      <c r="D5" s="62">
        <v>295.71428571428572</v>
      </c>
      <c r="E5" s="68"/>
      <c r="F5" s="68">
        <v>294.88888888888891</v>
      </c>
      <c r="G5" s="68">
        <v>304.93055555555554</v>
      </c>
      <c r="H5" s="68">
        <v>301.3</v>
      </c>
      <c r="I5" s="68">
        <v>310</v>
      </c>
      <c r="J5" s="68">
        <v>302.38</v>
      </c>
      <c r="K5" s="68">
        <v>303.10000000000002</v>
      </c>
      <c r="L5" s="64">
        <v>302</v>
      </c>
      <c r="M5" s="62">
        <f t="shared" si="0"/>
        <v>301.83448668430339</v>
      </c>
      <c r="N5" s="62">
        <f t="shared" si="1"/>
        <v>15.111111111111086</v>
      </c>
      <c r="O5" s="41">
        <v>286</v>
      </c>
      <c r="P5" s="42">
        <v>318</v>
      </c>
      <c r="Q5" s="75">
        <f t="shared" ref="Q5:Q17" si="2">M5/M$3*100</f>
        <v>100.64495068856149</v>
      </c>
    </row>
    <row r="6" spans="1:18" ht="15.9" customHeight="1" x14ac:dyDescent="0.3">
      <c r="A6" s="35">
        <v>2</v>
      </c>
      <c r="B6" s="68">
        <v>304.34375</v>
      </c>
      <c r="C6" s="68">
        <v>298.22368421052636</v>
      </c>
      <c r="D6" s="62">
        <v>295.5</v>
      </c>
      <c r="E6" s="68"/>
      <c r="F6" s="68">
        <v>295.26315789473682</v>
      </c>
      <c r="G6" s="68">
        <v>304.67261904761915</v>
      </c>
      <c r="H6" s="68">
        <v>303</v>
      </c>
      <c r="I6" s="68">
        <v>311</v>
      </c>
      <c r="J6" s="68">
        <v>303.04000000000002</v>
      </c>
      <c r="K6" s="68">
        <v>305.89999999999998</v>
      </c>
      <c r="L6" s="64">
        <v>302</v>
      </c>
      <c r="M6" s="62">
        <f t="shared" si="0"/>
        <v>302.32702346143134</v>
      </c>
      <c r="N6" s="62">
        <f t="shared" si="1"/>
        <v>15.736842105263179</v>
      </c>
      <c r="O6" s="41">
        <v>286</v>
      </c>
      <c r="P6" s="42">
        <v>318</v>
      </c>
      <c r="Q6" s="75">
        <f t="shared" si="2"/>
        <v>100.80918420670879</v>
      </c>
    </row>
    <row r="7" spans="1:18" ht="15.9" customHeight="1" x14ac:dyDescent="0.3">
      <c r="A7" s="35">
        <v>3</v>
      </c>
      <c r="B7" s="68">
        <v>305.5625</v>
      </c>
      <c r="C7" s="68">
        <v>300.54665</v>
      </c>
      <c r="D7" s="62">
        <v>298.52941176470603</v>
      </c>
      <c r="E7" s="68"/>
      <c r="F7" s="68">
        <v>296.5263157894737</v>
      </c>
      <c r="G7" s="68">
        <v>304.24</v>
      </c>
      <c r="H7" s="68">
        <v>304.89999999999998</v>
      </c>
      <c r="I7" s="68">
        <v>305.89999999999998</v>
      </c>
      <c r="J7" s="68">
        <v>303.56</v>
      </c>
      <c r="K7" s="68">
        <v>306.60000000000002</v>
      </c>
      <c r="L7" s="64">
        <v>302</v>
      </c>
      <c r="M7" s="62">
        <f t="shared" si="0"/>
        <v>302.9294308393533</v>
      </c>
      <c r="N7" s="62">
        <f t="shared" si="1"/>
        <v>10.073684210526324</v>
      </c>
      <c r="O7" s="41">
        <v>286</v>
      </c>
      <c r="P7" s="42">
        <v>318</v>
      </c>
      <c r="Q7" s="75">
        <f t="shared" si="2"/>
        <v>101.01005343643598</v>
      </c>
    </row>
    <row r="8" spans="1:18" ht="15.9" customHeight="1" x14ac:dyDescent="0.3">
      <c r="A8" s="35">
        <v>4</v>
      </c>
      <c r="B8" s="68">
        <v>305.125</v>
      </c>
      <c r="C8" s="68">
        <v>298.3916111111111</v>
      </c>
      <c r="D8" s="62">
        <v>297.41199999999998</v>
      </c>
      <c r="E8" s="68">
        <v>300.5</v>
      </c>
      <c r="F8" s="68">
        <v>295.5263157894737</v>
      </c>
      <c r="G8" s="68">
        <v>303.58730158730151</v>
      </c>
      <c r="H8" s="68">
        <v>303.89999999999998</v>
      </c>
      <c r="I8" s="68">
        <v>305.2</v>
      </c>
      <c r="J8" s="68">
        <v>301.14999999999998</v>
      </c>
      <c r="K8" s="68">
        <v>301.8</v>
      </c>
      <c r="L8" s="64">
        <v>302</v>
      </c>
      <c r="M8" s="62">
        <f t="shared" si="0"/>
        <v>301.25922284878868</v>
      </c>
      <c r="N8" s="62">
        <f t="shared" si="1"/>
        <v>9.6736842105262895</v>
      </c>
      <c r="O8" s="41">
        <v>286</v>
      </c>
      <c r="P8" s="42">
        <v>318</v>
      </c>
      <c r="Q8" s="75">
        <f t="shared" si="2"/>
        <v>100.45313231487496</v>
      </c>
    </row>
    <row r="9" spans="1:18" ht="15.9" customHeight="1" x14ac:dyDescent="0.3">
      <c r="A9" s="35">
        <v>5</v>
      </c>
      <c r="B9" s="68">
        <v>304.25</v>
      </c>
      <c r="C9" s="68">
        <v>297.32074999999998</v>
      </c>
      <c r="D9" s="62">
        <v>299.71428571428601</v>
      </c>
      <c r="E9" s="68">
        <v>302.10000000000002</v>
      </c>
      <c r="F9" s="68">
        <v>296.26315789473682</v>
      </c>
      <c r="G9" s="68">
        <v>302.98148148148152</v>
      </c>
      <c r="H9" s="68">
        <v>307.233</v>
      </c>
      <c r="I9" s="68">
        <v>307.2</v>
      </c>
      <c r="J9" s="68">
        <v>303.56</v>
      </c>
      <c r="K9" s="68">
        <v>303.89999999999998</v>
      </c>
      <c r="L9" s="64">
        <v>302</v>
      </c>
      <c r="M9" s="62">
        <f t="shared" si="0"/>
        <v>302.45226750905044</v>
      </c>
      <c r="N9" s="62">
        <f t="shared" si="1"/>
        <v>10.969842105263183</v>
      </c>
      <c r="O9" s="41">
        <v>286</v>
      </c>
      <c r="P9" s="42">
        <v>318</v>
      </c>
      <c r="Q9" s="75">
        <f t="shared" si="2"/>
        <v>100.85094610454601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4">
        <v>302</v>
      </c>
      <c r="M10" s="62"/>
      <c r="N10" s="62">
        <f t="shared" si="1"/>
        <v>0</v>
      </c>
      <c r="O10" s="41">
        <v>286</v>
      </c>
      <c r="P10" s="42">
        <v>318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4">
        <v>302</v>
      </c>
      <c r="M11" s="62"/>
      <c r="N11" s="62">
        <f t="shared" si="1"/>
        <v>0</v>
      </c>
      <c r="O11" s="41">
        <v>286</v>
      </c>
      <c r="P11" s="42">
        <v>318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4">
        <v>302</v>
      </c>
      <c r="M12" s="62"/>
      <c r="N12" s="62">
        <f t="shared" si="1"/>
        <v>0</v>
      </c>
      <c r="O12" s="41">
        <v>286</v>
      </c>
      <c r="P12" s="42">
        <v>318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4">
        <v>302</v>
      </c>
      <c r="M13" s="62"/>
      <c r="N13" s="62">
        <f t="shared" si="1"/>
        <v>0</v>
      </c>
      <c r="O13" s="41">
        <v>286</v>
      </c>
      <c r="P13" s="42">
        <v>318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4">
        <v>302</v>
      </c>
      <c r="M14" s="62"/>
      <c r="N14" s="62">
        <f t="shared" si="1"/>
        <v>0</v>
      </c>
      <c r="O14" s="41">
        <v>286</v>
      </c>
      <c r="P14" s="42">
        <v>318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302</v>
      </c>
      <c r="M15" s="62"/>
      <c r="N15" s="62">
        <f t="shared" si="1"/>
        <v>0</v>
      </c>
      <c r="O15" s="41">
        <v>286</v>
      </c>
      <c r="P15" s="42">
        <v>318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302</v>
      </c>
      <c r="M16" s="62"/>
      <c r="N16" s="62">
        <f t="shared" si="1"/>
        <v>0</v>
      </c>
      <c r="O16" s="41">
        <v>286</v>
      </c>
      <c r="P16" s="42">
        <v>318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302</v>
      </c>
      <c r="M17" s="62"/>
      <c r="N17" s="62">
        <f t="shared" si="1"/>
        <v>0</v>
      </c>
      <c r="O17" s="41">
        <v>286</v>
      </c>
      <c r="P17" s="42">
        <v>318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302</v>
      </c>
      <c r="M18" s="62"/>
      <c r="N18" s="62">
        <f>MAX(B18:K18)-MIN(B18:K18)</f>
        <v>0</v>
      </c>
      <c r="O18" s="41">
        <v>286</v>
      </c>
      <c r="P18" s="42">
        <v>318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302</v>
      </c>
      <c r="M19" s="62"/>
      <c r="N19" s="62">
        <f>MAX(B19:K19)-MIN(B19:K19)</f>
        <v>0</v>
      </c>
      <c r="O19" s="41">
        <v>286</v>
      </c>
      <c r="P19" s="42">
        <v>318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302</v>
      </c>
      <c r="M20" s="62"/>
      <c r="N20" s="62">
        <f>MAX(B20:K20)-MIN(B20:K20)</f>
        <v>0</v>
      </c>
      <c r="O20" s="41">
        <v>286</v>
      </c>
      <c r="P20" s="42">
        <v>318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77734375" customWidth="1"/>
    <col min="2" max="2" width="10.44140625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9.77734375" customWidth="1"/>
    <col min="8" max="9" width="10.21875" customWidth="1"/>
    <col min="10" max="10" width="10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59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200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148.13333333333333</v>
      </c>
      <c r="E3" s="68"/>
      <c r="F3" s="68"/>
      <c r="G3" s="68">
        <v>154.78</v>
      </c>
      <c r="H3" s="68"/>
      <c r="I3" s="68"/>
      <c r="J3" s="68">
        <v>147.16999999999999</v>
      </c>
      <c r="K3" s="68"/>
      <c r="L3" s="65">
        <v>149</v>
      </c>
      <c r="M3" s="62">
        <f t="shared" ref="M3:M9" si="0">AVERAGE(B3:K3)</f>
        <v>150.02777777777774</v>
      </c>
      <c r="N3" s="62">
        <f t="shared" ref="N3:N20" si="1">MAX(B3:K3)-MIN(B3:K3)</f>
        <v>7.6100000000000136</v>
      </c>
      <c r="O3" s="60">
        <v>141</v>
      </c>
      <c r="P3" s="61">
        <v>57</v>
      </c>
      <c r="Q3" s="75">
        <f>M3/M3*100</f>
        <v>100</v>
      </c>
    </row>
    <row r="4" spans="1:18" ht="15.9" customHeight="1" x14ac:dyDescent="0.3">
      <c r="A4" s="35">
        <v>12</v>
      </c>
      <c r="B4" s="68">
        <v>151.91666666666666</v>
      </c>
      <c r="C4" s="68">
        <v>149.71944444444446</v>
      </c>
      <c r="D4" s="62">
        <v>148.41176470588235</v>
      </c>
      <c r="E4" s="68"/>
      <c r="F4" s="68">
        <v>153.76923076923077</v>
      </c>
      <c r="G4" s="68">
        <v>156.16666666666666</v>
      </c>
      <c r="H4" s="68">
        <v>148.6</v>
      </c>
      <c r="I4" s="68"/>
      <c r="J4" s="68">
        <v>147.76</v>
      </c>
      <c r="K4" s="68"/>
      <c r="L4" s="65">
        <v>149</v>
      </c>
      <c r="M4" s="62">
        <f t="shared" si="0"/>
        <v>150.90625332184158</v>
      </c>
      <c r="N4" s="62">
        <f t="shared" si="1"/>
        <v>8.4066666666666663</v>
      </c>
      <c r="O4" s="60">
        <v>141</v>
      </c>
      <c r="P4" s="61">
        <v>57</v>
      </c>
      <c r="Q4" s="75">
        <f>M4/M$3*100</f>
        <v>100.58554192901865</v>
      </c>
    </row>
    <row r="5" spans="1:18" ht="15.9" customHeight="1" x14ac:dyDescent="0.3">
      <c r="A5" s="35">
        <v>1</v>
      </c>
      <c r="B5" s="68">
        <v>151.625</v>
      </c>
      <c r="C5" s="68">
        <v>149.465</v>
      </c>
      <c r="D5" s="62">
        <v>147.92857142857142</v>
      </c>
      <c r="E5" s="68"/>
      <c r="F5" s="68">
        <v>153.61111111111111</v>
      </c>
      <c r="G5" s="68">
        <v>154.19999999999999</v>
      </c>
      <c r="H5" s="68">
        <v>146.80000000000001</v>
      </c>
      <c r="I5" s="68">
        <v>150.5</v>
      </c>
      <c r="J5" s="68">
        <v>147.52000000000001</v>
      </c>
      <c r="K5" s="68"/>
      <c r="L5" s="65">
        <v>149</v>
      </c>
      <c r="M5" s="62">
        <f t="shared" si="0"/>
        <v>150.20621031746032</v>
      </c>
      <c r="N5" s="62">
        <f t="shared" si="1"/>
        <v>7.3999999999999773</v>
      </c>
      <c r="O5" s="60">
        <v>141</v>
      </c>
      <c r="P5" s="61">
        <v>57</v>
      </c>
      <c r="Q5" s="75">
        <f t="shared" ref="Q5:Q20" si="2">M5/M$3*100</f>
        <v>100.11893300182508</v>
      </c>
    </row>
    <row r="6" spans="1:18" ht="15.9" customHeight="1" x14ac:dyDescent="0.3">
      <c r="A6" s="35">
        <v>2</v>
      </c>
      <c r="B6" s="68">
        <v>151.1875</v>
      </c>
      <c r="C6" s="68">
        <v>150.01578947368424</v>
      </c>
      <c r="D6" s="62">
        <v>150.4</v>
      </c>
      <c r="E6" s="68"/>
      <c r="F6" s="68">
        <v>154.05263157894737</v>
      </c>
      <c r="G6" s="68">
        <v>156.83928571428572</v>
      </c>
      <c r="H6" s="68">
        <v>148.9</v>
      </c>
      <c r="I6" s="68">
        <v>150.80000000000001</v>
      </c>
      <c r="J6" s="68">
        <v>147.69999999999999</v>
      </c>
      <c r="K6" s="68"/>
      <c r="L6" s="65">
        <v>149</v>
      </c>
      <c r="M6" s="62">
        <f t="shared" si="0"/>
        <v>151.23690084586468</v>
      </c>
      <c r="N6" s="62">
        <f t="shared" si="1"/>
        <v>9.1392857142857338</v>
      </c>
      <c r="O6" s="60">
        <v>141</v>
      </c>
      <c r="P6" s="61">
        <v>57</v>
      </c>
      <c r="Q6" s="75">
        <f t="shared" si="2"/>
        <v>100.80593279857675</v>
      </c>
    </row>
    <row r="7" spans="1:18" ht="15.9" customHeight="1" x14ac:dyDescent="0.3">
      <c r="A7" s="35">
        <v>3</v>
      </c>
      <c r="B7" s="68">
        <v>151.75</v>
      </c>
      <c r="C7" s="68">
        <v>150.11000000000001</v>
      </c>
      <c r="D7" s="62">
        <v>148.82352941176501</v>
      </c>
      <c r="E7" s="68"/>
      <c r="F7" s="68">
        <v>154.10526315789474</v>
      </c>
      <c r="G7" s="68">
        <v>156.05333333333334</v>
      </c>
      <c r="H7" s="68">
        <v>149.19999999999999</v>
      </c>
      <c r="I7" s="68">
        <v>151.4</v>
      </c>
      <c r="J7" s="68">
        <v>147.76</v>
      </c>
      <c r="K7" s="68"/>
      <c r="L7" s="65">
        <v>149</v>
      </c>
      <c r="M7" s="62">
        <f t="shared" si="0"/>
        <v>151.15026573787415</v>
      </c>
      <c r="N7" s="62">
        <f t="shared" si="1"/>
        <v>8.2933333333333508</v>
      </c>
      <c r="O7" s="60">
        <v>141</v>
      </c>
      <c r="P7" s="61">
        <v>57</v>
      </c>
      <c r="Q7" s="75">
        <f t="shared" si="2"/>
        <v>100.74818675362842</v>
      </c>
    </row>
    <row r="8" spans="1:18" ht="15.9" customHeight="1" x14ac:dyDescent="0.3">
      <c r="A8" s="35">
        <v>4</v>
      </c>
      <c r="B8" s="68">
        <v>151.59375</v>
      </c>
      <c r="C8" s="68">
        <v>149.98150000000001</v>
      </c>
      <c r="D8" s="62">
        <v>149</v>
      </c>
      <c r="E8" s="68">
        <v>149.6</v>
      </c>
      <c r="F8" s="68">
        <v>154.21052631578948</v>
      </c>
      <c r="G8" s="68">
        <v>156.11363636363637</v>
      </c>
      <c r="H8" s="68">
        <v>149.30000000000001</v>
      </c>
      <c r="I8" s="68">
        <v>150.69999999999999</v>
      </c>
      <c r="J8" s="68">
        <v>148.02000000000001</v>
      </c>
      <c r="K8" s="84"/>
      <c r="L8" s="65">
        <v>149</v>
      </c>
      <c r="M8" s="62">
        <f t="shared" si="0"/>
        <v>150.9466014088251</v>
      </c>
      <c r="N8" s="62">
        <f t="shared" si="1"/>
        <v>8.0936363636363637</v>
      </c>
      <c r="O8" s="60">
        <v>141</v>
      </c>
      <c r="P8" s="61">
        <v>57</v>
      </c>
      <c r="Q8" s="75">
        <f t="shared" si="2"/>
        <v>100.61243567335131</v>
      </c>
    </row>
    <row r="9" spans="1:18" ht="15.9" customHeight="1" x14ac:dyDescent="0.3">
      <c r="A9" s="35">
        <v>5</v>
      </c>
      <c r="B9" s="68">
        <v>151.25</v>
      </c>
      <c r="C9" s="68">
        <v>149.88660000000002</v>
      </c>
      <c r="D9" s="62">
        <v>149</v>
      </c>
      <c r="E9" s="68">
        <v>149.6</v>
      </c>
      <c r="F9" s="68">
        <v>153.63157894736841</v>
      </c>
      <c r="G9" s="68">
        <v>156.2037037037037</v>
      </c>
      <c r="H9" s="68">
        <v>150.18299999999999</v>
      </c>
      <c r="I9" s="68">
        <v>151</v>
      </c>
      <c r="J9" s="68">
        <v>147.1</v>
      </c>
      <c r="K9" s="68"/>
      <c r="L9" s="65">
        <v>149</v>
      </c>
      <c r="M9" s="62">
        <f t="shared" si="0"/>
        <v>150.87276473900801</v>
      </c>
      <c r="N9" s="62">
        <f t="shared" si="1"/>
        <v>9.103703703703701</v>
      </c>
      <c r="O9" s="60">
        <v>141</v>
      </c>
      <c r="P9" s="61">
        <v>57</v>
      </c>
      <c r="Q9" s="75">
        <f t="shared" si="2"/>
        <v>100.56322034075707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149</v>
      </c>
      <c r="M10" s="62"/>
      <c r="N10" s="62">
        <f t="shared" si="1"/>
        <v>0</v>
      </c>
      <c r="O10" s="60">
        <v>141</v>
      </c>
      <c r="P10" s="61">
        <v>57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149</v>
      </c>
      <c r="M11" s="62"/>
      <c r="N11" s="62">
        <f t="shared" si="1"/>
        <v>0</v>
      </c>
      <c r="O11" s="60">
        <v>141</v>
      </c>
      <c r="P11" s="61">
        <v>57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149</v>
      </c>
      <c r="M12" s="62"/>
      <c r="N12" s="62">
        <f t="shared" si="1"/>
        <v>0</v>
      </c>
      <c r="O12" s="60">
        <v>141</v>
      </c>
      <c r="P12" s="61">
        <v>57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149</v>
      </c>
      <c r="M13" s="62"/>
      <c r="N13" s="62">
        <f t="shared" si="1"/>
        <v>0</v>
      </c>
      <c r="O13" s="60">
        <v>141</v>
      </c>
      <c r="P13" s="61">
        <v>57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149</v>
      </c>
      <c r="M14" s="62"/>
      <c r="N14" s="62">
        <f t="shared" si="1"/>
        <v>0</v>
      </c>
      <c r="O14" s="60">
        <v>141</v>
      </c>
      <c r="P14" s="61">
        <v>57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149</v>
      </c>
      <c r="M15" s="62"/>
      <c r="N15" s="62">
        <f t="shared" si="1"/>
        <v>0</v>
      </c>
      <c r="O15" s="60">
        <v>141</v>
      </c>
      <c r="P15" s="61">
        <v>57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149</v>
      </c>
      <c r="M16" s="62"/>
      <c r="N16" s="62">
        <f t="shared" si="1"/>
        <v>0</v>
      </c>
      <c r="O16" s="60">
        <v>141</v>
      </c>
      <c r="P16" s="61">
        <v>57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149</v>
      </c>
      <c r="M17" s="62"/>
      <c r="N17" s="62">
        <f t="shared" si="1"/>
        <v>0</v>
      </c>
      <c r="O17" s="60">
        <v>141</v>
      </c>
      <c r="P17" s="61">
        <v>57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149</v>
      </c>
      <c r="M18" s="62"/>
      <c r="N18" s="62">
        <f t="shared" si="1"/>
        <v>0</v>
      </c>
      <c r="O18" s="60">
        <v>141</v>
      </c>
      <c r="P18" s="61">
        <v>57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149</v>
      </c>
      <c r="M19" s="62"/>
      <c r="N19" s="62">
        <f t="shared" si="1"/>
        <v>0</v>
      </c>
      <c r="O19" s="60">
        <v>141</v>
      </c>
      <c r="P19" s="61">
        <v>57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149</v>
      </c>
      <c r="M20" s="62"/>
      <c r="N20" s="62">
        <f t="shared" si="1"/>
        <v>0</v>
      </c>
      <c r="O20" s="60">
        <v>141</v>
      </c>
      <c r="P20" s="61">
        <v>57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88671875" customWidth="1"/>
    <col min="2" max="2" width="9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51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156</v>
      </c>
      <c r="N2" s="200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2.7166666666666668</v>
      </c>
      <c r="E3" s="69"/>
      <c r="F3" s="69"/>
      <c r="G3" s="69"/>
      <c r="H3" s="69"/>
      <c r="I3" s="69"/>
      <c r="J3" s="69">
        <v>2.71</v>
      </c>
      <c r="K3" s="69"/>
      <c r="L3" s="68">
        <v>2.7</v>
      </c>
      <c r="M3" s="70">
        <f t="shared" ref="M3:M9" si="0">AVERAGE(B3:K3)</f>
        <v>2.7133333333333334</v>
      </c>
      <c r="N3" s="70">
        <f t="shared" ref="N3:N18" si="1">MAX(B3:K3)-MIN(B3:K3)</f>
        <v>6.6666666666668206E-3</v>
      </c>
      <c r="O3" s="54">
        <v>2.5</v>
      </c>
      <c r="P3" s="55">
        <v>2.9</v>
      </c>
      <c r="Q3" s="75">
        <f>M3/M3*100</f>
        <v>100</v>
      </c>
    </row>
    <row r="4" spans="1:18" ht="15.9" customHeight="1" x14ac:dyDescent="0.3">
      <c r="A4" s="35">
        <v>12</v>
      </c>
      <c r="B4" s="69">
        <v>2.7000000000000006</v>
      </c>
      <c r="C4" s="69">
        <v>2.7069444444444444</v>
      </c>
      <c r="D4" s="70">
        <v>2.611111111111112</v>
      </c>
      <c r="E4" s="69"/>
      <c r="F4" s="69">
        <v>2.7</v>
      </c>
      <c r="G4" s="69"/>
      <c r="H4" s="69">
        <v>2.7</v>
      </c>
      <c r="I4" s="69"/>
      <c r="J4" s="69">
        <v>2.69</v>
      </c>
      <c r="K4" s="69"/>
      <c r="L4" s="68">
        <v>2.7</v>
      </c>
      <c r="M4" s="70">
        <f t="shared" si="0"/>
        <v>2.6846759259259265</v>
      </c>
      <c r="N4" s="70">
        <f t="shared" si="1"/>
        <v>9.5833333333332327E-2</v>
      </c>
      <c r="O4" s="54">
        <v>2.5</v>
      </c>
      <c r="P4" s="55">
        <v>2.9</v>
      </c>
      <c r="Q4" s="75">
        <f>M4/M$3*100</f>
        <v>98.943830193830223</v>
      </c>
    </row>
    <row r="5" spans="1:18" ht="15.9" customHeight="1" x14ac:dyDescent="0.3">
      <c r="A5" s="35">
        <v>1</v>
      </c>
      <c r="B5" s="69">
        <v>2.6916666666666678</v>
      </c>
      <c r="C5" s="69">
        <v>2.7475000000000001</v>
      </c>
      <c r="D5" s="70">
        <v>2.6100000000000008</v>
      </c>
      <c r="E5" s="69"/>
      <c r="F5" s="69">
        <v>2.7388888888888889</v>
      </c>
      <c r="G5" s="69"/>
      <c r="H5" s="69">
        <v>2.64</v>
      </c>
      <c r="I5" s="69">
        <v>2.61</v>
      </c>
      <c r="J5" s="69">
        <v>2.69</v>
      </c>
      <c r="K5" s="69"/>
      <c r="L5" s="68">
        <v>2.7</v>
      </c>
      <c r="M5" s="70">
        <f t="shared" si="0"/>
        <v>2.6754365079365088</v>
      </c>
      <c r="N5" s="70">
        <f t="shared" si="1"/>
        <v>0.13750000000000018</v>
      </c>
      <c r="O5" s="54">
        <v>2.5</v>
      </c>
      <c r="P5" s="55">
        <v>2.9</v>
      </c>
      <c r="Q5" s="75">
        <f t="shared" ref="Q5:Q18" si="2">M5/M$3*100</f>
        <v>98.603311103311128</v>
      </c>
    </row>
    <row r="6" spans="1:18" ht="15.9" customHeight="1" x14ac:dyDescent="0.3">
      <c r="A6" s="35">
        <v>2</v>
      </c>
      <c r="B6" s="69">
        <v>2.7125000000000008</v>
      </c>
      <c r="C6" s="69">
        <v>2.718</v>
      </c>
      <c r="D6" s="70">
        <v>2.6823529411764717</v>
      </c>
      <c r="E6" s="69"/>
      <c r="F6" s="69">
        <v>2.7263157894736842</v>
      </c>
      <c r="G6" s="69"/>
      <c r="H6" s="69">
        <v>2.65</v>
      </c>
      <c r="I6" s="69">
        <v>2.7</v>
      </c>
      <c r="J6" s="69">
        <v>2.65</v>
      </c>
      <c r="K6" s="69"/>
      <c r="L6" s="68">
        <v>2.7</v>
      </c>
      <c r="M6" s="70">
        <f t="shared" si="0"/>
        <v>2.6913098186643079</v>
      </c>
      <c r="N6" s="70">
        <f t="shared" si="1"/>
        <v>7.6315789473684337E-2</v>
      </c>
      <c r="O6" s="54">
        <v>2.5</v>
      </c>
      <c r="P6" s="55">
        <v>2.9</v>
      </c>
      <c r="Q6" s="75">
        <f t="shared" si="2"/>
        <v>99.188322555195612</v>
      </c>
    </row>
    <row r="7" spans="1:18" ht="15.9" customHeight="1" x14ac:dyDescent="0.3">
      <c r="A7" s="35">
        <v>3</v>
      </c>
      <c r="B7" s="69">
        <v>2.6812500000000008</v>
      </c>
      <c r="C7" s="69">
        <v>2.7378499999999999</v>
      </c>
      <c r="D7" s="188">
        <v>2.7222222222222201</v>
      </c>
      <c r="E7" s="69"/>
      <c r="F7" s="69">
        <v>2.7473684210526317</v>
      </c>
      <c r="G7" s="69"/>
      <c r="H7" s="69">
        <v>2.71</v>
      </c>
      <c r="I7" s="69">
        <v>2.66</v>
      </c>
      <c r="J7" s="69">
        <v>2.71</v>
      </c>
      <c r="K7" s="69"/>
      <c r="L7" s="68">
        <v>2.7</v>
      </c>
      <c r="M7" s="70">
        <f t="shared" si="0"/>
        <v>2.7098129490392648</v>
      </c>
      <c r="N7" s="70">
        <f t="shared" si="1"/>
        <v>8.736842105263154E-2</v>
      </c>
      <c r="O7" s="54">
        <v>2.5</v>
      </c>
      <c r="P7" s="55">
        <v>2.9</v>
      </c>
      <c r="Q7" s="75">
        <f t="shared" si="2"/>
        <v>99.870256107098214</v>
      </c>
    </row>
    <row r="8" spans="1:18" ht="15.9" customHeight="1" x14ac:dyDescent="0.3">
      <c r="A8" s="35">
        <v>4</v>
      </c>
      <c r="B8" s="69">
        <v>2.6562500000000004</v>
      </c>
      <c r="C8" s="69">
        <v>2.7247222222222214</v>
      </c>
      <c r="D8" s="188">
        <v>2.69</v>
      </c>
      <c r="E8" s="69">
        <v>2.7222</v>
      </c>
      <c r="F8" s="69">
        <v>2.7263157894736842</v>
      </c>
      <c r="G8" s="69"/>
      <c r="H8" s="69">
        <v>2.71</v>
      </c>
      <c r="I8" s="69">
        <v>2.65</v>
      </c>
      <c r="J8" s="69">
        <v>2.69</v>
      </c>
      <c r="K8" s="69"/>
      <c r="L8" s="68">
        <v>2.7</v>
      </c>
      <c r="M8" s="70">
        <f t="shared" si="0"/>
        <v>2.6961860014619883</v>
      </c>
      <c r="N8" s="70">
        <f t="shared" si="1"/>
        <v>7.6315789473684337E-2</v>
      </c>
      <c r="O8" s="54">
        <v>2.5</v>
      </c>
      <c r="P8" s="55">
        <v>2.9</v>
      </c>
      <c r="Q8" s="75">
        <f t="shared" si="2"/>
        <v>99.368034451916031</v>
      </c>
    </row>
    <row r="9" spans="1:18" ht="15.9" customHeight="1" x14ac:dyDescent="0.3">
      <c r="A9" s="35">
        <v>5</v>
      </c>
      <c r="B9" s="69">
        <v>2.6781250000000014</v>
      </c>
      <c r="C9" s="69">
        <v>2.7039500000000003</v>
      </c>
      <c r="D9" s="188">
        <v>2.6555555555555599</v>
      </c>
      <c r="E9" s="69">
        <v>2.72</v>
      </c>
      <c r="F9" s="69">
        <v>2.6947368421052635</v>
      </c>
      <c r="G9" s="69"/>
      <c r="H9" s="69">
        <v>2.7010000000000001</v>
      </c>
      <c r="I9" s="69">
        <v>2.61</v>
      </c>
      <c r="J9" s="69">
        <v>2.69</v>
      </c>
      <c r="K9" s="69"/>
      <c r="L9" s="68">
        <v>2.7</v>
      </c>
      <c r="M9" s="70">
        <f t="shared" si="0"/>
        <v>2.6816709247076034</v>
      </c>
      <c r="N9" s="70">
        <f t="shared" si="1"/>
        <v>0.11000000000000032</v>
      </c>
      <c r="O9" s="54">
        <v>2.5</v>
      </c>
      <c r="P9" s="55">
        <v>2.9</v>
      </c>
      <c r="Q9" s="75">
        <f t="shared" si="2"/>
        <v>98.833080763179481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2.7</v>
      </c>
      <c r="M10" s="70"/>
      <c r="N10" s="70">
        <f t="shared" si="1"/>
        <v>0</v>
      </c>
      <c r="O10" s="54">
        <v>2.5</v>
      </c>
      <c r="P10" s="55">
        <v>2.9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2.7</v>
      </c>
      <c r="M11" s="70"/>
      <c r="N11" s="70">
        <f t="shared" si="1"/>
        <v>0</v>
      </c>
      <c r="O11" s="54">
        <v>2.5</v>
      </c>
      <c r="P11" s="55">
        <v>2.9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9"/>
      <c r="E12" s="175"/>
      <c r="F12" s="175"/>
      <c r="G12" s="175"/>
      <c r="H12" s="175"/>
      <c r="I12" s="175"/>
      <c r="J12" s="175"/>
      <c r="K12" s="175"/>
      <c r="L12" s="68">
        <v>2.7</v>
      </c>
      <c r="M12" s="70"/>
      <c r="N12" s="70">
        <f t="shared" si="1"/>
        <v>0</v>
      </c>
      <c r="O12" s="54">
        <v>2.5</v>
      </c>
      <c r="P12" s="55">
        <v>2.9</v>
      </c>
      <c r="Q12" s="75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2.7</v>
      </c>
      <c r="M13" s="70"/>
      <c r="N13" s="70">
        <f t="shared" si="1"/>
        <v>0</v>
      </c>
      <c r="O13" s="54">
        <v>2.5</v>
      </c>
      <c r="P13" s="55">
        <v>2.9</v>
      </c>
      <c r="Q13" s="75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2.7</v>
      </c>
      <c r="M14" s="70"/>
      <c r="N14" s="70">
        <f t="shared" si="1"/>
        <v>0</v>
      </c>
      <c r="O14" s="54">
        <v>2.5</v>
      </c>
      <c r="P14" s="55">
        <v>2.9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2.7</v>
      </c>
      <c r="M15" s="70"/>
      <c r="N15" s="70">
        <f t="shared" si="1"/>
        <v>0</v>
      </c>
      <c r="O15" s="54">
        <v>2.5</v>
      </c>
      <c r="P15" s="55">
        <v>2.9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2.7</v>
      </c>
      <c r="M16" s="70"/>
      <c r="N16" s="70">
        <f t="shared" si="1"/>
        <v>0</v>
      </c>
      <c r="O16" s="54">
        <v>2.5</v>
      </c>
      <c r="P16" s="55">
        <v>2.9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2.7</v>
      </c>
      <c r="M17" s="70"/>
      <c r="N17" s="70">
        <f t="shared" si="1"/>
        <v>0</v>
      </c>
      <c r="O17" s="54">
        <v>2.5</v>
      </c>
      <c r="P17" s="55">
        <v>2.9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2.7</v>
      </c>
      <c r="M18" s="70"/>
      <c r="N18" s="70">
        <f t="shared" si="1"/>
        <v>0</v>
      </c>
      <c r="O18" s="54">
        <v>2.5</v>
      </c>
      <c r="P18" s="55">
        <v>2.9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2.7</v>
      </c>
      <c r="M19" s="70"/>
      <c r="N19" s="70">
        <f>MAX(B19:K19)-MIN(B19:K19)</f>
        <v>0</v>
      </c>
      <c r="O19" s="54">
        <v>2.5</v>
      </c>
      <c r="P19" s="55">
        <v>2.9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2.7</v>
      </c>
      <c r="M20" s="70"/>
      <c r="N20" s="70">
        <f>MAX(B20:K20)-MIN(B20:K20)</f>
        <v>0</v>
      </c>
      <c r="O20" s="54">
        <v>2.5</v>
      </c>
      <c r="P20" s="55">
        <v>2.9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80" workbookViewId="0">
      <selection activeCell="M9" sqref="M9"/>
    </sheetView>
  </sheetViews>
  <sheetFormatPr defaultRowHeight="15" x14ac:dyDescent="0.3"/>
  <cols>
    <col min="1" max="1" width="3.77734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85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31" t="s">
        <v>18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200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5.9833333333333334</v>
      </c>
      <c r="E3" s="69"/>
      <c r="F3" s="69"/>
      <c r="G3" s="69">
        <v>5.9263888888888898</v>
      </c>
      <c r="H3" s="69"/>
      <c r="I3" s="69"/>
      <c r="J3" s="69">
        <v>5.89</v>
      </c>
      <c r="K3" s="69"/>
      <c r="L3" s="68">
        <v>6</v>
      </c>
      <c r="M3" s="70">
        <f t="shared" ref="M3:M9" si="0">AVERAGE(B3:K3)</f>
        <v>5.9332407407407404</v>
      </c>
      <c r="N3" s="70">
        <f t="shared" ref="N3:N20" si="1">MAX(B3:K3)-MIN(B3:K3)</f>
        <v>9.3333333333333712E-2</v>
      </c>
      <c r="O3" s="54">
        <v>5.8</v>
      </c>
      <c r="P3" s="55">
        <v>6.2</v>
      </c>
      <c r="Q3" s="44">
        <f>M3/M3*100</f>
        <v>100</v>
      </c>
    </row>
    <row r="4" spans="1:18" ht="15.9" customHeight="1" x14ac:dyDescent="0.3">
      <c r="A4" s="35">
        <v>12</v>
      </c>
      <c r="B4" s="69">
        <v>5.9166666666666687</v>
      </c>
      <c r="C4" s="69">
        <v>6.0468333333333328</v>
      </c>
      <c r="D4" s="70">
        <v>5.9705882352941178</v>
      </c>
      <c r="E4" s="69"/>
      <c r="F4" s="69">
        <v>6</v>
      </c>
      <c r="G4" s="69">
        <v>5.8464912280701755</v>
      </c>
      <c r="H4" s="69">
        <v>6.02</v>
      </c>
      <c r="I4" s="69"/>
      <c r="J4" s="69">
        <v>5.92</v>
      </c>
      <c r="K4" s="69"/>
      <c r="L4" s="68">
        <v>6</v>
      </c>
      <c r="M4" s="70">
        <f t="shared" si="0"/>
        <v>5.9600827804806134</v>
      </c>
      <c r="N4" s="70">
        <f t="shared" si="1"/>
        <v>0.20034210526315732</v>
      </c>
      <c r="O4" s="54">
        <v>5.8</v>
      </c>
      <c r="P4" s="55">
        <v>6.2</v>
      </c>
      <c r="Q4" s="44">
        <f>M4/M$3*100</f>
        <v>100.45240098814061</v>
      </c>
    </row>
    <row r="5" spans="1:18" ht="15.9" customHeight="1" x14ac:dyDescent="0.3">
      <c r="A5" s="35">
        <v>1</v>
      </c>
      <c r="B5" s="69">
        <v>5.9166666666666687</v>
      </c>
      <c r="C5" s="69">
        <v>6.0499000000000001</v>
      </c>
      <c r="D5" s="70">
        <v>6.0388888888888879</v>
      </c>
      <c r="E5" s="69"/>
      <c r="F5" s="69">
        <v>5.9944444444444445</v>
      </c>
      <c r="G5" s="69">
        <v>5.9083333333333341</v>
      </c>
      <c r="H5" s="69">
        <v>5.96</v>
      </c>
      <c r="I5" s="69">
        <v>6.15</v>
      </c>
      <c r="J5" s="69">
        <v>6</v>
      </c>
      <c r="K5" s="69">
        <v>6</v>
      </c>
      <c r="L5" s="68">
        <v>6</v>
      </c>
      <c r="M5" s="70">
        <f t="shared" si="0"/>
        <v>6.0020259259259259</v>
      </c>
      <c r="N5" s="70">
        <f t="shared" si="1"/>
        <v>0.24166666666666625</v>
      </c>
      <c r="O5" s="54">
        <v>5.8</v>
      </c>
      <c r="P5" s="55">
        <v>6.2</v>
      </c>
      <c r="Q5" s="44">
        <f t="shared" ref="Q5:Q20" si="2">M5/M$3*100</f>
        <v>101.15931896565178</v>
      </c>
    </row>
    <row r="6" spans="1:18" ht="15.9" customHeight="1" x14ac:dyDescent="0.3">
      <c r="A6" s="35">
        <v>2</v>
      </c>
      <c r="B6" s="69">
        <v>5.9187500000000028</v>
      </c>
      <c r="C6" s="69">
        <v>6.0481578947368426</v>
      </c>
      <c r="D6" s="70">
        <v>5.9437499999999996</v>
      </c>
      <c r="E6" s="69"/>
      <c r="F6" s="69">
        <v>5.9789473684210535</v>
      </c>
      <c r="G6" s="69">
        <v>5.8642857142857148</v>
      </c>
      <c r="H6" s="69">
        <v>5.97</v>
      </c>
      <c r="I6" s="69">
        <v>6.11</v>
      </c>
      <c r="J6" s="69">
        <v>6.03</v>
      </c>
      <c r="K6" s="69">
        <v>6</v>
      </c>
      <c r="L6" s="68">
        <v>6</v>
      </c>
      <c r="M6" s="70">
        <f t="shared" si="0"/>
        <v>5.9848767752715126</v>
      </c>
      <c r="N6" s="70">
        <f t="shared" si="1"/>
        <v>0.24571428571428555</v>
      </c>
      <c r="O6" s="54">
        <v>5.8</v>
      </c>
      <c r="P6" s="55">
        <v>6.2</v>
      </c>
      <c r="Q6" s="44">
        <f t="shared" si="2"/>
        <v>100.87028382610892</v>
      </c>
    </row>
    <row r="7" spans="1:18" ht="15.9" customHeight="1" x14ac:dyDescent="0.3">
      <c r="A7" s="35">
        <v>3</v>
      </c>
      <c r="B7" s="69">
        <v>5.9125000000000023</v>
      </c>
      <c r="C7" s="69">
        <v>6.0577500000000004</v>
      </c>
      <c r="D7" s="70">
        <v>6.01</v>
      </c>
      <c r="E7" s="69"/>
      <c r="F7" s="69">
        <v>5.9894736842105258</v>
      </c>
      <c r="G7" s="69">
        <v>5.8224637681159432</v>
      </c>
      <c r="H7" s="69">
        <v>5.96</v>
      </c>
      <c r="I7" s="69">
        <v>6.15</v>
      </c>
      <c r="J7" s="69">
        <v>6.03</v>
      </c>
      <c r="K7" s="69">
        <v>6</v>
      </c>
      <c r="L7" s="68">
        <v>6</v>
      </c>
      <c r="M7" s="70">
        <f t="shared" si="0"/>
        <v>5.992465272480719</v>
      </c>
      <c r="N7" s="70">
        <f t="shared" si="1"/>
        <v>0.32753623188405712</v>
      </c>
      <c r="O7" s="54">
        <v>5.8</v>
      </c>
      <c r="P7" s="55">
        <v>6.2</v>
      </c>
      <c r="Q7" s="44">
        <f t="shared" si="2"/>
        <v>100.99818184240044</v>
      </c>
    </row>
    <row r="8" spans="1:18" ht="15.9" customHeight="1" x14ac:dyDescent="0.3">
      <c r="A8" s="35">
        <v>4</v>
      </c>
      <c r="B8" s="69">
        <v>5.9062500000000036</v>
      </c>
      <c r="C8" s="69">
        <v>6.0585000000000004</v>
      </c>
      <c r="D8" s="70">
        <v>6.11</v>
      </c>
      <c r="E8" s="69">
        <v>6.1375000000000002</v>
      </c>
      <c r="F8" s="69">
        <v>5.9736842105263168</v>
      </c>
      <c r="G8" s="69">
        <v>5.8772727272727288</v>
      </c>
      <c r="H8" s="69">
        <v>6.01</v>
      </c>
      <c r="I8" s="69">
        <v>6.07</v>
      </c>
      <c r="J8" s="69">
        <v>5.96</v>
      </c>
      <c r="K8" s="69">
        <v>5.9</v>
      </c>
      <c r="L8" s="68">
        <v>6</v>
      </c>
      <c r="M8" s="70">
        <f t="shared" si="0"/>
        <v>6.000320693779905</v>
      </c>
      <c r="N8" s="70">
        <f t="shared" si="1"/>
        <v>0.26022727272727142</v>
      </c>
      <c r="O8" s="54">
        <v>5.8</v>
      </c>
      <c r="P8" s="55">
        <v>6.2</v>
      </c>
      <c r="Q8" s="44">
        <f t="shared" si="2"/>
        <v>101.1305786495154</v>
      </c>
    </row>
    <row r="9" spans="1:18" ht="15.9" customHeight="1" x14ac:dyDescent="0.3">
      <c r="A9" s="35">
        <v>5</v>
      </c>
      <c r="B9" s="69">
        <v>5.8968750000000032</v>
      </c>
      <c r="C9" s="69">
        <v>6.0467500000000003</v>
      </c>
      <c r="D9" s="70">
        <v>6.1166666666666698</v>
      </c>
      <c r="E9" s="69">
        <v>6.0339999999999998</v>
      </c>
      <c r="F9" s="69">
        <v>5.9947368421052634</v>
      </c>
      <c r="G9" s="69">
        <v>5.8567901234567907</v>
      </c>
      <c r="H9" s="69">
        <v>5.9870000000000001</v>
      </c>
      <c r="I9" s="69">
        <v>5.99</v>
      </c>
      <c r="J9" s="69">
        <v>5.93</v>
      </c>
      <c r="K9" s="69">
        <v>5.88</v>
      </c>
      <c r="L9" s="68">
        <v>6</v>
      </c>
      <c r="M9" s="70">
        <f t="shared" si="0"/>
        <v>5.9732818632228737</v>
      </c>
      <c r="N9" s="70">
        <f t="shared" si="1"/>
        <v>0.25987654320987907</v>
      </c>
      <c r="O9" s="54">
        <v>5.8</v>
      </c>
      <c r="P9" s="55">
        <v>6.2</v>
      </c>
      <c r="Q9" s="44">
        <f t="shared" si="2"/>
        <v>100.67486091044967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6</v>
      </c>
      <c r="M10" s="70"/>
      <c r="N10" s="70">
        <f t="shared" si="1"/>
        <v>0</v>
      </c>
      <c r="O10" s="54">
        <v>5.8</v>
      </c>
      <c r="P10" s="55">
        <v>6.2</v>
      </c>
      <c r="Q10" s="44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6</v>
      </c>
      <c r="M11" s="70"/>
      <c r="N11" s="70">
        <f t="shared" si="1"/>
        <v>0</v>
      </c>
      <c r="O11" s="54">
        <v>5.8</v>
      </c>
      <c r="P11" s="55">
        <v>6.2</v>
      </c>
      <c r="Q11" s="44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6</v>
      </c>
      <c r="M12" s="70"/>
      <c r="N12" s="70">
        <f t="shared" si="1"/>
        <v>0</v>
      </c>
      <c r="O12" s="54">
        <v>5.8</v>
      </c>
      <c r="P12" s="55">
        <v>6.2</v>
      </c>
      <c r="Q12" s="44">
        <f t="shared" si="2"/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6</v>
      </c>
      <c r="M13" s="70"/>
      <c r="N13" s="70">
        <f t="shared" si="1"/>
        <v>0</v>
      </c>
      <c r="O13" s="54">
        <v>5.8</v>
      </c>
      <c r="P13" s="55">
        <v>6.2</v>
      </c>
      <c r="Q13" s="44">
        <f t="shared" si="2"/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6</v>
      </c>
      <c r="M14" s="70"/>
      <c r="N14" s="70">
        <f t="shared" si="1"/>
        <v>0</v>
      </c>
      <c r="O14" s="54">
        <v>5.8</v>
      </c>
      <c r="P14" s="55">
        <v>6.2</v>
      </c>
      <c r="Q14" s="44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6</v>
      </c>
      <c r="M15" s="70"/>
      <c r="N15" s="70">
        <f t="shared" si="1"/>
        <v>0</v>
      </c>
      <c r="O15" s="54">
        <v>5.8</v>
      </c>
      <c r="P15" s="55">
        <v>6.2</v>
      </c>
      <c r="Q15" s="44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6</v>
      </c>
      <c r="M16" s="70"/>
      <c r="N16" s="70">
        <f t="shared" si="1"/>
        <v>0</v>
      </c>
      <c r="O16" s="54">
        <v>5.8</v>
      </c>
      <c r="P16" s="55">
        <v>6.2</v>
      </c>
      <c r="Q16" s="44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6</v>
      </c>
      <c r="M17" s="70"/>
      <c r="N17" s="70">
        <f t="shared" si="1"/>
        <v>0</v>
      </c>
      <c r="O17" s="54">
        <v>5.8</v>
      </c>
      <c r="P17" s="55">
        <v>6.2</v>
      </c>
      <c r="Q17" s="44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6</v>
      </c>
      <c r="M18" s="70"/>
      <c r="N18" s="70">
        <f t="shared" si="1"/>
        <v>0</v>
      </c>
      <c r="O18" s="54">
        <v>5.8</v>
      </c>
      <c r="P18" s="55">
        <v>6.2</v>
      </c>
      <c r="Q18" s="44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6</v>
      </c>
      <c r="M19" s="70"/>
      <c r="N19" s="70">
        <f t="shared" si="1"/>
        <v>0</v>
      </c>
      <c r="O19" s="54">
        <v>5.8</v>
      </c>
      <c r="P19" s="55">
        <v>6.2</v>
      </c>
      <c r="Q19" s="44">
        <f t="shared" si="2"/>
        <v>0</v>
      </c>
      <c r="R19" s="7"/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8">
        <v>6</v>
      </c>
      <c r="M20" s="70"/>
      <c r="N20" s="70">
        <f t="shared" si="1"/>
        <v>0</v>
      </c>
      <c r="O20" s="54">
        <v>5.8</v>
      </c>
      <c r="P20" s="55">
        <v>6.2</v>
      </c>
      <c r="Q20" s="4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6640625" customWidth="1"/>
    <col min="2" max="2" width="10.109375" customWidth="1"/>
    <col min="3" max="3" width="9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60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4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157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964.36923076923074</v>
      </c>
      <c r="E3" s="68"/>
      <c r="F3" s="68"/>
      <c r="G3" s="68">
        <v>970.12</v>
      </c>
      <c r="H3" s="68"/>
      <c r="I3" s="68"/>
      <c r="J3" s="68">
        <v>956.5</v>
      </c>
      <c r="K3" s="68"/>
      <c r="L3" s="65">
        <v>959</v>
      </c>
      <c r="M3" s="62">
        <f t="shared" ref="M3:M9" si="0">AVERAGE(B3:K3)</f>
        <v>963.66307692307691</v>
      </c>
      <c r="N3" s="62">
        <f t="shared" ref="N3:N20" si="1">MAX(B3:K3)-MIN(B3:K3)</f>
        <v>13.620000000000005</v>
      </c>
      <c r="O3" s="60">
        <v>911</v>
      </c>
      <c r="P3" s="61">
        <v>1007</v>
      </c>
      <c r="Q3" s="75">
        <f>M3/M3*100</f>
        <v>100</v>
      </c>
    </row>
    <row r="4" spans="1:18" ht="15.9" customHeight="1" x14ac:dyDescent="0.35">
      <c r="A4" s="35">
        <v>12</v>
      </c>
      <c r="B4" s="68">
        <v>967.625</v>
      </c>
      <c r="C4" s="68">
        <v>941.29722222222233</v>
      </c>
      <c r="D4" s="62">
        <v>970.92142857142858</v>
      </c>
      <c r="E4" s="68"/>
      <c r="F4" s="68">
        <v>939.08333333333337</v>
      </c>
      <c r="G4" s="68">
        <v>966.89166666666677</v>
      </c>
      <c r="H4" s="68"/>
      <c r="I4" s="68"/>
      <c r="J4" s="68">
        <v>953.44</v>
      </c>
      <c r="K4" s="68"/>
      <c r="L4" s="65">
        <v>959</v>
      </c>
      <c r="M4" s="62">
        <f t="shared" si="0"/>
        <v>956.54310846560873</v>
      </c>
      <c r="N4" s="36">
        <f t="shared" si="1"/>
        <v>31.838095238095207</v>
      </c>
      <c r="O4" s="60">
        <v>911</v>
      </c>
      <c r="P4" s="61">
        <v>1007</v>
      </c>
      <c r="Q4" s="75">
        <f>M4/M$3*100</f>
        <v>99.261155830500229</v>
      </c>
    </row>
    <row r="5" spans="1:18" ht="15.9" customHeight="1" x14ac:dyDescent="0.35">
      <c r="A5" s="35">
        <v>1</v>
      </c>
      <c r="B5" s="68">
        <v>967.45833333333337</v>
      </c>
      <c r="C5" s="68">
        <v>950.96500000000003</v>
      </c>
      <c r="D5" s="62">
        <v>970.64666666666676</v>
      </c>
      <c r="E5" s="68"/>
      <c r="F5" s="68">
        <v>957.05555555555554</v>
      </c>
      <c r="G5" s="68">
        <v>953.875</v>
      </c>
      <c r="H5" s="68"/>
      <c r="I5" s="68">
        <v>960</v>
      </c>
      <c r="J5" s="68">
        <v>945.96</v>
      </c>
      <c r="K5" s="68"/>
      <c r="L5" s="65">
        <v>959</v>
      </c>
      <c r="M5" s="62">
        <f t="shared" si="0"/>
        <v>957.99436507936514</v>
      </c>
      <c r="N5" s="36">
        <f t="shared" si="1"/>
        <v>24.686666666666724</v>
      </c>
      <c r="O5" s="60">
        <v>911</v>
      </c>
      <c r="P5" s="61">
        <v>1007</v>
      </c>
      <c r="Q5" s="75">
        <f t="shared" ref="Q5:Q20" si="2">M5/M$3*100</f>
        <v>99.411753757152184</v>
      </c>
    </row>
    <row r="6" spans="1:18" ht="15.9" customHeight="1" x14ac:dyDescent="0.35">
      <c r="A6" s="35">
        <v>2</v>
      </c>
      <c r="B6" s="68">
        <v>971.0625</v>
      </c>
      <c r="C6" s="68">
        <v>958.10789473684224</v>
      </c>
      <c r="D6" s="62">
        <v>966.24285714285713</v>
      </c>
      <c r="E6" s="68"/>
      <c r="F6" s="68">
        <v>957.57894736842104</v>
      </c>
      <c r="G6" s="68">
        <v>954.53571428571433</v>
      </c>
      <c r="H6" s="68"/>
      <c r="I6" s="68">
        <v>950</v>
      </c>
      <c r="J6" s="68">
        <v>945.54</v>
      </c>
      <c r="K6" s="68"/>
      <c r="L6" s="65">
        <v>959</v>
      </c>
      <c r="M6" s="62">
        <f t="shared" si="0"/>
        <v>957.5811305048336</v>
      </c>
      <c r="N6" s="36">
        <f t="shared" si="1"/>
        <v>25.522500000000036</v>
      </c>
      <c r="O6" s="60">
        <v>911</v>
      </c>
      <c r="P6" s="61">
        <v>1007</v>
      </c>
      <c r="Q6" s="75">
        <f t="shared" si="2"/>
        <v>99.36887211268251</v>
      </c>
    </row>
    <row r="7" spans="1:18" ht="15.9" customHeight="1" x14ac:dyDescent="0.35">
      <c r="A7" s="35">
        <v>3</v>
      </c>
      <c r="B7" s="68">
        <v>970.625</v>
      </c>
      <c r="C7" s="68">
        <v>963.44500000000005</v>
      </c>
      <c r="D7" s="62">
        <v>968.506666666667</v>
      </c>
      <c r="E7" s="68"/>
      <c r="F7" s="68">
        <v>955.68421052631584</v>
      </c>
      <c r="G7" s="68">
        <v>942.98</v>
      </c>
      <c r="H7" s="68"/>
      <c r="I7" s="68">
        <v>967.2</v>
      </c>
      <c r="J7" s="68">
        <v>959.98</v>
      </c>
      <c r="K7" s="68"/>
      <c r="L7" s="65">
        <v>959</v>
      </c>
      <c r="M7" s="62">
        <f t="shared" si="0"/>
        <v>961.20298245614038</v>
      </c>
      <c r="N7" s="36">
        <f t="shared" si="1"/>
        <v>27.644999999999982</v>
      </c>
      <c r="O7" s="60">
        <v>911</v>
      </c>
      <c r="P7" s="61">
        <v>1007</v>
      </c>
      <c r="Q7" s="75">
        <f t="shared" si="2"/>
        <v>99.744714254821147</v>
      </c>
    </row>
    <row r="8" spans="1:18" ht="15.9" customHeight="1" x14ac:dyDescent="0.35">
      <c r="A8" s="35">
        <v>4</v>
      </c>
      <c r="B8" s="68">
        <v>965.4375</v>
      </c>
      <c r="C8" s="68">
        <v>961.42227777777794</v>
      </c>
      <c r="D8" s="62">
        <v>972.49199999999996</v>
      </c>
      <c r="E8" s="190"/>
      <c r="F8" s="68">
        <v>958.0526315789474</v>
      </c>
      <c r="G8" s="68">
        <v>966.39814814814804</v>
      </c>
      <c r="H8" s="68"/>
      <c r="I8" s="68">
        <v>959.3</v>
      </c>
      <c r="J8" s="68">
        <v>961.15</v>
      </c>
      <c r="K8" s="68"/>
      <c r="L8" s="65">
        <v>959</v>
      </c>
      <c r="M8" s="62">
        <f t="shared" si="0"/>
        <v>963.46465107212475</v>
      </c>
      <c r="N8" s="36">
        <f t="shared" si="1"/>
        <v>14.439368421052563</v>
      </c>
      <c r="O8" s="60">
        <v>911</v>
      </c>
      <c r="P8" s="61">
        <v>1007</v>
      </c>
      <c r="Q8" s="75">
        <f t="shared" si="2"/>
        <v>99.979409208912955</v>
      </c>
    </row>
    <row r="9" spans="1:18" ht="15.9" customHeight="1" x14ac:dyDescent="0.35">
      <c r="A9" s="35">
        <v>5</v>
      </c>
      <c r="B9" s="68">
        <v>969.6875</v>
      </c>
      <c r="C9" s="68">
        <v>954.01039999999989</v>
      </c>
      <c r="D9" s="62">
        <v>986.87692307692305</v>
      </c>
      <c r="E9" s="203"/>
      <c r="F9" s="68">
        <v>955.31578947368416</v>
      </c>
      <c r="G9" s="68">
        <v>983.43827160493834</v>
      </c>
      <c r="H9" s="68"/>
      <c r="I9" s="68">
        <v>952.7</v>
      </c>
      <c r="J9" s="68">
        <v>963.42</v>
      </c>
      <c r="K9" s="68"/>
      <c r="L9" s="65">
        <v>959</v>
      </c>
      <c r="M9" s="62">
        <f t="shared" si="0"/>
        <v>966.49269773650656</v>
      </c>
      <c r="N9" s="36">
        <f t="shared" si="1"/>
        <v>34.176923076923003</v>
      </c>
      <c r="O9" s="60">
        <v>911</v>
      </c>
      <c r="P9" s="61">
        <v>1007</v>
      </c>
      <c r="Q9" s="75">
        <f t="shared" si="2"/>
        <v>100.29363175586892</v>
      </c>
    </row>
    <row r="10" spans="1:18" ht="15.9" customHeight="1" x14ac:dyDescent="0.35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959</v>
      </c>
      <c r="M10" s="62"/>
      <c r="N10" s="36">
        <f t="shared" si="1"/>
        <v>0</v>
      </c>
      <c r="O10" s="60">
        <v>911</v>
      </c>
      <c r="P10" s="61">
        <v>1007</v>
      </c>
      <c r="Q10" s="75">
        <f t="shared" si="2"/>
        <v>0</v>
      </c>
    </row>
    <row r="11" spans="1:18" ht="15.9" customHeight="1" x14ac:dyDescent="0.35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959</v>
      </c>
      <c r="M11" s="62"/>
      <c r="N11" s="36">
        <f t="shared" si="1"/>
        <v>0</v>
      </c>
      <c r="O11" s="60">
        <v>911</v>
      </c>
      <c r="P11" s="61">
        <v>1007</v>
      </c>
      <c r="Q11" s="75">
        <f t="shared" si="2"/>
        <v>0</v>
      </c>
    </row>
    <row r="12" spans="1:18" ht="15.9" customHeight="1" x14ac:dyDescent="0.35">
      <c r="A12" s="35">
        <v>8</v>
      </c>
      <c r="B12" s="84"/>
      <c r="C12" s="84"/>
      <c r="D12" s="191"/>
      <c r="E12" s="192"/>
      <c r="F12" s="84"/>
      <c r="G12" s="84"/>
      <c r="H12" s="84"/>
      <c r="I12" s="84"/>
      <c r="J12" s="84"/>
      <c r="K12" s="84"/>
      <c r="L12" s="65">
        <v>959</v>
      </c>
      <c r="M12" s="62"/>
      <c r="N12" s="36">
        <f t="shared" si="1"/>
        <v>0</v>
      </c>
      <c r="O12" s="60">
        <v>911</v>
      </c>
      <c r="P12" s="61">
        <v>1007</v>
      </c>
      <c r="Q12" s="75">
        <f t="shared" si="2"/>
        <v>0</v>
      </c>
    </row>
    <row r="13" spans="1:18" ht="15.9" customHeight="1" x14ac:dyDescent="0.35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959</v>
      </c>
      <c r="M13" s="62"/>
      <c r="N13" s="36">
        <f t="shared" si="1"/>
        <v>0</v>
      </c>
      <c r="O13" s="60">
        <v>911</v>
      </c>
      <c r="P13" s="61">
        <v>1007</v>
      </c>
      <c r="Q13" s="75">
        <f t="shared" si="2"/>
        <v>0</v>
      </c>
    </row>
    <row r="14" spans="1:18" ht="15.9" customHeight="1" x14ac:dyDescent="0.35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959</v>
      </c>
      <c r="M14" s="62"/>
      <c r="N14" s="36">
        <f t="shared" si="1"/>
        <v>0</v>
      </c>
      <c r="O14" s="60">
        <v>911</v>
      </c>
      <c r="P14" s="61">
        <v>1007</v>
      </c>
      <c r="Q14" s="75">
        <f t="shared" si="2"/>
        <v>0</v>
      </c>
    </row>
    <row r="15" spans="1:18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959</v>
      </c>
      <c r="M15" s="62"/>
      <c r="N15" s="36">
        <f t="shared" si="1"/>
        <v>0</v>
      </c>
      <c r="O15" s="60">
        <v>911</v>
      </c>
      <c r="P15" s="61">
        <v>1007</v>
      </c>
      <c r="Q15" s="75">
        <f t="shared" si="2"/>
        <v>0</v>
      </c>
      <c r="R15" s="7"/>
    </row>
    <row r="16" spans="1:18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959</v>
      </c>
      <c r="M16" s="62"/>
      <c r="N16" s="36">
        <f t="shared" si="1"/>
        <v>0</v>
      </c>
      <c r="O16" s="60">
        <v>911</v>
      </c>
      <c r="P16" s="61">
        <v>1007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959</v>
      </c>
      <c r="M17" s="62"/>
      <c r="N17" s="36">
        <f t="shared" si="1"/>
        <v>0</v>
      </c>
      <c r="O17" s="60">
        <v>911</v>
      </c>
      <c r="P17" s="61">
        <v>1007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959</v>
      </c>
      <c r="M18" s="62"/>
      <c r="N18" s="36">
        <f t="shared" si="1"/>
        <v>0</v>
      </c>
      <c r="O18" s="60">
        <v>911</v>
      </c>
      <c r="P18" s="61">
        <v>1007</v>
      </c>
      <c r="Q18" s="75">
        <f t="shared" si="2"/>
        <v>0</v>
      </c>
      <c r="R18" s="7"/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959</v>
      </c>
      <c r="M19" s="62"/>
      <c r="N19" s="36">
        <f t="shared" si="1"/>
        <v>0</v>
      </c>
      <c r="O19" s="60">
        <v>911</v>
      </c>
      <c r="P19" s="61">
        <v>1007</v>
      </c>
      <c r="Q19" s="75">
        <f t="shared" si="2"/>
        <v>0</v>
      </c>
      <c r="R19" s="7"/>
    </row>
    <row r="20" spans="1:18" ht="15.9" customHeight="1" x14ac:dyDescent="0.3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959</v>
      </c>
      <c r="M20" s="62"/>
      <c r="N20" s="36">
        <f t="shared" si="1"/>
        <v>0</v>
      </c>
      <c r="O20" s="60">
        <v>911</v>
      </c>
      <c r="P20" s="61">
        <v>1007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886718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88671875" customWidth="1"/>
    <col min="8" max="8" width="8.77734375" customWidth="1"/>
    <col min="9" max="9" width="10.6640625" customWidth="1"/>
    <col min="10" max="10" width="10.2187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61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157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194.00714285714281</v>
      </c>
      <c r="E3" s="68"/>
      <c r="F3" s="68"/>
      <c r="G3" s="68">
        <v>199.75833333333333</v>
      </c>
      <c r="H3" s="68"/>
      <c r="I3" s="68"/>
      <c r="J3" s="68">
        <v>191.06</v>
      </c>
      <c r="K3" s="68"/>
      <c r="L3" s="65">
        <v>196</v>
      </c>
      <c r="M3" s="62">
        <f t="shared" ref="M3:M9" si="0">AVERAGE(B3:K3)</f>
        <v>194.94182539682538</v>
      </c>
      <c r="N3" s="62">
        <f t="shared" ref="N3:N20" si="1">MAX(B3:K3)-MIN(B3:K3)</f>
        <v>8.6983333333333235</v>
      </c>
      <c r="O3" s="60">
        <v>176</v>
      </c>
      <c r="P3" s="61">
        <v>216</v>
      </c>
      <c r="Q3" s="75">
        <f>M3/M3*100</f>
        <v>100</v>
      </c>
    </row>
    <row r="4" spans="1:18" ht="15.9" customHeight="1" x14ac:dyDescent="0.3">
      <c r="A4" s="35">
        <v>12</v>
      </c>
      <c r="B4" s="68">
        <v>195.625</v>
      </c>
      <c r="C4" s="68">
        <v>199.08055555555558</v>
      </c>
      <c r="D4" s="62">
        <v>192.41333333333333</v>
      </c>
      <c r="E4" s="68"/>
      <c r="F4" s="68">
        <v>197.92307692307693</v>
      </c>
      <c r="G4" s="68">
        <v>196.19444444444446</v>
      </c>
      <c r="H4" s="68"/>
      <c r="I4" s="68"/>
      <c r="J4" s="68">
        <v>191.9</v>
      </c>
      <c r="K4" s="68"/>
      <c r="L4" s="65">
        <v>196</v>
      </c>
      <c r="M4" s="62">
        <f t="shared" si="0"/>
        <v>195.52273504273504</v>
      </c>
      <c r="N4" s="62">
        <f t="shared" si="1"/>
        <v>7.1805555555555713</v>
      </c>
      <c r="O4" s="60">
        <v>176</v>
      </c>
      <c r="P4" s="61">
        <v>216</v>
      </c>
      <c r="Q4" s="75">
        <f>M4/M$3*100</f>
        <v>100.29799128264401</v>
      </c>
    </row>
    <row r="5" spans="1:18" ht="15.9" customHeight="1" x14ac:dyDescent="0.3">
      <c r="A5" s="35">
        <v>1</v>
      </c>
      <c r="B5" s="68">
        <v>197.5</v>
      </c>
      <c r="C5" s="68">
        <v>203.02330000000001</v>
      </c>
      <c r="D5" s="62">
        <v>192.41538461538462</v>
      </c>
      <c r="E5" s="68"/>
      <c r="F5" s="68">
        <v>198.5</v>
      </c>
      <c r="G5" s="68">
        <v>192.05555555555554</v>
      </c>
      <c r="H5" s="68"/>
      <c r="I5" s="68">
        <v>192.3</v>
      </c>
      <c r="J5" s="68">
        <v>193.77</v>
      </c>
      <c r="K5" s="68"/>
      <c r="L5" s="65">
        <v>196</v>
      </c>
      <c r="M5" s="62">
        <f t="shared" si="0"/>
        <v>195.6520343101343</v>
      </c>
      <c r="N5" s="62">
        <f t="shared" si="1"/>
        <v>10.967744444444463</v>
      </c>
      <c r="O5" s="60">
        <v>176</v>
      </c>
      <c r="P5" s="61">
        <v>216</v>
      </c>
      <c r="Q5" s="75">
        <f t="shared" ref="Q5:Q20" si="2">M5/M$3*100</f>
        <v>100.3643183867101</v>
      </c>
    </row>
    <row r="6" spans="1:18" ht="15.9" customHeight="1" x14ac:dyDescent="0.3">
      <c r="A6" s="35">
        <v>2</v>
      </c>
      <c r="B6" s="68">
        <v>197.03125</v>
      </c>
      <c r="C6" s="68">
        <v>200.93421052631581</v>
      </c>
      <c r="D6" s="62">
        <v>192.64374999999998</v>
      </c>
      <c r="E6" s="68"/>
      <c r="F6" s="68">
        <v>197.52631578947367</v>
      </c>
      <c r="G6" s="68">
        <v>190.24137931034483</v>
      </c>
      <c r="H6" s="68"/>
      <c r="I6" s="68">
        <v>188</v>
      </c>
      <c r="J6" s="68">
        <v>194.02</v>
      </c>
      <c r="K6" s="68"/>
      <c r="L6" s="65">
        <v>196</v>
      </c>
      <c r="M6" s="62">
        <f t="shared" si="0"/>
        <v>194.34241508944774</v>
      </c>
      <c r="N6" s="62">
        <f t="shared" si="1"/>
        <v>12.934210526315809</v>
      </c>
      <c r="O6" s="60">
        <v>176</v>
      </c>
      <c r="P6" s="61">
        <v>216</v>
      </c>
      <c r="Q6" s="75">
        <f t="shared" si="2"/>
        <v>99.692518367386029</v>
      </c>
    </row>
    <row r="7" spans="1:18" ht="15.9" customHeight="1" x14ac:dyDescent="0.3">
      <c r="A7" s="35">
        <v>3</v>
      </c>
      <c r="B7" s="68">
        <v>196.90625</v>
      </c>
      <c r="C7" s="68">
        <v>198.815</v>
      </c>
      <c r="D7" s="62">
        <v>189.805555555556</v>
      </c>
      <c r="E7" s="68"/>
      <c r="F7" s="68">
        <v>196.94736842105263</v>
      </c>
      <c r="G7" s="68">
        <v>192.04166666666666</v>
      </c>
      <c r="H7" s="68"/>
      <c r="I7" s="68">
        <v>194.3</v>
      </c>
      <c r="J7" s="68">
        <v>193.88</v>
      </c>
      <c r="K7" s="68"/>
      <c r="L7" s="65">
        <v>196</v>
      </c>
      <c r="M7" s="62">
        <f t="shared" si="0"/>
        <v>194.6708343776107</v>
      </c>
      <c r="N7" s="62">
        <f t="shared" si="1"/>
        <v>9.0094444444440001</v>
      </c>
      <c r="O7" s="60">
        <v>176</v>
      </c>
      <c r="P7" s="61">
        <v>216</v>
      </c>
      <c r="Q7" s="75">
        <f t="shared" si="2"/>
        <v>99.860988775157395</v>
      </c>
    </row>
    <row r="8" spans="1:18" ht="15.9" customHeight="1" x14ac:dyDescent="0.3">
      <c r="A8" s="35">
        <v>4</v>
      </c>
      <c r="B8" s="68">
        <v>197.28125</v>
      </c>
      <c r="C8" s="68">
        <v>198.79077777777775</v>
      </c>
      <c r="D8" s="62">
        <v>191.90600000000001</v>
      </c>
      <c r="E8" s="190"/>
      <c r="F8" s="68">
        <v>195.94736842105263</v>
      </c>
      <c r="G8" s="68">
        <v>195.40909090909091</v>
      </c>
      <c r="H8" s="68"/>
      <c r="I8" s="68">
        <v>193.3</v>
      </c>
      <c r="J8" s="68">
        <v>194.96</v>
      </c>
      <c r="K8" s="68"/>
      <c r="L8" s="65">
        <v>196</v>
      </c>
      <c r="M8" s="62">
        <f t="shared" si="0"/>
        <v>195.37064101541731</v>
      </c>
      <c r="N8" s="62">
        <f t="shared" si="1"/>
        <v>6.8847777777777424</v>
      </c>
      <c r="O8" s="60">
        <v>176</v>
      </c>
      <c r="P8" s="61">
        <v>216</v>
      </c>
      <c r="Q8" s="75">
        <f t="shared" si="2"/>
        <v>100.21997106968657</v>
      </c>
    </row>
    <row r="9" spans="1:18" ht="15.9" customHeight="1" x14ac:dyDescent="0.3">
      <c r="A9" s="35">
        <v>5</v>
      </c>
      <c r="B9" s="68">
        <v>197.03125</v>
      </c>
      <c r="C9" s="68">
        <v>195.74759999999998</v>
      </c>
      <c r="D9" s="62">
        <v>197.914285714286</v>
      </c>
      <c r="E9" s="190"/>
      <c r="F9" s="68">
        <v>200.57894736842104</v>
      </c>
      <c r="G9" s="68">
        <v>196.09259259259258</v>
      </c>
      <c r="H9" s="68"/>
      <c r="I9" s="68">
        <v>192.2</v>
      </c>
      <c r="J9" s="68">
        <v>193.25</v>
      </c>
      <c r="K9" s="68"/>
      <c r="L9" s="65">
        <v>196</v>
      </c>
      <c r="M9" s="62">
        <f t="shared" si="0"/>
        <v>196.11638223932852</v>
      </c>
      <c r="N9" s="62">
        <f t="shared" si="1"/>
        <v>8.378947368421052</v>
      </c>
      <c r="O9" s="60">
        <v>176</v>
      </c>
      <c r="P9" s="61">
        <v>216</v>
      </c>
      <c r="Q9" s="75">
        <f t="shared" si="2"/>
        <v>100.6025165918664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196</v>
      </c>
      <c r="M10" s="62"/>
      <c r="N10" s="62">
        <f t="shared" si="1"/>
        <v>0</v>
      </c>
      <c r="O10" s="60">
        <v>176</v>
      </c>
      <c r="P10" s="61">
        <v>216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196</v>
      </c>
      <c r="M11" s="62"/>
      <c r="N11" s="62">
        <f t="shared" si="1"/>
        <v>0</v>
      </c>
      <c r="O11" s="60">
        <v>176</v>
      </c>
      <c r="P11" s="61">
        <v>216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91"/>
      <c r="E12" s="192"/>
      <c r="F12" s="84"/>
      <c r="G12" s="84"/>
      <c r="H12" s="84"/>
      <c r="I12" s="84"/>
      <c r="J12" s="84"/>
      <c r="K12" s="84"/>
      <c r="L12" s="65">
        <v>196</v>
      </c>
      <c r="M12" s="62"/>
      <c r="N12" s="62">
        <f t="shared" si="1"/>
        <v>0</v>
      </c>
      <c r="O12" s="60">
        <v>176</v>
      </c>
      <c r="P12" s="61">
        <v>216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196</v>
      </c>
      <c r="M13" s="62"/>
      <c r="N13" s="62">
        <f t="shared" si="1"/>
        <v>0</v>
      </c>
      <c r="O13" s="60">
        <v>176</v>
      </c>
      <c r="P13" s="61">
        <v>216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196</v>
      </c>
      <c r="M14" s="62"/>
      <c r="N14" s="62">
        <f t="shared" si="1"/>
        <v>0</v>
      </c>
      <c r="O14" s="60">
        <v>176</v>
      </c>
      <c r="P14" s="61">
        <v>216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196</v>
      </c>
      <c r="M15" s="62"/>
      <c r="N15" s="62">
        <f t="shared" si="1"/>
        <v>0</v>
      </c>
      <c r="O15" s="60">
        <v>176</v>
      </c>
      <c r="P15" s="61">
        <v>216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196</v>
      </c>
      <c r="M16" s="62"/>
      <c r="N16" s="62">
        <f t="shared" si="1"/>
        <v>0</v>
      </c>
      <c r="O16" s="60">
        <v>176</v>
      </c>
      <c r="P16" s="61">
        <v>216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196</v>
      </c>
      <c r="M17" s="62"/>
      <c r="N17" s="62">
        <f t="shared" si="1"/>
        <v>0</v>
      </c>
      <c r="O17" s="60">
        <v>176</v>
      </c>
      <c r="P17" s="61">
        <v>216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196</v>
      </c>
      <c r="M18" s="62"/>
      <c r="N18" s="62">
        <f t="shared" si="1"/>
        <v>0</v>
      </c>
      <c r="O18" s="60">
        <v>176</v>
      </c>
      <c r="P18" s="61">
        <v>216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196</v>
      </c>
      <c r="M19" s="62"/>
      <c r="N19" s="62">
        <f t="shared" si="1"/>
        <v>0</v>
      </c>
      <c r="O19" s="60">
        <v>176</v>
      </c>
      <c r="P19" s="61">
        <v>216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196</v>
      </c>
      <c r="M20" s="62"/>
      <c r="N20" s="62">
        <f t="shared" si="1"/>
        <v>0</v>
      </c>
      <c r="O20" s="60">
        <v>176</v>
      </c>
      <c r="P20" s="61">
        <v>216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0"/>
  <sheetViews>
    <sheetView zoomScale="80" workbookViewId="0">
      <selection activeCell="W18" sqref="W18"/>
    </sheetView>
  </sheetViews>
  <sheetFormatPr defaultRowHeight="13.2" x14ac:dyDescent="0.2"/>
  <cols>
    <col min="1" max="1" width="3.6640625" customWidth="1"/>
    <col min="2" max="2" width="8.109375" customWidth="1"/>
    <col min="4" max="4" width="8.77734375" customWidth="1"/>
    <col min="5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15</v>
      </c>
    </row>
    <row r="2" spans="1:18" s="43" customFormat="1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s="43" customFormat="1" ht="15.9" customHeight="1" x14ac:dyDescent="0.3">
      <c r="A3" s="35">
        <v>11</v>
      </c>
      <c r="B3" s="69"/>
      <c r="C3" s="69"/>
      <c r="D3" s="70">
        <v>5.3782352941176468</v>
      </c>
      <c r="E3" s="69"/>
      <c r="F3" s="69"/>
      <c r="G3" s="69">
        <v>5.3471999999999991</v>
      </c>
      <c r="H3" s="69"/>
      <c r="I3" s="69"/>
      <c r="J3" s="69">
        <v>5.41</v>
      </c>
      <c r="K3" s="69"/>
      <c r="L3" s="68">
        <v>5.4</v>
      </c>
      <c r="M3" s="70">
        <f t="shared" ref="M3:M9" si="0">AVERAGE(B3:K3)</f>
        <v>5.3784784313725487</v>
      </c>
      <c r="N3" s="70">
        <f t="shared" ref="N3:N20" si="1">MAX(B3:K3)-MIN(B3:K3)</f>
        <v>6.2800000000001077E-2</v>
      </c>
      <c r="O3" s="41">
        <v>5.2</v>
      </c>
      <c r="P3" s="42">
        <v>5.6</v>
      </c>
      <c r="Q3" s="44">
        <f>M3/M3*100</f>
        <v>100</v>
      </c>
    </row>
    <row r="4" spans="1:18" s="43" customFormat="1" ht="15.9" customHeight="1" x14ac:dyDescent="0.3">
      <c r="A4" s="35">
        <v>12</v>
      </c>
      <c r="B4" s="69">
        <v>5.3937500000000007</v>
      </c>
      <c r="C4" s="69">
        <v>5.4075555555555557</v>
      </c>
      <c r="D4" s="70">
        <v>5.3958823529411761</v>
      </c>
      <c r="E4" s="69"/>
      <c r="F4" s="69">
        <v>5.4692307692307685</v>
      </c>
      <c r="G4" s="69">
        <v>5.3484210526315792</v>
      </c>
      <c r="H4" s="69">
        <v>5.36</v>
      </c>
      <c r="I4" s="69"/>
      <c r="J4" s="69">
        <v>5.4</v>
      </c>
      <c r="K4" s="69"/>
      <c r="L4" s="68">
        <v>5.4</v>
      </c>
      <c r="M4" s="70">
        <f t="shared" si="0"/>
        <v>5.3964056757655836</v>
      </c>
      <c r="N4" s="70">
        <f t="shared" si="1"/>
        <v>0.12080971659918927</v>
      </c>
      <c r="O4" s="41">
        <v>5.2</v>
      </c>
      <c r="P4" s="42">
        <v>5.6</v>
      </c>
      <c r="Q4" s="75">
        <f>M4/M$3*100</f>
        <v>100.33331442380555</v>
      </c>
    </row>
    <row r="5" spans="1:18" s="43" customFormat="1" ht="15.9" customHeight="1" x14ac:dyDescent="0.3">
      <c r="A5" s="35">
        <v>1</v>
      </c>
      <c r="B5" s="69">
        <v>5.4000000000000012</v>
      </c>
      <c r="C5" s="69">
        <v>5.4177499999999998</v>
      </c>
      <c r="D5" s="70">
        <v>5.3724999999999996</v>
      </c>
      <c r="E5" s="69"/>
      <c r="F5" s="69">
        <v>5.4222222222222234</v>
      </c>
      <c r="G5" s="69">
        <v>5.3791666666666664</v>
      </c>
      <c r="H5" s="69">
        <v>5.34</v>
      </c>
      <c r="I5" s="69">
        <v>5.39</v>
      </c>
      <c r="J5" s="69">
        <v>5.4</v>
      </c>
      <c r="K5" s="69">
        <v>5.4</v>
      </c>
      <c r="L5" s="68">
        <v>5.4</v>
      </c>
      <c r="M5" s="70">
        <f t="shared" si="0"/>
        <v>5.3912932098765429</v>
      </c>
      <c r="N5" s="70">
        <f t="shared" si="1"/>
        <v>8.2222222222223529E-2</v>
      </c>
      <c r="O5" s="41">
        <v>5.2</v>
      </c>
      <c r="P5" s="42">
        <v>5.6</v>
      </c>
      <c r="Q5" s="75">
        <f t="shared" ref="Q5:Q20" si="2">M5/M$3*100</f>
        <v>100.23826029364078</v>
      </c>
    </row>
    <row r="6" spans="1:18" s="43" customFormat="1" ht="15.9" customHeight="1" x14ac:dyDescent="0.3">
      <c r="A6" s="35">
        <v>2</v>
      </c>
      <c r="B6" s="69">
        <v>5.3909374999999997</v>
      </c>
      <c r="C6" s="69">
        <v>5.4135263157894746</v>
      </c>
      <c r="D6" s="70">
        <v>5.3793749999999996</v>
      </c>
      <c r="E6" s="69"/>
      <c r="F6" s="69">
        <v>5.4526315789473685</v>
      </c>
      <c r="G6" s="69">
        <v>5.381785714285714</v>
      </c>
      <c r="H6" s="69">
        <v>5.35</v>
      </c>
      <c r="I6" s="69">
        <v>5.37</v>
      </c>
      <c r="J6" s="69">
        <v>5.41</v>
      </c>
      <c r="K6" s="69">
        <v>5.4</v>
      </c>
      <c r="L6" s="68">
        <v>5.4</v>
      </c>
      <c r="M6" s="70">
        <f t="shared" si="0"/>
        <v>5.394250678780284</v>
      </c>
      <c r="N6" s="70">
        <f t="shared" si="1"/>
        <v>0.10263157894736885</v>
      </c>
      <c r="O6" s="41">
        <v>5.2</v>
      </c>
      <c r="P6" s="42">
        <v>5.6</v>
      </c>
      <c r="Q6" s="75">
        <f t="shared" si="2"/>
        <v>100.29324738602159</v>
      </c>
    </row>
    <row r="7" spans="1:18" s="43" customFormat="1" ht="15.9" customHeight="1" x14ac:dyDescent="0.3">
      <c r="A7" s="35">
        <v>3</v>
      </c>
      <c r="B7" s="69">
        <v>5.3862499999999995</v>
      </c>
      <c r="C7" s="69">
        <v>5.4182500000000013</v>
      </c>
      <c r="D7" s="70">
        <v>5.3884210526315801</v>
      </c>
      <c r="E7" s="69"/>
      <c r="F7" s="69">
        <v>5.4105263157894754</v>
      </c>
      <c r="G7" s="69">
        <v>5.3867999999999991</v>
      </c>
      <c r="H7" s="69">
        <v>5.38</v>
      </c>
      <c r="I7" s="69">
        <v>5.31</v>
      </c>
      <c r="J7" s="69">
        <v>5.41</v>
      </c>
      <c r="K7" s="69">
        <v>5.4</v>
      </c>
      <c r="L7" s="68">
        <v>5.4</v>
      </c>
      <c r="M7" s="70">
        <f t="shared" si="0"/>
        <v>5.3878052631578957</v>
      </c>
      <c r="N7" s="70">
        <f t="shared" si="1"/>
        <v>0.10825000000000173</v>
      </c>
      <c r="O7" s="41">
        <v>5.2</v>
      </c>
      <c r="P7" s="42">
        <v>5.6</v>
      </c>
      <c r="Q7" s="75">
        <f t="shared" si="2"/>
        <v>100.1734102293865</v>
      </c>
    </row>
    <row r="8" spans="1:18" s="43" customFormat="1" ht="15.9" customHeight="1" x14ac:dyDescent="0.3">
      <c r="A8" s="35">
        <v>4</v>
      </c>
      <c r="B8" s="69">
        <v>5.3843749999999986</v>
      </c>
      <c r="C8" s="69">
        <v>5.3984444444444435</v>
      </c>
      <c r="D8" s="70">
        <v>5.383</v>
      </c>
      <c r="E8" s="69">
        <v>5.4180000000000001</v>
      </c>
      <c r="F8" s="69">
        <v>5.4157894736842112</v>
      </c>
      <c r="G8" s="69">
        <v>5.3661904761904777</v>
      </c>
      <c r="H8" s="69">
        <v>5.38</v>
      </c>
      <c r="I8" s="69">
        <v>5.33</v>
      </c>
      <c r="J8" s="69">
        <v>5.43</v>
      </c>
      <c r="K8" s="69">
        <v>5.4</v>
      </c>
      <c r="L8" s="68">
        <v>5.4</v>
      </c>
      <c r="M8" s="70">
        <f t="shared" si="0"/>
        <v>5.3905799394319125</v>
      </c>
      <c r="N8" s="70">
        <f t="shared" si="1"/>
        <v>9.9999999999999645E-2</v>
      </c>
      <c r="O8" s="41">
        <v>5.2</v>
      </c>
      <c r="P8" s="42">
        <v>5.6</v>
      </c>
      <c r="Q8" s="75">
        <f t="shared" si="2"/>
        <v>100.22499872805616</v>
      </c>
    </row>
    <row r="9" spans="1:18" s="43" customFormat="1" ht="15.9" customHeight="1" x14ac:dyDescent="0.3">
      <c r="A9" s="35">
        <v>5</v>
      </c>
      <c r="B9" s="69">
        <v>5.3831249999999988</v>
      </c>
      <c r="C9" s="69">
        <v>5.3712499999999999</v>
      </c>
      <c r="D9" s="70">
        <v>5.3868749999999999</v>
      </c>
      <c r="E9" s="69">
        <v>5.4</v>
      </c>
      <c r="F9" s="69">
        <v>5.4421052631578961</v>
      </c>
      <c r="G9" s="69">
        <v>5.3762962962962959</v>
      </c>
      <c r="H9" s="69">
        <v>5.3840000000000003</v>
      </c>
      <c r="I9" s="69">
        <v>5.34</v>
      </c>
      <c r="J9" s="69">
        <v>5.42</v>
      </c>
      <c r="K9" s="69">
        <v>5.4</v>
      </c>
      <c r="L9" s="68">
        <v>5.4</v>
      </c>
      <c r="M9" s="70">
        <f t="shared" si="0"/>
        <v>5.3903651559454193</v>
      </c>
      <c r="N9" s="70">
        <f t="shared" si="1"/>
        <v>0.10210526315789625</v>
      </c>
      <c r="O9" s="41">
        <v>5.2</v>
      </c>
      <c r="P9" s="42">
        <v>5.6</v>
      </c>
      <c r="Q9" s="75">
        <f t="shared" si="2"/>
        <v>100.22100534053526</v>
      </c>
    </row>
    <row r="10" spans="1:18" s="43" customFormat="1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5.4</v>
      </c>
      <c r="M10" s="70"/>
      <c r="N10" s="70">
        <f t="shared" si="1"/>
        <v>0</v>
      </c>
      <c r="O10" s="41">
        <v>5.2</v>
      </c>
      <c r="P10" s="42">
        <v>5.6</v>
      </c>
      <c r="Q10" s="75">
        <f t="shared" si="2"/>
        <v>0</v>
      </c>
    </row>
    <row r="11" spans="1:18" s="43" customFormat="1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5.4</v>
      </c>
      <c r="M11" s="70"/>
      <c r="N11" s="70">
        <f t="shared" si="1"/>
        <v>0</v>
      </c>
      <c r="O11" s="41">
        <v>5.2</v>
      </c>
      <c r="P11" s="42">
        <v>5.6</v>
      </c>
      <c r="Q11" s="75">
        <f t="shared" si="2"/>
        <v>0</v>
      </c>
    </row>
    <row r="12" spans="1:18" s="43" customFormat="1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5.4</v>
      </c>
      <c r="M12" s="70"/>
      <c r="N12" s="70">
        <f t="shared" si="1"/>
        <v>0</v>
      </c>
      <c r="O12" s="41">
        <v>5.2</v>
      </c>
      <c r="P12" s="42">
        <v>5.6</v>
      </c>
      <c r="Q12" s="75">
        <f t="shared" si="2"/>
        <v>0</v>
      </c>
    </row>
    <row r="13" spans="1:18" s="43" customFormat="1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5.4</v>
      </c>
      <c r="M13" s="70"/>
      <c r="N13" s="70">
        <f t="shared" si="1"/>
        <v>0</v>
      </c>
      <c r="O13" s="41">
        <v>5.2</v>
      </c>
      <c r="P13" s="42">
        <v>5.6</v>
      </c>
      <c r="Q13" s="75">
        <f t="shared" si="2"/>
        <v>0</v>
      </c>
    </row>
    <row r="14" spans="1:18" s="43" customFormat="1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5.4</v>
      </c>
      <c r="M14" s="70"/>
      <c r="N14" s="70">
        <f t="shared" si="1"/>
        <v>0</v>
      </c>
      <c r="O14" s="41">
        <v>5.2</v>
      </c>
      <c r="P14" s="42">
        <v>5.6</v>
      </c>
      <c r="Q14" s="75">
        <f t="shared" si="2"/>
        <v>0</v>
      </c>
    </row>
    <row r="15" spans="1:18" s="43" customFormat="1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5.4</v>
      </c>
      <c r="M15" s="70"/>
      <c r="N15" s="70">
        <f t="shared" si="1"/>
        <v>0</v>
      </c>
      <c r="O15" s="41">
        <v>5.2</v>
      </c>
      <c r="P15" s="42">
        <v>5.6</v>
      </c>
      <c r="Q15" s="75">
        <f t="shared" si="2"/>
        <v>0</v>
      </c>
      <c r="R15" s="50"/>
    </row>
    <row r="16" spans="1:18" s="43" customFormat="1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5.4</v>
      </c>
      <c r="M16" s="70"/>
      <c r="N16" s="70">
        <f t="shared" si="1"/>
        <v>0</v>
      </c>
      <c r="O16" s="41">
        <v>5.2</v>
      </c>
      <c r="P16" s="42">
        <v>5.6</v>
      </c>
      <c r="Q16" s="75">
        <f t="shared" si="2"/>
        <v>0</v>
      </c>
      <c r="R16" s="50"/>
    </row>
    <row r="17" spans="1:18" s="43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5.4</v>
      </c>
      <c r="M17" s="70"/>
      <c r="N17" s="70">
        <f t="shared" si="1"/>
        <v>0</v>
      </c>
      <c r="O17" s="41">
        <v>5.2</v>
      </c>
      <c r="P17" s="42">
        <v>5.6</v>
      </c>
      <c r="Q17" s="75">
        <f t="shared" si="2"/>
        <v>0</v>
      </c>
      <c r="R17" s="50"/>
    </row>
    <row r="18" spans="1:18" s="43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5.4</v>
      </c>
      <c r="M18" s="70"/>
      <c r="N18" s="70">
        <f t="shared" si="1"/>
        <v>0</v>
      </c>
      <c r="O18" s="41">
        <v>5.2</v>
      </c>
      <c r="P18" s="42">
        <v>5.6</v>
      </c>
      <c r="Q18" s="75">
        <f t="shared" si="2"/>
        <v>0</v>
      </c>
      <c r="R18" s="50"/>
    </row>
    <row r="19" spans="1:18" s="43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5.4</v>
      </c>
      <c r="M19" s="70"/>
      <c r="N19" s="70">
        <f t="shared" si="1"/>
        <v>0</v>
      </c>
      <c r="O19" s="41">
        <v>5.2</v>
      </c>
      <c r="P19" s="42">
        <v>5.6</v>
      </c>
      <c r="Q19" s="75">
        <f t="shared" si="2"/>
        <v>0</v>
      </c>
      <c r="R19" s="50"/>
    </row>
    <row r="20" spans="1:18" s="43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5.4</v>
      </c>
      <c r="M20" s="70"/>
      <c r="N20" s="70">
        <f t="shared" si="1"/>
        <v>0</v>
      </c>
      <c r="O20" s="41">
        <v>5.2</v>
      </c>
      <c r="P20" s="42">
        <v>5.6</v>
      </c>
      <c r="Q20" s="75">
        <f t="shared" si="2"/>
        <v>0</v>
      </c>
      <c r="R20" s="50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80" workbookViewId="0">
      <selection activeCell="M9" sqref="M9"/>
    </sheetView>
  </sheetViews>
  <sheetFormatPr defaultRowHeight="13.2" x14ac:dyDescent="0.2"/>
  <cols>
    <col min="1" max="1" width="3.6640625" customWidth="1"/>
    <col min="2" max="2" width="8.441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62</v>
      </c>
    </row>
    <row r="2" spans="1:18" ht="16.2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157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93.573333333333338</v>
      </c>
      <c r="E3" s="68"/>
      <c r="F3" s="68"/>
      <c r="G3" s="68">
        <v>95.88</v>
      </c>
      <c r="H3" s="68"/>
      <c r="I3" s="68"/>
      <c r="J3" s="68">
        <v>91.75</v>
      </c>
      <c r="K3" s="68"/>
      <c r="L3" s="65">
        <v>93</v>
      </c>
      <c r="M3" s="62">
        <f t="shared" ref="M3:M9" si="0">AVERAGE(B3:K3)</f>
        <v>93.734444444444435</v>
      </c>
      <c r="N3" s="62">
        <f t="shared" ref="N3:N20" si="1">MAX(B3:K3)-MIN(B3:K3)</f>
        <v>4.1299999999999955</v>
      </c>
      <c r="O3" s="60">
        <v>83</v>
      </c>
      <c r="P3" s="61">
        <v>103</v>
      </c>
      <c r="Q3" s="75">
        <f>M3/M3*100</f>
        <v>100</v>
      </c>
    </row>
    <row r="4" spans="1:18" ht="15.9" customHeight="1" x14ac:dyDescent="0.3">
      <c r="A4" s="35">
        <v>12</v>
      </c>
      <c r="B4" s="68">
        <v>94.291666666666671</v>
      </c>
      <c r="C4" s="68">
        <v>92.65</v>
      </c>
      <c r="D4" s="62">
        <v>93.17647058823529</v>
      </c>
      <c r="E4" s="68"/>
      <c r="F4" s="68">
        <v>94.307692307692307</v>
      </c>
      <c r="G4" s="68">
        <v>95</v>
      </c>
      <c r="H4" s="68"/>
      <c r="I4" s="68"/>
      <c r="J4" s="68">
        <v>92.13</v>
      </c>
      <c r="K4" s="68"/>
      <c r="L4" s="65">
        <v>93</v>
      </c>
      <c r="M4" s="62">
        <f t="shared" si="0"/>
        <v>93.592638260432366</v>
      </c>
      <c r="N4" s="62">
        <f t="shared" si="1"/>
        <v>2.8700000000000045</v>
      </c>
      <c r="O4" s="60">
        <v>83</v>
      </c>
      <c r="P4" s="61">
        <v>103</v>
      </c>
      <c r="Q4" s="75">
        <f>M4/M$3*100</f>
        <v>99.848714968278159</v>
      </c>
    </row>
    <row r="5" spans="1:18" ht="15.9" customHeight="1" x14ac:dyDescent="0.3">
      <c r="A5" s="35">
        <v>1</v>
      </c>
      <c r="B5" s="68">
        <v>94.916666666666671</v>
      </c>
      <c r="C5" s="68">
        <v>95.1875</v>
      </c>
      <c r="D5" s="62">
        <v>94.728571428571428</v>
      </c>
      <c r="E5" s="68"/>
      <c r="F5" s="68">
        <v>96.166666666666671</v>
      </c>
      <c r="G5" s="68">
        <v>93.166666666666671</v>
      </c>
      <c r="H5" s="68"/>
      <c r="I5" s="68">
        <v>91.1</v>
      </c>
      <c r="J5" s="68">
        <v>91.29</v>
      </c>
      <c r="K5" s="68"/>
      <c r="L5" s="65">
        <v>93</v>
      </c>
      <c r="M5" s="62">
        <f t="shared" si="0"/>
        <v>93.793724489795935</v>
      </c>
      <c r="N5" s="62">
        <f t="shared" si="1"/>
        <v>5.0666666666666771</v>
      </c>
      <c r="O5" s="60">
        <v>83</v>
      </c>
      <c r="P5" s="61">
        <v>103</v>
      </c>
      <c r="Q5" s="75">
        <f t="shared" ref="Q5:Q20" si="2">M5/M$3*100</f>
        <v>100.06324254195226</v>
      </c>
    </row>
    <row r="6" spans="1:18" ht="15.9" customHeight="1" x14ac:dyDescent="0.3">
      <c r="A6" s="35">
        <v>2</v>
      </c>
      <c r="B6" s="68">
        <v>93.34375</v>
      </c>
      <c r="C6" s="68">
        <v>95.459631578947366</v>
      </c>
      <c r="D6" s="62">
        <v>93.443750000000009</v>
      </c>
      <c r="E6" s="68"/>
      <c r="F6" s="68">
        <v>93.78947368421052</v>
      </c>
      <c r="G6" s="68">
        <v>93.232142857142861</v>
      </c>
      <c r="H6" s="68"/>
      <c r="I6" s="68">
        <v>89.9</v>
      </c>
      <c r="J6" s="68">
        <v>91.8</v>
      </c>
      <c r="K6" s="68"/>
      <c r="L6" s="65">
        <v>93</v>
      </c>
      <c r="M6" s="62">
        <f t="shared" si="0"/>
        <v>92.995535445757241</v>
      </c>
      <c r="N6" s="62">
        <f t="shared" si="1"/>
        <v>5.5596315789473607</v>
      </c>
      <c r="O6" s="60">
        <v>83</v>
      </c>
      <c r="P6" s="61">
        <v>103</v>
      </c>
      <c r="Q6" s="75">
        <f t="shared" si="2"/>
        <v>99.211699601926867</v>
      </c>
    </row>
    <row r="7" spans="1:18" ht="15.9" customHeight="1" x14ac:dyDescent="0.3">
      <c r="A7" s="35">
        <v>3</v>
      </c>
      <c r="B7" s="68">
        <v>93.5</v>
      </c>
      <c r="C7" s="68">
        <v>94.605000000000004</v>
      </c>
      <c r="D7" s="62">
        <v>92.353333333333296</v>
      </c>
      <c r="E7" s="68"/>
      <c r="F7" s="68">
        <v>94.10526315789474</v>
      </c>
      <c r="G7" s="68">
        <v>92.04</v>
      </c>
      <c r="H7" s="68"/>
      <c r="I7" s="68">
        <v>90.8</v>
      </c>
      <c r="J7" s="68">
        <v>91.08</v>
      </c>
      <c r="K7" s="68"/>
      <c r="L7" s="65">
        <v>93</v>
      </c>
      <c r="M7" s="62">
        <f t="shared" si="0"/>
        <v>92.640513784461163</v>
      </c>
      <c r="N7" s="62">
        <f t="shared" si="1"/>
        <v>3.8050000000000068</v>
      </c>
      <c r="O7" s="60">
        <v>83</v>
      </c>
      <c r="P7" s="61">
        <v>103</v>
      </c>
      <c r="Q7" s="75">
        <f t="shared" si="2"/>
        <v>98.832946984999055</v>
      </c>
    </row>
    <row r="8" spans="1:18" ht="15.9" customHeight="1" x14ac:dyDescent="0.3">
      <c r="A8" s="35">
        <v>4</v>
      </c>
      <c r="B8" s="68">
        <v>93.78125</v>
      </c>
      <c r="C8" s="68">
        <v>95.279611111111109</v>
      </c>
      <c r="D8" s="62">
        <v>93.328999999999994</v>
      </c>
      <c r="E8" s="190"/>
      <c r="F8" s="68">
        <v>93.94736842105263</v>
      </c>
      <c r="G8" s="68">
        <v>93.659420289855063</v>
      </c>
      <c r="H8" s="68"/>
      <c r="I8" s="68">
        <v>92.2</v>
      </c>
      <c r="J8" s="68">
        <v>90.69</v>
      </c>
      <c r="K8" s="68"/>
      <c r="L8" s="65">
        <v>93</v>
      </c>
      <c r="M8" s="62">
        <f t="shared" si="0"/>
        <v>93.269521403145546</v>
      </c>
      <c r="N8" s="62">
        <f t="shared" si="1"/>
        <v>4.5896111111111111</v>
      </c>
      <c r="O8" s="60">
        <v>83</v>
      </c>
      <c r="P8" s="61">
        <v>103</v>
      </c>
      <c r="Q8" s="75">
        <f t="shared" si="2"/>
        <v>99.503999789987077</v>
      </c>
    </row>
    <row r="9" spans="1:18" ht="15.9" customHeight="1" x14ac:dyDescent="0.3">
      <c r="A9" s="35">
        <v>5</v>
      </c>
      <c r="B9" s="68">
        <v>93.3125</v>
      </c>
      <c r="C9" s="68">
        <v>90.79</v>
      </c>
      <c r="D9" s="62">
        <v>95.246666666666599</v>
      </c>
      <c r="E9" s="202"/>
      <c r="F9" s="68">
        <v>94.263157894736835</v>
      </c>
      <c r="G9" s="68">
        <v>93.320987654321002</v>
      </c>
      <c r="H9" s="68"/>
      <c r="I9" s="68">
        <v>90.9</v>
      </c>
      <c r="J9" s="68">
        <v>92.44</v>
      </c>
      <c r="K9" s="68"/>
      <c r="L9" s="65">
        <v>93</v>
      </c>
      <c r="M9" s="62">
        <f t="shared" si="0"/>
        <v>92.896187459389211</v>
      </c>
      <c r="N9" s="62">
        <f t="shared" si="1"/>
        <v>4.4566666666665924</v>
      </c>
      <c r="O9" s="60">
        <v>83</v>
      </c>
      <c r="P9" s="61">
        <v>103</v>
      </c>
      <c r="Q9" s="75">
        <f t="shared" si="2"/>
        <v>99.105710830182545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93</v>
      </c>
      <c r="M10" s="62"/>
      <c r="N10" s="62">
        <f t="shared" si="1"/>
        <v>0</v>
      </c>
      <c r="O10" s="60">
        <v>83</v>
      </c>
      <c r="P10" s="61">
        <v>103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93</v>
      </c>
      <c r="M11" s="62"/>
      <c r="N11" s="62">
        <f t="shared" si="1"/>
        <v>0</v>
      </c>
      <c r="O11" s="60">
        <v>83</v>
      </c>
      <c r="P11" s="61">
        <v>103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91"/>
      <c r="E12" s="192"/>
      <c r="F12" s="84"/>
      <c r="G12" s="84"/>
      <c r="H12" s="84"/>
      <c r="I12" s="84"/>
      <c r="J12" s="84"/>
      <c r="K12" s="84"/>
      <c r="L12" s="65">
        <v>93</v>
      </c>
      <c r="M12" s="62"/>
      <c r="N12" s="62">
        <f t="shared" si="1"/>
        <v>0</v>
      </c>
      <c r="O12" s="60">
        <v>83</v>
      </c>
      <c r="P12" s="61">
        <v>103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93</v>
      </c>
      <c r="M13" s="62"/>
      <c r="N13" s="62">
        <f t="shared" si="1"/>
        <v>0</v>
      </c>
      <c r="O13" s="60">
        <v>83</v>
      </c>
      <c r="P13" s="61">
        <v>103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93</v>
      </c>
      <c r="M14" s="62"/>
      <c r="N14" s="62">
        <f t="shared" si="1"/>
        <v>0</v>
      </c>
      <c r="O14" s="60">
        <v>83</v>
      </c>
      <c r="P14" s="61">
        <v>103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93</v>
      </c>
      <c r="M15" s="62"/>
      <c r="N15" s="62">
        <f t="shared" si="1"/>
        <v>0</v>
      </c>
      <c r="O15" s="60">
        <v>83</v>
      </c>
      <c r="P15" s="61">
        <v>103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93</v>
      </c>
      <c r="M16" s="62"/>
      <c r="N16" s="62">
        <f t="shared" si="1"/>
        <v>0</v>
      </c>
      <c r="O16" s="60">
        <v>83</v>
      </c>
      <c r="P16" s="61">
        <v>103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93</v>
      </c>
      <c r="M17" s="62"/>
      <c r="N17" s="62">
        <f t="shared" si="1"/>
        <v>0</v>
      </c>
      <c r="O17" s="60">
        <v>83</v>
      </c>
      <c r="P17" s="61">
        <v>103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93</v>
      </c>
      <c r="M18" s="62"/>
      <c r="N18" s="62">
        <f t="shared" si="1"/>
        <v>0</v>
      </c>
      <c r="O18" s="60">
        <v>83</v>
      </c>
      <c r="P18" s="61">
        <v>103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93</v>
      </c>
      <c r="M19" s="62"/>
      <c r="N19" s="62">
        <f t="shared" si="1"/>
        <v>0</v>
      </c>
      <c r="O19" s="60">
        <v>83</v>
      </c>
      <c r="P19" s="61">
        <v>103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93</v>
      </c>
      <c r="M20" s="62"/>
      <c r="N20" s="62">
        <f t="shared" si="1"/>
        <v>0</v>
      </c>
      <c r="O20" s="60">
        <v>83</v>
      </c>
      <c r="P20" s="61">
        <v>103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80" workbookViewId="0">
      <selection activeCell="P9" sqref="P9"/>
    </sheetView>
  </sheetViews>
  <sheetFormatPr defaultRowHeight="13.2" x14ac:dyDescent="0.2"/>
  <cols>
    <col min="1" max="1" width="3.664062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7.88671875" customWidth="1"/>
    <col min="15" max="15" width="11.33203125" customWidth="1"/>
    <col min="16" max="16" width="9.33203125" customWidth="1"/>
    <col min="17" max="17" width="8.77734375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8" ht="20.100000000000001" customHeight="1" x14ac:dyDescent="0.45">
      <c r="F1" s="31" t="s">
        <v>40</v>
      </c>
    </row>
    <row r="2" spans="1:2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198" t="s">
        <v>85</v>
      </c>
      <c r="M2" s="199" t="s">
        <v>36</v>
      </c>
      <c r="N2" s="199" t="s">
        <v>29</v>
      </c>
      <c r="O2" s="199" t="s">
        <v>44</v>
      </c>
      <c r="P2" s="199" t="s">
        <v>45</v>
      </c>
      <c r="Q2" s="40" t="s">
        <v>154</v>
      </c>
      <c r="R2" s="52" t="s">
        <v>37</v>
      </c>
      <c r="S2" s="53" t="s">
        <v>38</v>
      </c>
      <c r="T2" s="53" t="s">
        <v>53</v>
      </c>
      <c r="U2" s="53" t="s">
        <v>54</v>
      </c>
      <c r="V2" s="30" t="s">
        <v>148</v>
      </c>
    </row>
    <row r="3" spans="1:28" ht="15.9" customHeight="1" x14ac:dyDescent="0.3">
      <c r="A3" s="35">
        <v>11</v>
      </c>
      <c r="B3" s="68"/>
      <c r="C3" s="68"/>
      <c r="D3" s="62">
        <v>84.466666666666669</v>
      </c>
      <c r="E3" s="68"/>
      <c r="F3" s="68"/>
      <c r="G3" s="68">
        <v>67.644000000000005</v>
      </c>
      <c r="H3" s="68"/>
      <c r="I3" s="68"/>
      <c r="J3" s="68">
        <v>66.63</v>
      </c>
      <c r="K3" s="68"/>
      <c r="L3" s="86">
        <v>86</v>
      </c>
      <c r="M3" s="62">
        <f>AVERAGE(B3,D3,F3,I3)</f>
        <v>84.466666666666669</v>
      </c>
      <c r="N3" s="62">
        <f>MAX(B3,D3,F3,I3)-MIN(B3,D3,F3,I3)</f>
        <v>0</v>
      </c>
      <c r="O3" s="65">
        <v>66</v>
      </c>
      <c r="P3" s="62">
        <f t="shared" ref="P3:P9" si="0">AVERAGE(C3,E3,G3,H3,J3,K3)</f>
        <v>67.137</v>
      </c>
      <c r="Q3" s="62">
        <f>MAX(C3,E3,G3,H3,J3,K3)-MIN(C3,E3,G3,H3,J3,K3)</f>
        <v>1.01400000000001</v>
      </c>
      <c r="R3" s="41">
        <v>81</v>
      </c>
      <c r="S3" s="42">
        <v>91</v>
      </c>
      <c r="T3" s="42">
        <v>61</v>
      </c>
      <c r="U3" s="42">
        <v>71</v>
      </c>
      <c r="V3" s="75">
        <f>P3/P3*100</f>
        <v>100</v>
      </c>
    </row>
    <row r="4" spans="1:28" ht="15.9" customHeight="1" x14ac:dyDescent="0.3">
      <c r="A4" s="35">
        <v>12</v>
      </c>
      <c r="B4" s="68">
        <v>85.666666666666671</v>
      </c>
      <c r="C4" s="68">
        <v>64.397222222222226</v>
      </c>
      <c r="D4" s="62">
        <v>83.882352941176464</v>
      </c>
      <c r="E4" s="68"/>
      <c r="F4" s="68">
        <v>86.769230769230774</v>
      </c>
      <c r="G4" s="68">
        <v>67.007500000000007</v>
      </c>
      <c r="H4" s="68">
        <v>65.599999999999994</v>
      </c>
      <c r="I4" s="68"/>
      <c r="J4" s="68">
        <v>65.95</v>
      </c>
      <c r="K4" s="68"/>
      <c r="L4" s="86">
        <v>86</v>
      </c>
      <c r="M4" s="62">
        <f t="shared" ref="M4:M9" si="1">AVERAGE(B4,D4,F4,I4)</f>
        <v>85.439416792357974</v>
      </c>
      <c r="N4" s="62">
        <f>MAX(B4,D4,F4,I4)-MIN(B4,D4,F4,I4)</f>
        <v>2.8868778280543097</v>
      </c>
      <c r="O4" s="65">
        <v>66</v>
      </c>
      <c r="P4" s="62">
        <f t="shared" si="0"/>
        <v>65.738680555555561</v>
      </c>
      <c r="Q4" s="62">
        <f>MAX(C4,E4,G4,H4,J4,K4)-MIN(C4,E4,G4,H4,J4,K4)</f>
        <v>2.6102777777777817</v>
      </c>
      <c r="R4" s="41">
        <v>81</v>
      </c>
      <c r="S4" s="42">
        <v>91</v>
      </c>
      <c r="T4" s="42">
        <v>61</v>
      </c>
      <c r="U4" s="42">
        <v>71</v>
      </c>
      <c r="V4" s="75">
        <f>P4/P$3*100</f>
        <v>97.917214882338442</v>
      </c>
    </row>
    <row r="5" spans="1:28" ht="15.9" customHeight="1" x14ac:dyDescent="0.3">
      <c r="A5" s="35">
        <v>1</v>
      </c>
      <c r="B5" s="68">
        <v>85.958333333333329</v>
      </c>
      <c r="C5" s="68">
        <v>64.137500000000003</v>
      </c>
      <c r="D5" s="62">
        <v>85.555555555555557</v>
      </c>
      <c r="E5" s="68"/>
      <c r="F5" s="68">
        <v>87.611111111111114</v>
      </c>
      <c r="G5" s="68">
        <v>64.080555555555563</v>
      </c>
      <c r="H5" s="68">
        <v>65.8</v>
      </c>
      <c r="I5" s="68">
        <v>84.4</v>
      </c>
      <c r="J5" s="68">
        <v>64.55</v>
      </c>
      <c r="K5" s="68">
        <v>68.400000000000006</v>
      </c>
      <c r="L5" s="86">
        <v>86</v>
      </c>
      <c r="M5" s="62">
        <f t="shared" si="1"/>
        <v>85.881249999999994</v>
      </c>
      <c r="N5" s="62">
        <f>MAX(B5,D5,F5,I5)-MIN(B5,D5,F5,I5)</f>
        <v>3.2111111111111086</v>
      </c>
      <c r="O5" s="65">
        <v>66</v>
      </c>
      <c r="P5" s="62">
        <f t="shared" si="0"/>
        <v>65.393611111111113</v>
      </c>
      <c r="Q5" s="62">
        <f t="shared" ref="Q5:Q8" si="2">MAX(C5,E5,G5,H5,J5,K5)-MIN(C5,E5,G5,H5,J5,K5)</f>
        <v>4.3194444444444429</v>
      </c>
      <c r="R5" s="41">
        <v>81</v>
      </c>
      <c r="S5" s="42">
        <v>91</v>
      </c>
      <c r="T5" s="42">
        <v>61</v>
      </c>
      <c r="U5" s="42">
        <v>71</v>
      </c>
      <c r="V5" s="75">
        <f t="shared" ref="V5:V17" si="3">P5/P$3*100</f>
        <v>97.403236830825207</v>
      </c>
    </row>
    <row r="6" spans="1:28" ht="15.9" customHeight="1" x14ac:dyDescent="0.3">
      <c r="A6" s="35">
        <v>2</v>
      </c>
      <c r="B6" s="68">
        <v>85.96875</v>
      </c>
      <c r="C6" s="68">
        <v>64.047368421052624</v>
      </c>
      <c r="D6" s="62">
        <v>82.285714285714292</v>
      </c>
      <c r="E6" s="68"/>
      <c r="F6" s="68">
        <v>86.684210526315795</v>
      </c>
      <c r="G6" s="68">
        <v>66.161904761904751</v>
      </c>
      <c r="H6" s="68">
        <v>66.900000000000006</v>
      </c>
      <c r="I6" s="68">
        <v>83.8</v>
      </c>
      <c r="J6" s="68">
        <v>63.87</v>
      </c>
      <c r="K6" s="68">
        <v>69</v>
      </c>
      <c r="L6" s="86">
        <v>86</v>
      </c>
      <c r="M6" s="62">
        <f t="shared" si="1"/>
        <v>84.684668703007517</v>
      </c>
      <c r="N6" s="62">
        <f>MAX(B6,D6,F6,I6)-MIN(B6,D6,F6,I6)</f>
        <v>4.3984962406015029</v>
      </c>
      <c r="O6" s="65">
        <v>66</v>
      </c>
      <c r="P6" s="62">
        <f t="shared" si="0"/>
        <v>65.995854636591474</v>
      </c>
      <c r="Q6" s="62">
        <f t="shared" si="2"/>
        <v>5.1300000000000026</v>
      </c>
      <c r="R6" s="41">
        <v>81</v>
      </c>
      <c r="S6" s="42">
        <v>91</v>
      </c>
      <c r="T6" s="42">
        <v>61</v>
      </c>
      <c r="U6" s="42">
        <v>71</v>
      </c>
      <c r="V6" s="75">
        <f t="shared" si="3"/>
        <v>98.300273525167157</v>
      </c>
    </row>
    <row r="7" spans="1:28" ht="15.9" customHeight="1" x14ac:dyDescent="0.3">
      <c r="A7" s="35">
        <v>3</v>
      </c>
      <c r="B7" s="68">
        <v>85.59375</v>
      </c>
      <c r="C7" s="68">
        <v>64.959599999999995</v>
      </c>
      <c r="D7" s="62">
        <v>84</v>
      </c>
      <c r="E7" s="68"/>
      <c r="F7" s="68">
        <v>86.94736842105263</v>
      </c>
      <c r="G7" s="68">
        <v>65.746000000000009</v>
      </c>
      <c r="H7" s="68">
        <v>67.400000000000006</v>
      </c>
      <c r="I7" s="68">
        <v>86.6</v>
      </c>
      <c r="J7" s="68">
        <v>64.819999999999993</v>
      </c>
      <c r="K7" s="68">
        <v>68</v>
      </c>
      <c r="L7" s="86">
        <v>86</v>
      </c>
      <c r="M7" s="62">
        <f t="shared" si="1"/>
        <v>85.785279605263156</v>
      </c>
      <c r="N7" s="62">
        <f t="shared" ref="N7:N8" si="4">MAX(B7,D7,F7,I7)-MIN(B7,D7,F7,I7)</f>
        <v>2.9473684210526301</v>
      </c>
      <c r="O7" s="65">
        <v>66</v>
      </c>
      <c r="P7" s="62">
        <f t="shared" si="0"/>
        <v>66.185120000000012</v>
      </c>
      <c r="Q7" s="62">
        <f t="shared" si="2"/>
        <v>3.1800000000000068</v>
      </c>
      <c r="R7" s="41">
        <v>81</v>
      </c>
      <c r="S7" s="42">
        <v>91</v>
      </c>
      <c r="T7" s="42">
        <v>61</v>
      </c>
      <c r="U7" s="42">
        <v>71</v>
      </c>
      <c r="V7" s="75">
        <f t="shared" si="3"/>
        <v>98.582182701044147</v>
      </c>
    </row>
    <row r="8" spans="1:28" ht="15.9" customHeight="1" x14ac:dyDescent="0.3">
      <c r="A8" s="35">
        <v>4</v>
      </c>
      <c r="B8" s="68">
        <v>86.40625</v>
      </c>
      <c r="C8" s="68">
        <v>63.977777777777789</v>
      </c>
      <c r="D8" s="62">
        <v>83.625</v>
      </c>
      <c r="E8" s="68">
        <v>63.4</v>
      </c>
      <c r="F8" s="68">
        <v>87.263157894736835</v>
      </c>
      <c r="G8" s="68">
        <v>65.689393939393938</v>
      </c>
      <c r="H8" s="68">
        <v>66.7</v>
      </c>
      <c r="I8" s="68">
        <v>86.2</v>
      </c>
      <c r="J8" s="68">
        <v>65.22</v>
      </c>
      <c r="K8" s="68">
        <v>65</v>
      </c>
      <c r="L8" s="86">
        <v>86</v>
      </c>
      <c r="M8" s="62">
        <f t="shared" si="1"/>
        <v>85.873601973684202</v>
      </c>
      <c r="N8" s="62">
        <f t="shared" si="4"/>
        <v>3.6381578947368354</v>
      </c>
      <c r="O8" s="65">
        <v>66</v>
      </c>
      <c r="P8" s="62">
        <f t="shared" si="0"/>
        <v>64.997861952861953</v>
      </c>
      <c r="Q8" s="62">
        <f t="shared" si="2"/>
        <v>3.3000000000000043</v>
      </c>
      <c r="R8" s="41">
        <v>81</v>
      </c>
      <c r="S8" s="42">
        <v>91</v>
      </c>
      <c r="T8" s="42">
        <v>61</v>
      </c>
      <c r="U8" s="42">
        <v>71</v>
      </c>
      <c r="V8" s="75">
        <f t="shared" si="3"/>
        <v>96.813771769459393</v>
      </c>
    </row>
    <row r="9" spans="1:28" ht="15.9" customHeight="1" x14ac:dyDescent="0.3">
      <c r="A9" s="35">
        <v>5</v>
      </c>
      <c r="B9" s="68">
        <v>85.25</v>
      </c>
      <c r="C9" s="68">
        <v>63.631700000000002</v>
      </c>
      <c r="D9" s="62">
        <v>82.8</v>
      </c>
      <c r="E9" s="68">
        <v>63.4</v>
      </c>
      <c r="F9" s="68">
        <v>86.631578947368425</v>
      </c>
      <c r="G9" s="68">
        <v>66.911111111111111</v>
      </c>
      <c r="H9" s="68">
        <v>65.088999999999999</v>
      </c>
      <c r="I9" s="68">
        <v>84.9</v>
      </c>
      <c r="J9" s="68">
        <v>64.98</v>
      </c>
      <c r="K9" s="68">
        <v>64.820000000000007</v>
      </c>
      <c r="L9" s="86">
        <v>86</v>
      </c>
      <c r="M9" s="62">
        <f t="shared" si="1"/>
        <v>84.895394736842121</v>
      </c>
      <c r="N9" s="62">
        <f t="shared" ref="N9:N20" si="5">MAX(B9,D9,F9,I9)-MIN(B9,D9,F9,I9)</f>
        <v>3.8315789473684276</v>
      </c>
      <c r="O9" s="65">
        <v>66</v>
      </c>
      <c r="P9" s="62">
        <f t="shared" si="0"/>
        <v>64.805301851851851</v>
      </c>
      <c r="Q9" s="62">
        <f t="shared" ref="Q9:Q20" si="6">MAX(C9,E9,G9,H9,J9,K9)-MIN(C9,E9,G9,H9,J9,K9)</f>
        <v>3.5111111111111128</v>
      </c>
      <c r="R9" s="41">
        <v>81</v>
      </c>
      <c r="S9" s="42">
        <v>91</v>
      </c>
      <c r="T9" s="42">
        <v>61</v>
      </c>
      <c r="U9" s="42">
        <v>71</v>
      </c>
      <c r="V9" s="75">
        <f t="shared" si="3"/>
        <v>96.526955109480397</v>
      </c>
    </row>
    <row r="10" spans="1:28" ht="15.9" customHeight="1" x14ac:dyDescent="0.3">
      <c r="A10" s="35">
        <v>6</v>
      </c>
      <c r="B10" s="68"/>
      <c r="C10" s="68"/>
      <c r="D10" s="68"/>
      <c r="E10" s="68"/>
      <c r="F10" s="81"/>
      <c r="G10" s="68"/>
      <c r="H10" s="68"/>
      <c r="I10" s="68"/>
      <c r="J10" s="68"/>
      <c r="K10" s="68"/>
      <c r="L10" s="86">
        <v>86</v>
      </c>
      <c r="M10" s="62"/>
      <c r="N10" s="62">
        <f t="shared" si="5"/>
        <v>0</v>
      </c>
      <c r="O10" s="65">
        <v>66</v>
      </c>
      <c r="P10" s="62"/>
      <c r="Q10" s="62">
        <f t="shared" si="6"/>
        <v>0</v>
      </c>
      <c r="R10" s="41">
        <v>81</v>
      </c>
      <c r="S10" s="42">
        <v>91</v>
      </c>
      <c r="T10" s="42">
        <v>61</v>
      </c>
      <c r="U10" s="42">
        <v>71</v>
      </c>
      <c r="V10" s="75">
        <f t="shared" si="3"/>
        <v>0</v>
      </c>
    </row>
    <row r="11" spans="1:28" ht="15.9" customHeight="1" x14ac:dyDescent="0.3">
      <c r="A11" s="35">
        <v>7</v>
      </c>
      <c r="B11" s="68"/>
      <c r="C11" s="68"/>
      <c r="D11" s="68"/>
      <c r="E11" s="68"/>
      <c r="F11" s="81"/>
      <c r="G11" s="68"/>
      <c r="H11" s="68"/>
      <c r="I11" s="68"/>
      <c r="J11" s="68"/>
      <c r="K11" s="68"/>
      <c r="L11" s="86">
        <v>86</v>
      </c>
      <c r="M11" s="62"/>
      <c r="N11" s="62">
        <f t="shared" si="5"/>
        <v>0</v>
      </c>
      <c r="O11" s="65">
        <v>66</v>
      </c>
      <c r="P11" s="62"/>
      <c r="Q11" s="62">
        <f t="shared" si="6"/>
        <v>0</v>
      </c>
      <c r="R11" s="41">
        <v>81</v>
      </c>
      <c r="S11" s="42">
        <v>91</v>
      </c>
      <c r="T11" s="42">
        <v>61</v>
      </c>
      <c r="U11" s="42">
        <v>71</v>
      </c>
      <c r="V11" s="75">
        <f t="shared" si="3"/>
        <v>0</v>
      </c>
    </row>
    <row r="12" spans="1:2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86">
        <v>86</v>
      </c>
      <c r="M12" s="62"/>
      <c r="N12" s="62">
        <f t="shared" si="5"/>
        <v>0</v>
      </c>
      <c r="O12" s="65">
        <v>66</v>
      </c>
      <c r="P12" s="62"/>
      <c r="Q12" s="62">
        <f t="shared" si="6"/>
        <v>0</v>
      </c>
      <c r="R12" s="41">
        <v>81</v>
      </c>
      <c r="S12" s="42">
        <v>91</v>
      </c>
      <c r="T12" s="42">
        <v>61</v>
      </c>
      <c r="U12" s="42">
        <v>71</v>
      </c>
      <c r="V12" s="75">
        <f t="shared" si="3"/>
        <v>0</v>
      </c>
    </row>
    <row r="13" spans="1:28" ht="15.9" customHeight="1" x14ac:dyDescent="0.6">
      <c r="A13" s="35">
        <v>9</v>
      </c>
      <c r="B13" s="68"/>
      <c r="C13" s="68"/>
      <c r="D13" s="68"/>
      <c r="E13" s="68"/>
      <c r="F13" s="81"/>
      <c r="G13" s="68"/>
      <c r="H13" s="68"/>
      <c r="I13" s="68"/>
      <c r="J13" s="62"/>
      <c r="K13" s="68"/>
      <c r="L13" s="86">
        <v>86</v>
      </c>
      <c r="M13" s="62"/>
      <c r="N13" s="62">
        <f t="shared" si="5"/>
        <v>0</v>
      </c>
      <c r="O13" s="65">
        <v>66</v>
      </c>
      <c r="P13" s="62"/>
      <c r="Q13" s="62">
        <f t="shared" si="6"/>
        <v>0</v>
      </c>
      <c r="R13" s="41">
        <v>81</v>
      </c>
      <c r="S13" s="42">
        <v>91</v>
      </c>
      <c r="T13" s="42">
        <v>61</v>
      </c>
      <c r="U13" s="42">
        <v>71</v>
      </c>
      <c r="V13" s="75">
        <f t="shared" si="3"/>
        <v>0</v>
      </c>
      <c r="AB13" s="121"/>
    </row>
    <row r="14" spans="1:28" ht="15.9" customHeight="1" x14ac:dyDescent="0.3">
      <c r="A14" s="35">
        <v>10</v>
      </c>
      <c r="B14" s="68"/>
      <c r="C14" s="68"/>
      <c r="D14" s="68"/>
      <c r="E14" s="68"/>
      <c r="F14" s="81"/>
      <c r="G14" s="68"/>
      <c r="H14" s="68"/>
      <c r="I14" s="68"/>
      <c r="J14" s="68"/>
      <c r="K14" s="84"/>
      <c r="L14" s="86">
        <v>86</v>
      </c>
      <c r="M14" s="62"/>
      <c r="N14" s="62">
        <f t="shared" si="5"/>
        <v>0</v>
      </c>
      <c r="O14" s="65">
        <v>66</v>
      </c>
      <c r="P14" s="62"/>
      <c r="Q14" s="62">
        <f t="shared" si="6"/>
        <v>0</v>
      </c>
      <c r="R14" s="41">
        <v>81</v>
      </c>
      <c r="S14" s="42">
        <v>91</v>
      </c>
      <c r="T14" s="42">
        <v>61</v>
      </c>
      <c r="U14" s="42">
        <v>71</v>
      </c>
      <c r="V14" s="75">
        <f t="shared" si="3"/>
        <v>0</v>
      </c>
    </row>
    <row r="15" spans="1:28" ht="15.9" customHeight="1" x14ac:dyDescent="0.3">
      <c r="A15" s="35">
        <v>11</v>
      </c>
      <c r="B15" s="68"/>
      <c r="C15" s="68"/>
      <c r="D15" s="68"/>
      <c r="E15" s="68"/>
      <c r="F15" s="81"/>
      <c r="G15" s="68"/>
      <c r="H15" s="68"/>
      <c r="I15" s="68"/>
      <c r="J15" s="68"/>
      <c r="K15" s="84"/>
      <c r="L15" s="86">
        <v>86</v>
      </c>
      <c r="M15" s="62"/>
      <c r="N15" s="62">
        <f t="shared" si="5"/>
        <v>0</v>
      </c>
      <c r="O15" s="65">
        <v>66</v>
      </c>
      <c r="P15" s="62"/>
      <c r="Q15" s="62">
        <f t="shared" si="6"/>
        <v>0</v>
      </c>
      <c r="R15" s="41">
        <v>81</v>
      </c>
      <c r="S15" s="42">
        <v>91</v>
      </c>
      <c r="T15" s="42">
        <v>61</v>
      </c>
      <c r="U15" s="42">
        <v>71</v>
      </c>
      <c r="V15" s="75">
        <f t="shared" si="3"/>
        <v>0</v>
      </c>
      <c r="W15" s="7"/>
    </row>
    <row r="16" spans="1:28" ht="15.9" customHeight="1" x14ac:dyDescent="0.3">
      <c r="A16" s="35">
        <v>12</v>
      </c>
      <c r="B16" s="68"/>
      <c r="C16" s="68"/>
      <c r="D16" s="68"/>
      <c r="E16" s="68"/>
      <c r="F16" s="81"/>
      <c r="G16" s="68"/>
      <c r="H16" s="68"/>
      <c r="I16" s="68"/>
      <c r="J16" s="68"/>
      <c r="K16" s="84"/>
      <c r="L16" s="86">
        <v>86</v>
      </c>
      <c r="M16" s="62"/>
      <c r="N16" s="62">
        <f t="shared" si="5"/>
        <v>0</v>
      </c>
      <c r="O16" s="65">
        <v>66</v>
      </c>
      <c r="P16" s="62"/>
      <c r="Q16" s="62">
        <f t="shared" si="6"/>
        <v>0</v>
      </c>
      <c r="R16" s="41">
        <v>81</v>
      </c>
      <c r="S16" s="42">
        <v>91</v>
      </c>
      <c r="T16" s="42">
        <v>61</v>
      </c>
      <c r="U16" s="42">
        <v>71</v>
      </c>
      <c r="V16" s="75">
        <f t="shared" si="3"/>
        <v>0</v>
      </c>
      <c r="W16" s="7"/>
    </row>
    <row r="17" spans="1:23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86">
        <v>86</v>
      </c>
      <c r="M17" s="62"/>
      <c r="N17" s="62">
        <f t="shared" si="5"/>
        <v>0</v>
      </c>
      <c r="O17" s="65">
        <v>66</v>
      </c>
      <c r="P17" s="62"/>
      <c r="Q17" s="62">
        <f t="shared" si="6"/>
        <v>0</v>
      </c>
      <c r="R17" s="41">
        <v>81</v>
      </c>
      <c r="S17" s="42">
        <v>91</v>
      </c>
      <c r="T17" s="42">
        <v>61</v>
      </c>
      <c r="U17" s="42">
        <v>71</v>
      </c>
      <c r="V17" s="75">
        <f t="shared" si="3"/>
        <v>0</v>
      </c>
      <c r="W17" s="7"/>
    </row>
    <row r="18" spans="1:23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86">
        <v>86</v>
      </c>
      <c r="M18" s="62"/>
      <c r="N18" s="62">
        <f t="shared" si="5"/>
        <v>0</v>
      </c>
      <c r="O18" s="65">
        <v>66</v>
      </c>
      <c r="P18" s="62"/>
      <c r="Q18" s="62">
        <f t="shared" si="6"/>
        <v>0</v>
      </c>
      <c r="R18" s="41">
        <v>81</v>
      </c>
      <c r="S18" s="42">
        <v>91</v>
      </c>
      <c r="T18" s="42">
        <v>61</v>
      </c>
      <c r="U18" s="42">
        <v>71</v>
      </c>
      <c r="V18" s="75">
        <f>P18/P$3*100</f>
        <v>0</v>
      </c>
      <c r="W18" s="7"/>
    </row>
    <row r="19" spans="1:23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86">
        <v>86</v>
      </c>
      <c r="M19" s="62"/>
      <c r="N19" s="62">
        <f t="shared" si="5"/>
        <v>0</v>
      </c>
      <c r="O19" s="65">
        <v>66</v>
      </c>
      <c r="P19" s="62"/>
      <c r="Q19" s="62">
        <f t="shared" si="6"/>
        <v>0</v>
      </c>
      <c r="R19" s="41">
        <v>81</v>
      </c>
      <c r="S19" s="42">
        <v>91</v>
      </c>
      <c r="T19" s="42">
        <v>61</v>
      </c>
      <c r="U19" s="42">
        <v>71</v>
      </c>
      <c r="V19" s="75">
        <f>P19/P$3*100</f>
        <v>0</v>
      </c>
      <c r="W19" s="7"/>
    </row>
    <row r="20" spans="1:23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187">
        <v>86</v>
      </c>
      <c r="M20" s="62"/>
      <c r="N20" s="62">
        <f t="shared" si="5"/>
        <v>0</v>
      </c>
      <c r="O20" s="65">
        <v>66</v>
      </c>
      <c r="P20" s="62"/>
      <c r="Q20" s="62">
        <f t="shared" si="6"/>
        <v>0</v>
      </c>
      <c r="R20" s="41">
        <v>81</v>
      </c>
      <c r="S20" s="42">
        <v>91</v>
      </c>
      <c r="T20" s="42">
        <v>61</v>
      </c>
      <c r="U20" s="42">
        <v>71</v>
      </c>
      <c r="V20" s="75">
        <f>P20/P$3*100</f>
        <v>0</v>
      </c>
      <c r="W20" s="7"/>
    </row>
    <row r="21" spans="1:23" x14ac:dyDescent="0.2">
      <c r="L21" s="82"/>
      <c r="M21" s="82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Z31" sqref="Z31"/>
    </sheetView>
  </sheetViews>
  <sheetFormatPr defaultRowHeight="13.2" x14ac:dyDescent="0.2"/>
  <cols>
    <col min="1" max="1" width="6.6640625" customWidth="1"/>
    <col min="2" max="2" width="9.5546875" customWidth="1"/>
    <col min="3" max="7" width="8.77734375" bestFit="1" customWidth="1"/>
    <col min="8" max="8" width="8" bestFit="1" customWidth="1"/>
    <col min="9" max="10" width="8.77734375" bestFit="1" customWidth="1"/>
    <col min="11" max="11" width="8.44140625" bestFit="1" customWidth="1"/>
    <col min="12" max="12" width="8" bestFit="1" customWidth="1"/>
    <col min="13" max="15" width="8.77734375" bestFit="1" customWidth="1"/>
    <col min="16" max="16" width="8" bestFit="1" customWidth="1"/>
    <col min="17" max="25" width="8.77734375" bestFit="1" customWidth="1"/>
    <col min="26" max="26" width="8" bestFit="1" customWidth="1"/>
    <col min="27" max="30" width="8.77734375" bestFit="1" customWidth="1"/>
    <col min="31" max="31" width="8" bestFit="1" customWidth="1"/>
  </cols>
  <sheetData>
    <row r="1" spans="1:31" ht="16.2" x14ac:dyDescent="0.3">
      <c r="A1" s="77" t="s">
        <v>49</v>
      </c>
      <c r="B1" s="80" t="s">
        <v>14</v>
      </c>
      <c r="C1" s="80" t="s">
        <v>15</v>
      </c>
      <c r="D1" s="80" t="s">
        <v>16</v>
      </c>
      <c r="E1" s="80" t="s">
        <v>17</v>
      </c>
      <c r="F1" s="80" t="s">
        <v>13</v>
      </c>
      <c r="G1" s="80" t="s">
        <v>8</v>
      </c>
      <c r="H1" s="80" t="s">
        <v>34</v>
      </c>
      <c r="I1" s="80" t="s">
        <v>35</v>
      </c>
      <c r="J1" s="80" t="s">
        <v>9</v>
      </c>
      <c r="K1" s="80" t="s">
        <v>39</v>
      </c>
      <c r="L1" s="80" t="s">
        <v>42</v>
      </c>
      <c r="M1" s="80" t="s">
        <v>20</v>
      </c>
      <c r="N1" s="80" t="s">
        <v>12</v>
      </c>
      <c r="O1" s="80" t="s">
        <v>10</v>
      </c>
      <c r="P1" s="80" t="s">
        <v>11</v>
      </c>
      <c r="Q1" s="79" t="s">
        <v>2</v>
      </c>
      <c r="R1" s="80" t="s">
        <v>3</v>
      </c>
      <c r="S1" s="80" t="s">
        <v>4</v>
      </c>
      <c r="T1" s="80" t="s">
        <v>5</v>
      </c>
      <c r="U1" s="80" t="s">
        <v>6</v>
      </c>
      <c r="V1" s="80" t="s">
        <v>41</v>
      </c>
      <c r="W1" s="80" t="s">
        <v>32</v>
      </c>
      <c r="X1" s="80" t="s">
        <v>33</v>
      </c>
      <c r="Y1" s="80" t="s">
        <v>19</v>
      </c>
      <c r="Z1" s="80" t="s">
        <v>51</v>
      </c>
      <c r="AA1" s="80" t="s">
        <v>18</v>
      </c>
      <c r="AB1" s="80" t="s">
        <v>21</v>
      </c>
      <c r="AC1" s="80" t="s">
        <v>22</v>
      </c>
      <c r="AD1" s="80" t="s">
        <v>23</v>
      </c>
      <c r="AE1" s="80" t="s">
        <v>40</v>
      </c>
    </row>
    <row r="2" spans="1:31" s="88" customFormat="1" ht="16.2" x14ac:dyDescent="0.2">
      <c r="A2" s="87" t="s">
        <v>151</v>
      </c>
      <c r="B2" s="182">
        <v>100</v>
      </c>
      <c r="C2" s="182">
        <v>100</v>
      </c>
      <c r="D2" s="182">
        <v>100</v>
      </c>
      <c r="E2" s="182">
        <v>100</v>
      </c>
      <c r="F2" s="182">
        <v>100</v>
      </c>
      <c r="G2" s="182">
        <v>100</v>
      </c>
      <c r="H2" s="182">
        <v>100</v>
      </c>
      <c r="I2" s="182">
        <v>100</v>
      </c>
      <c r="J2" s="182">
        <v>100</v>
      </c>
      <c r="K2" s="182">
        <v>100</v>
      </c>
      <c r="L2" s="182">
        <v>100</v>
      </c>
      <c r="M2" s="182">
        <v>100</v>
      </c>
      <c r="N2" s="182">
        <v>100</v>
      </c>
      <c r="O2" s="182">
        <v>100</v>
      </c>
      <c r="P2" s="182">
        <v>100</v>
      </c>
      <c r="Q2" s="186">
        <v>100</v>
      </c>
      <c r="R2" s="182">
        <v>100</v>
      </c>
      <c r="S2" s="182">
        <v>100</v>
      </c>
      <c r="T2" s="182">
        <v>100</v>
      </c>
      <c r="U2" s="182">
        <v>100</v>
      </c>
      <c r="V2" s="182">
        <v>100</v>
      </c>
      <c r="W2" s="182">
        <v>100</v>
      </c>
      <c r="X2" s="182">
        <v>100</v>
      </c>
      <c r="Y2" s="182">
        <v>100</v>
      </c>
      <c r="Z2" s="182">
        <v>100</v>
      </c>
      <c r="AA2" s="182">
        <v>100</v>
      </c>
      <c r="AB2" s="182">
        <v>100</v>
      </c>
      <c r="AC2" s="182">
        <v>100</v>
      </c>
      <c r="AD2" s="182">
        <v>100</v>
      </c>
      <c r="AE2" s="182">
        <v>100</v>
      </c>
    </row>
    <row r="3" spans="1:31" s="88" customFormat="1" ht="16.2" x14ac:dyDescent="0.2">
      <c r="A3" s="89">
        <v>12</v>
      </c>
      <c r="B3" s="186">
        <f ca="1">INDIRECT(B$1&amp;"!Q4")</f>
        <v>100.35993425609662</v>
      </c>
      <c r="C3" s="186">
        <f ca="1">INDIRECT(C$1&amp;"!Q4")</f>
        <v>100.33331442380555</v>
      </c>
      <c r="D3" s="186">
        <f ca="1">INDIRECT(D$1&amp;"!V4")</f>
        <v>99.843978364808905</v>
      </c>
      <c r="E3" s="186">
        <f ca="1">INDIRECT(E$1&amp;"!Q4")</f>
        <v>99.357155655596372</v>
      </c>
      <c r="F3" s="186">
        <f ca="1">INDIRECT(F$1&amp;"!Q4")</f>
        <v>99.79365308458398</v>
      </c>
      <c r="G3" s="186">
        <f ca="1">INDIRECT(G$1&amp;"!Q4")</f>
        <v>100.31512781081069</v>
      </c>
      <c r="H3" s="186">
        <f ca="1">INDIRECT(H$1&amp;"!Q4")</f>
        <v>99.216549502592457</v>
      </c>
      <c r="I3" s="186">
        <f ca="1">INDIRECT(I$1&amp;"!V4")</f>
        <v>100.56077025843631</v>
      </c>
      <c r="J3" s="186">
        <f t="shared" ref="J3:P3" ca="1" si="0">INDIRECT(J$1&amp;"!Q4")</f>
        <v>99.865130041923834</v>
      </c>
      <c r="K3" s="186">
        <f t="shared" ca="1" si="0"/>
        <v>99.577978066844707</v>
      </c>
      <c r="L3" s="186">
        <f t="shared" ca="1" si="0"/>
        <v>99.179233142719852</v>
      </c>
      <c r="M3" s="186">
        <f t="shared" ca="1" si="0"/>
        <v>99.479029167257721</v>
      </c>
      <c r="N3" s="186">
        <f t="shared" ca="1" si="0"/>
        <v>99.922057959670241</v>
      </c>
      <c r="O3" s="186">
        <f t="shared" ca="1" si="0"/>
        <v>99.944277642291269</v>
      </c>
      <c r="P3" s="186">
        <f t="shared" ca="1" si="0"/>
        <v>99.547986350650547</v>
      </c>
      <c r="Q3" s="186">
        <f t="shared" ref="Q3:X3" ca="1" si="1">INDIRECT(Q$1&amp;"!Q4")</f>
        <v>100</v>
      </c>
      <c r="R3" s="186">
        <f t="shared" ca="1" si="1"/>
        <v>100</v>
      </c>
      <c r="S3" s="186">
        <f t="shared" ca="1" si="1"/>
        <v>100.05850715844271</v>
      </c>
      <c r="T3" s="186">
        <f t="shared" ca="1" si="1"/>
        <v>99.898555020094747</v>
      </c>
      <c r="U3" s="186">
        <f t="shared" ca="1" si="1"/>
        <v>99.515751539139487</v>
      </c>
      <c r="V3" s="186">
        <f t="shared" ca="1" si="1"/>
        <v>100.050526881645</v>
      </c>
      <c r="W3" s="186">
        <f t="shared" ca="1" si="1"/>
        <v>99.33707233388435</v>
      </c>
      <c r="X3" s="186">
        <f t="shared" ca="1" si="1"/>
        <v>100.12354999387065</v>
      </c>
      <c r="Y3" s="186">
        <f ca="1">INDIRECT(Y$1&amp;"!Q4")</f>
        <v>100.58554192901865</v>
      </c>
      <c r="Z3" s="186">
        <f ca="1">INDIRECT(Z$1&amp;"!Q4")</f>
        <v>98.943830193830223</v>
      </c>
      <c r="AA3" s="186">
        <f t="shared" ref="AA3:AD3" ca="1" si="2">INDIRECT(AA$1&amp;"!Q4")</f>
        <v>100.45240098814061</v>
      </c>
      <c r="AB3" s="186">
        <f t="shared" ca="1" si="2"/>
        <v>99.261155830500229</v>
      </c>
      <c r="AC3" s="186">
        <f t="shared" ca="1" si="2"/>
        <v>100.29799128264401</v>
      </c>
      <c r="AD3" s="186">
        <f t="shared" ca="1" si="2"/>
        <v>99.848714968278159</v>
      </c>
      <c r="AE3" s="186">
        <f ca="1">INDIRECT(AE$1&amp;"!V4")</f>
        <v>97.917214882338442</v>
      </c>
    </row>
    <row r="4" spans="1:31" s="88" customFormat="1" ht="16.2" x14ac:dyDescent="0.2">
      <c r="A4" s="90">
        <v>19.100000000000001</v>
      </c>
      <c r="B4" s="186">
        <f ca="1">INDIRECT(B$1&amp;"!Q5")</f>
        <v>100.21045122305554</v>
      </c>
      <c r="C4" s="186">
        <f ca="1">INDIRECT(C$1&amp;"!Q5")</f>
        <v>100.23826029364078</v>
      </c>
      <c r="D4" s="186">
        <f ca="1">INDIRECT(D$1&amp;"!V5")</f>
        <v>100.05525734538728</v>
      </c>
      <c r="E4" s="186">
        <f ca="1">INDIRECT(E$1&amp;"!Q5")</f>
        <v>99.747690490520668</v>
      </c>
      <c r="F4" s="186">
        <f ca="1">INDIRECT(F$1&amp;"!Q5")</f>
        <v>99.92412607969132</v>
      </c>
      <c r="G4" s="186">
        <f ca="1">INDIRECT(G$1&amp;"!Q5")</f>
        <v>100.79971148544098</v>
      </c>
      <c r="H4" s="186">
        <f ca="1">INDIRECT(H$1&amp;"!Q5")</f>
        <v>99.264366929261655</v>
      </c>
      <c r="I4" s="186">
        <f ca="1">INDIRECT(I$1&amp;"!V5")</f>
        <v>101.32879168895474</v>
      </c>
      <c r="J4" s="186">
        <f t="shared" ref="J4:AD4" ca="1" si="3">INDIRECT(J$1&amp;"!Q5")</f>
        <v>100.0534056457892</v>
      </c>
      <c r="K4" s="186">
        <f t="shared" ca="1" si="3"/>
        <v>99.259280511690562</v>
      </c>
      <c r="L4" s="186">
        <f t="shared" ca="1" si="3"/>
        <v>99.393372711788047</v>
      </c>
      <c r="M4" s="186">
        <f t="shared" ca="1" si="3"/>
        <v>99.454639177309929</v>
      </c>
      <c r="N4" s="186">
        <f t="shared" ca="1" si="3"/>
        <v>100.52598848776225</v>
      </c>
      <c r="O4" s="186">
        <f t="shared" ca="1" si="3"/>
        <v>100.44313471780653</v>
      </c>
      <c r="P4" s="186">
        <f t="shared" ca="1" si="3"/>
        <v>99.823313645839363</v>
      </c>
      <c r="Q4" s="186">
        <f t="shared" ca="1" si="3"/>
        <v>99.562623794745647</v>
      </c>
      <c r="R4" s="186">
        <f t="shared" ca="1" si="3"/>
        <v>100.29359495328463</v>
      </c>
      <c r="S4" s="186">
        <f t="shared" ca="1" si="3"/>
        <v>99.977148284498796</v>
      </c>
      <c r="T4" s="186">
        <f t="shared" ca="1" si="3"/>
        <v>100.03617761333017</v>
      </c>
      <c r="U4" s="186">
        <f t="shared" ca="1" si="3"/>
        <v>99.402814826506045</v>
      </c>
      <c r="V4" s="186">
        <f t="shared" ca="1" si="3"/>
        <v>99.951434843700071</v>
      </c>
      <c r="W4" s="186">
        <f t="shared" ca="1" si="3"/>
        <v>99.916756215560738</v>
      </c>
      <c r="X4" s="186">
        <f t="shared" ca="1" si="3"/>
        <v>100.64495068856149</v>
      </c>
      <c r="Y4" s="186">
        <f t="shared" ca="1" si="3"/>
        <v>100.11893300182508</v>
      </c>
      <c r="Z4" s="186">
        <f t="shared" ca="1" si="3"/>
        <v>98.603311103311128</v>
      </c>
      <c r="AA4" s="186">
        <f t="shared" ca="1" si="3"/>
        <v>101.15931896565178</v>
      </c>
      <c r="AB4" s="186">
        <f t="shared" ca="1" si="3"/>
        <v>99.411753757152184</v>
      </c>
      <c r="AC4" s="186">
        <f t="shared" ca="1" si="3"/>
        <v>100.3643183867101</v>
      </c>
      <c r="AD4" s="186">
        <f t="shared" ca="1" si="3"/>
        <v>100.06324254195226</v>
      </c>
      <c r="AE4" s="186">
        <f ca="1">INDIRECT(AE$1&amp;"!V5")</f>
        <v>97.403236830825207</v>
      </c>
    </row>
    <row r="5" spans="1:31" s="88" customFormat="1" ht="16.2" x14ac:dyDescent="0.2">
      <c r="A5" s="91" t="s">
        <v>152</v>
      </c>
      <c r="B5" s="186">
        <f ca="1">INDIRECT(B$1&amp;"!Q6")</f>
        <v>100.25770243158037</v>
      </c>
      <c r="C5" s="186">
        <f ca="1">INDIRECT(C$1&amp;"!Q6")</f>
        <v>100.29324738602159</v>
      </c>
      <c r="D5" s="186">
        <f ca="1">INDIRECT(D$1&amp;"!V6")</f>
        <v>100.21605091135709</v>
      </c>
      <c r="E5" s="186">
        <f ca="1">INDIRECT(E$1&amp;"!Q6")</f>
        <v>99.639512160843594</v>
      </c>
      <c r="F5" s="186">
        <f ca="1">INDIRECT(F$1&amp;"!Q6")</f>
        <v>100.09746295066427</v>
      </c>
      <c r="G5" s="186">
        <f ca="1">INDIRECT(G$1&amp;"!Q6")</f>
        <v>100.22838197999103</v>
      </c>
      <c r="H5" s="186">
        <f ca="1">INDIRECT(H$1&amp;"!Q6")</f>
        <v>98.761539648066957</v>
      </c>
      <c r="I5" s="186">
        <f ca="1">INDIRECT(I$1&amp;"!V6")</f>
        <v>100.84790069527709</v>
      </c>
      <c r="J5" s="186">
        <f t="shared" ref="J5:AD5" ca="1" si="4">INDIRECT(J$1&amp;"!Q6")</f>
        <v>100.0804214834111</v>
      </c>
      <c r="K5" s="186">
        <f t="shared" ca="1" si="4"/>
        <v>99.41470360130252</v>
      </c>
      <c r="L5" s="186">
        <f t="shared" ca="1" si="4"/>
        <v>98.868047195970505</v>
      </c>
      <c r="M5" s="186">
        <f t="shared" ca="1" si="4"/>
        <v>99.361797254456874</v>
      </c>
      <c r="N5" s="186">
        <f t="shared" ca="1" si="4"/>
        <v>100.8532682429589</v>
      </c>
      <c r="O5" s="186">
        <f t="shared" ca="1" si="4"/>
        <v>100.67670264903779</v>
      </c>
      <c r="P5" s="186">
        <f t="shared" ca="1" si="4"/>
        <v>99.470142051296506</v>
      </c>
      <c r="Q5" s="186">
        <f t="shared" ca="1" si="4"/>
        <v>100.06781946145058</v>
      </c>
      <c r="R5" s="186">
        <f t="shared" ca="1" si="4"/>
        <v>100.31166963068183</v>
      </c>
      <c r="S5" s="186">
        <f t="shared" ca="1" si="4"/>
        <v>100.07738926576251</v>
      </c>
      <c r="T5" s="186">
        <f t="shared" ca="1" si="4"/>
        <v>100.34093757053493</v>
      </c>
      <c r="U5" s="186">
        <f t="shared" ca="1" si="4"/>
        <v>99.297826089793389</v>
      </c>
      <c r="V5" s="186">
        <f t="shared" ca="1" si="4"/>
        <v>100.3206278508038</v>
      </c>
      <c r="W5" s="186">
        <f t="shared" ca="1" si="4"/>
        <v>100.08560706592364</v>
      </c>
      <c r="X5" s="186">
        <f t="shared" ca="1" si="4"/>
        <v>100.80918420670879</v>
      </c>
      <c r="Y5" s="186">
        <f t="shared" ca="1" si="4"/>
        <v>100.80593279857675</v>
      </c>
      <c r="Z5" s="186">
        <f t="shared" ca="1" si="4"/>
        <v>99.188322555195612</v>
      </c>
      <c r="AA5" s="186">
        <f t="shared" ca="1" si="4"/>
        <v>100.87028382610892</v>
      </c>
      <c r="AB5" s="186">
        <f t="shared" ca="1" si="4"/>
        <v>99.36887211268251</v>
      </c>
      <c r="AC5" s="186">
        <f t="shared" ca="1" si="4"/>
        <v>99.692518367386029</v>
      </c>
      <c r="AD5" s="186">
        <f t="shared" ca="1" si="4"/>
        <v>99.211699601926867</v>
      </c>
      <c r="AE5" s="186">
        <f ca="1">INDIRECT(AE$1&amp;"!V6")</f>
        <v>98.300273525167157</v>
      </c>
    </row>
    <row r="6" spans="1:31" s="88" customFormat="1" ht="16.2" x14ac:dyDescent="0.2">
      <c r="A6" s="89">
        <v>3</v>
      </c>
      <c r="B6" s="186">
        <f ca="1">INDIRECT(B$1&amp;"!Q7")</f>
        <v>100.23728485080893</v>
      </c>
      <c r="C6" s="186">
        <f ca="1">INDIRECT(C$1&amp;"!Q7")</f>
        <v>100.1734102293865</v>
      </c>
      <c r="D6" s="186">
        <f ca="1">INDIRECT(D$1&amp;"!V7")</f>
        <v>100.26776042736796</v>
      </c>
      <c r="E6" s="186">
        <f ca="1">INDIRECT(E$1&amp;"!Q7")</f>
        <v>99.699386745842176</v>
      </c>
      <c r="F6" s="186">
        <f ca="1">INDIRECT(F$1&amp;"!Q7")</f>
        <v>100.1148968936445</v>
      </c>
      <c r="G6" s="186">
        <f ca="1">INDIRECT(G$1&amp;"!Q7")</f>
        <v>100.31893851642415</v>
      </c>
      <c r="H6" s="186">
        <f ca="1">INDIRECT(H$1&amp;"!Q7")</f>
        <v>98.820739172475015</v>
      </c>
      <c r="I6" s="186">
        <f ca="1">INDIRECT(I$1&amp;"!V7")</f>
        <v>101.51726119810553</v>
      </c>
      <c r="J6" s="186">
        <f t="shared" ref="J6:AD6" ca="1" si="5">INDIRECT(J$1&amp;"!Q7")</f>
        <v>100.20792609203978</v>
      </c>
      <c r="K6" s="186">
        <f t="shared" ca="1" si="5"/>
        <v>99.206526229861595</v>
      </c>
      <c r="L6" s="186">
        <f t="shared" ca="1" si="5"/>
        <v>99.789351044878941</v>
      </c>
      <c r="M6" s="186">
        <f t="shared" ca="1" si="5"/>
        <v>97.945891216680465</v>
      </c>
      <c r="N6" s="186">
        <f t="shared" ca="1" si="5"/>
        <v>100.82237963782521</v>
      </c>
      <c r="O6" s="186">
        <f t="shared" ca="1" si="5"/>
        <v>100.1839037329507</v>
      </c>
      <c r="P6" s="186">
        <f t="shared" ca="1" si="5"/>
        <v>99.617511402422537</v>
      </c>
      <c r="Q6" s="186">
        <f t="shared" ca="1" si="5"/>
        <v>100.24624800522379</v>
      </c>
      <c r="R6" s="186">
        <f t="shared" ca="1" si="5"/>
        <v>100.16345403317692</v>
      </c>
      <c r="S6" s="186">
        <f t="shared" ca="1" si="5"/>
        <v>100.07437121096923</v>
      </c>
      <c r="T6" s="186">
        <f t="shared" ca="1" si="5"/>
        <v>100.3734444123004</v>
      </c>
      <c r="U6" s="186">
        <f t="shared" ca="1" si="5"/>
        <v>99.492753900426223</v>
      </c>
      <c r="V6" s="186">
        <f t="shared" ca="1" si="5"/>
        <v>100.41245146254963</v>
      </c>
      <c r="W6" s="186">
        <f t="shared" ca="1" si="5"/>
        <v>100.0213694888479</v>
      </c>
      <c r="X6" s="186">
        <f t="shared" ca="1" si="5"/>
        <v>101.01005343643598</v>
      </c>
      <c r="Y6" s="186">
        <f t="shared" ca="1" si="5"/>
        <v>100.74818675362842</v>
      </c>
      <c r="Z6" s="186">
        <f t="shared" ca="1" si="5"/>
        <v>99.870256107098214</v>
      </c>
      <c r="AA6" s="186">
        <f t="shared" ca="1" si="5"/>
        <v>100.99818184240044</v>
      </c>
      <c r="AB6" s="186">
        <f t="shared" ca="1" si="5"/>
        <v>99.744714254821147</v>
      </c>
      <c r="AC6" s="186">
        <f t="shared" ca="1" si="5"/>
        <v>99.860988775157395</v>
      </c>
      <c r="AD6" s="186">
        <f t="shared" ca="1" si="5"/>
        <v>98.832946984999055</v>
      </c>
      <c r="AE6" s="186">
        <f ca="1">INDIRECT(AE$1&amp;"!V7")</f>
        <v>98.582182701044147</v>
      </c>
    </row>
    <row r="7" spans="1:31" s="88" customFormat="1" ht="16.2" x14ac:dyDescent="0.2">
      <c r="A7" s="89">
        <v>4</v>
      </c>
      <c r="B7" s="186">
        <f ca="1">INDIRECT(B$1&amp;"!Q8")</f>
        <v>100.31389325468653</v>
      </c>
      <c r="C7" s="186">
        <f ca="1">INDIRECT(C$1&amp;"!Q8")</f>
        <v>100.22499872805616</v>
      </c>
      <c r="D7" s="186">
        <f ca="1">INDIRECT(D$1&amp;"!V8")</f>
        <v>100.04757713920438</v>
      </c>
      <c r="E7" s="186">
        <f ca="1">INDIRECT(E$1&amp;"!Q8")</f>
        <v>99.50447760903235</v>
      </c>
      <c r="F7" s="186">
        <f ca="1">INDIRECT(F$1&amp;"!Q8")</f>
        <v>99.772109980914394</v>
      </c>
      <c r="G7" s="186">
        <f ca="1">INDIRECT(G$1&amp;"!Q8")</f>
        <v>100.23074768040433</v>
      </c>
      <c r="H7" s="186">
        <f ca="1">INDIRECT(H$1&amp;"!Q8")</f>
        <v>98.862990894879545</v>
      </c>
      <c r="I7" s="186">
        <f ca="1">INDIRECT(I$1&amp;"!V8")</f>
        <v>101.52080621267736</v>
      </c>
      <c r="J7" s="186">
        <f t="shared" ref="J7:AD7" ca="1" si="6">INDIRECT(J$1&amp;"!Q8")</f>
        <v>100.09294278081731</v>
      </c>
      <c r="K7" s="186">
        <f t="shared" ca="1" si="6"/>
        <v>99.141101266984961</v>
      </c>
      <c r="L7" s="186">
        <f t="shared" ca="1" si="6"/>
        <v>99.770304588530394</v>
      </c>
      <c r="M7" s="186">
        <f t="shared" ca="1" si="6"/>
        <v>97.858328199188378</v>
      </c>
      <c r="N7" s="186">
        <f t="shared" ca="1" si="6"/>
        <v>100.27339086740703</v>
      </c>
      <c r="O7" s="186">
        <f t="shared" ca="1" si="6"/>
        <v>100.0123032508625</v>
      </c>
      <c r="P7" s="186">
        <f t="shared" ca="1" si="6"/>
        <v>98.862173308923005</v>
      </c>
      <c r="Q7" s="186">
        <f t="shared" ca="1" si="6"/>
        <v>100.17166462374219</v>
      </c>
      <c r="R7" s="186">
        <f t="shared" ca="1" si="6"/>
        <v>100.52538024736756</v>
      </c>
      <c r="S7" s="186">
        <f t="shared" ca="1" si="6"/>
        <v>100.15677162008187</v>
      </c>
      <c r="T7" s="186">
        <f t="shared" ca="1" si="6"/>
        <v>99.921709205586055</v>
      </c>
      <c r="U7" s="186">
        <f t="shared" ca="1" si="6"/>
        <v>99.611559267280469</v>
      </c>
      <c r="V7" s="186">
        <f t="shared" ca="1" si="6"/>
        <v>100.22731333818685</v>
      </c>
      <c r="W7" s="186">
        <f t="shared" ca="1" si="6"/>
        <v>99.693629465372283</v>
      </c>
      <c r="X7" s="186">
        <f t="shared" ca="1" si="6"/>
        <v>100.45313231487496</v>
      </c>
      <c r="Y7" s="186">
        <f t="shared" ca="1" si="6"/>
        <v>100.61243567335131</v>
      </c>
      <c r="Z7" s="186">
        <f t="shared" ca="1" si="6"/>
        <v>99.368034451916031</v>
      </c>
      <c r="AA7" s="186">
        <f t="shared" ca="1" si="6"/>
        <v>101.1305786495154</v>
      </c>
      <c r="AB7" s="186">
        <f t="shared" ca="1" si="6"/>
        <v>99.979409208912955</v>
      </c>
      <c r="AC7" s="186">
        <f t="shared" ca="1" si="6"/>
        <v>100.21997106968657</v>
      </c>
      <c r="AD7" s="186">
        <f t="shared" ca="1" si="6"/>
        <v>99.503999789987077</v>
      </c>
      <c r="AE7" s="186">
        <f ca="1">INDIRECT(AE$1&amp;"!V8")</f>
        <v>96.813771769459393</v>
      </c>
    </row>
    <row r="8" spans="1:31" s="88" customFormat="1" ht="16.2" x14ac:dyDescent="0.2">
      <c r="A8" s="89">
        <v>5</v>
      </c>
      <c r="B8" s="186">
        <f ca="1">INDIRECT(B$1&amp;"!Q9")</f>
        <v>100.25076207946175</v>
      </c>
      <c r="C8" s="186">
        <f ca="1">INDIRECT(C$1&amp;"!Q9")</f>
        <v>100.22100534053526</v>
      </c>
      <c r="D8" s="186">
        <f ca="1">INDIRECT(D$1&amp;"!V9")</f>
        <v>99.822860363445386</v>
      </c>
      <c r="E8" s="186">
        <f ca="1">INDIRECT(E$1&amp;"!Q9")</f>
        <v>99.494521622510177</v>
      </c>
      <c r="F8" s="186">
        <f ca="1">INDIRECT(F$1&amp;"!Q9")</f>
        <v>99.798315918589324</v>
      </c>
      <c r="G8" s="186">
        <f ca="1">INDIRECT(G$1&amp;"!Q9")</f>
        <v>100.44360527872252</v>
      </c>
      <c r="H8" s="186">
        <f ca="1">INDIRECT(H$1&amp;"!Q9")</f>
        <v>98.996780497746812</v>
      </c>
      <c r="I8" s="186">
        <f ca="1">INDIRECT(I$1&amp;"!V9")</f>
        <v>101.45426877149629</v>
      </c>
      <c r="J8" s="186">
        <f t="shared" ref="J8:AD8" ca="1" si="7">INDIRECT(J$1&amp;"!Q9")</f>
        <v>99.981697876900085</v>
      </c>
      <c r="K8" s="186">
        <f t="shared" ca="1" si="7"/>
        <v>99.473695626437589</v>
      </c>
      <c r="L8" s="186">
        <f t="shared" ca="1" si="7"/>
        <v>99.809254396766505</v>
      </c>
      <c r="M8" s="186">
        <f t="shared" ca="1" si="7"/>
        <v>97.689197855541735</v>
      </c>
      <c r="N8" s="186">
        <f t="shared" ca="1" si="7"/>
        <v>100.2488689847127</v>
      </c>
      <c r="O8" s="186">
        <f t="shared" ca="1" si="7"/>
        <v>100.05437675233362</v>
      </c>
      <c r="P8" s="186">
        <f t="shared" ca="1" si="7"/>
        <v>98.695541585191606</v>
      </c>
      <c r="Q8" s="186">
        <f t="shared" ca="1" si="7"/>
        <v>99.820284299048765</v>
      </c>
      <c r="R8" s="186">
        <f t="shared" ca="1" si="7"/>
        <v>100.36270425156121</v>
      </c>
      <c r="S8" s="186">
        <f t="shared" ca="1" si="7"/>
        <v>100.05066225827683</v>
      </c>
      <c r="T8" s="186">
        <f t="shared" ca="1" si="7"/>
        <v>100.11040091560834</v>
      </c>
      <c r="U8" s="186">
        <f t="shared" ca="1" si="7"/>
        <v>100.0209998828022</v>
      </c>
      <c r="V8" s="186">
        <f t="shared" ca="1" si="7"/>
        <v>100.04195042485667</v>
      </c>
      <c r="W8" s="186">
        <f t="shared" ca="1" si="7"/>
        <v>99.486013547199732</v>
      </c>
      <c r="X8" s="186">
        <f t="shared" ca="1" si="7"/>
        <v>100.85094610454601</v>
      </c>
      <c r="Y8" s="186">
        <f t="shared" ca="1" si="7"/>
        <v>100.56322034075707</v>
      </c>
      <c r="Z8" s="186">
        <f t="shared" ca="1" si="7"/>
        <v>98.833080763179481</v>
      </c>
      <c r="AA8" s="186">
        <f t="shared" ca="1" si="7"/>
        <v>100.67486091044967</v>
      </c>
      <c r="AB8" s="186">
        <f t="shared" ca="1" si="7"/>
        <v>100.29363175586892</v>
      </c>
      <c r="AC8" s="186">
        <f t="shared" ca="1" si="7"/>
        <v>100.6025165918664</v>
      </c>
      <c r="AD8" s="186">
        <f t="shared" ca="1" si="7"/>
        <v>99.105710830182545</v>
      </c>
      <c r="AE8" s="186">
        <f ca="1">INDIRECT(AE$1&amp;"!V9")</f>
        <v>96.526955109480397</v>
      </c>
    </row>
    <row r="9" spans="1:31" s="88" customFormat="1" ht="16.2" x14ac:dyDescent="0.2">
      <c r="A9" s="89">
        <v>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1" s="88" customFormat="1" ht="16.2" x14ac:dyDescent="0.2">
      <c r="A10" s="89">
        <v>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s="88" customFormat="1" ht="16.2" x14ac:dyDescent="0.2">
      <c r="A11" s="91" t="s">
        <v>153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s="88" customFormat="1" ht="16.2" x14ac:dyDescent="0.2">
      <c r="A12" s="89">
        <v>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s="88" customFormat="1" ht="16.2" x14ac:dyDescent="0.2">
      <c r="A13" s="90">
        <v>10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s="88" customFormat="1" ht="16.2" x14ac:dyDescent="0.2">
      <c r="A14" s="90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s="88" customFormat="1" ht="16.2" x14ac:dyDescent="0.2">
      <c r="A15" s="89">
        <v>12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s="88" customFormat="1" ht="16.2" x14ac:dyDescent="0.2">
      <c r="A16" s="90">
        <v>20.100000000000001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s="88" customFormat="1" ht="16.2" x14ac:dyDescent="0.2">
      <c r="A17" s="90">
        <v>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s="88" customFormat="1" ht="16.2" x14ac:dyDescent="0.2">
      <c r="A18" s="90">
        <v>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6.2" x14ac:dyDescent="0.3">
      <c r="A19" s="78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80" zoomScaleNormal="80" workbookViewId="0">
      <selection activeCell="P9" sqref="P9"/>
    </sheetView>
  </sheetViews>
  <sheetFormatPr defaultRowHeight="13.2" x14ac:dyDescent="0.2"/>
  <cols>
    <col min="1" max="1" width="4.109375" customWidth="1"/>
    <col min="2" max="2" width="10.33203125" customWidth="1"/>
    <col min="3" max="3" width="10.5546875" customWidth="1"/>
    <col min="4" max="4" width="10.21875" customWidth="1"/>
    <col min="5" max="5" width="10.44140625" customWidth="1"/>
    <col min="6" max="6" width="10.77734375" customWidth="1"/>
    <col min="7" max="7" width="10.21875" customWidth="1"/>
    <col min="8" max="8" width="10.109375" customWidth="1"/>
    <col min="9" max="9" width="10.6640625" customWidth="1"/>
    <col min="10" max="10" width="10" customWidth="1"/>
    <col min="11" max="11" width="9.77734375" customWidth="1"/>
    <col min="12" max="12" width="10.6640625" customWidth="1"/>
    <col min="13" max="13" width="10.21875" customWidth="1"/>
    <col min="14" max="14" width="6.33203125" customWidth="1"/>
    <col min="15" max="15" width="11.33203125" customWidth="1"/>
    <col min="16" max="16" width="10.77734375" customWidth="1"/>
    <col min="17" max="17" width="6.554687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31" t="s">
        <v>56</v>
      </c>
    </row>
    <row r="2" spans="1:23" ht="16.2" x14ac:dyDescent="0.3">
      <c r="A2" s="45" t="s">
        <v>49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119" t="s">
        <v>89</v>
      </c>
      <c r="M2" s="118" t="s">
        <v>91</v>
      </c>
      <c r="N2" s="200" t="s">
        <v>29</v>
      </c>
      <c r="O2" s="73" t="s">
        <v>90</v>
      </c>
      <c r="P2" s="73" t="s">
        <v>92</v>
      </c>
      <c r="Q2" s="73" t="s">
        <v>154</v>
      </c>
      <c r="R2" s="52" t="s">
        <v>96</v>
      </c>
      <c r="S2" s="53" t="s">
        <v>97</v>
      </c>
      <c r="T2" s="53" t="s">
        <v>98</v>
      </c>
      <c r="U2" s="53" t="s">
        <v>99</v>
      </c>
      <c r="V2" s="30" t="s">
        <v>148</v>
      </c>
    </row>
    <row r="3" spans="1:23" ht="15.9" customHeight="1" x14ac:dyDescent="0.3">
      <c r="A3" s="35">
        <v>11</v>
      </c>
      <c r="B3" s="68"/>
      <c r="C3" s="68"/>
      <c r="D3" s="62">
        <v>108.92000000000002</v>
      </c>
      <c r="E3" s="68"/>
      <c r="F3" s="68"/>
      <c r="G3" s="68">
        <v>105.80434782608698</v>
      </c>
      <c r="H3" s="68"/>
      <c r="I3" s="68"/>
      <c r="J3" s="68">
        <v>109.6</v>
      </c>
      <c r="K3" s="68"/>
      <c r="L3" s="65">
        <v>109</v>
      </c>
      <c r="M3" s="62">
        <f t="shared" ref="M3:M9" si="0">AVERAGE(B3,D3,E3,F3,K3,J3)</f>
        <v>109.26</v>
      </c>
      <c r="N3" s="62">
        <f>MAX(B3,D3,E3,F3,J3,K3)-MIN(B3,D3,E3,F3,J3,K3)</f>
        <v>0.6799999999999784</v>
      </c>
      <c r="O3" s="65">
        <v>106</v>
      </c>
      <c r="P3" s="62">
        <f t="shared" ref="P3:P9" si="1">AVERAGE(C3,G3,H3,I3)</f>
        <v>105.80434782608698</v>
      </c>
      <c r="Q3" s="62">
        <f>MAX(C3,G3,H3,I3)-MIN(C3,G3,H3,I3)</f>
        <v>0</v>
      </c>
      <c r="R3" s="41">
        <v>106</v>
      </c>
      <c r="S3" s="42">
        <v>112</v>
      </c>
      <c r="T3" s="42">
        <v>103</v>
      </c>
      <c r="U3" s="42">
        <v>109</v>
      </c>
      <c r="V3" s="75">
        <f>P3/P3*100</f>
        <v>100</v>
      </c>
    </row>
    <row r="4" spans="1:23" ht="15.9" customHeight="1" x14ac:dyDescent="0.3">
      <c r="A4" s="35">
        <v>12</v>
      </c>
      <c r="B4" s="68">
        <v>108.72916666666667</v>
      </c>
      <c r="C4" s="68">
        <v>106.44722222222222</v>
      </c>
      <c r="D4" s="62">
        <v>108.81176470588235</v>
      </c>
      <c r="E4" s="68"/>
      <c r="F4" s="68">
        <v>109.23076923076923</v>
      </c>
      <c r="G4" s="68">
        <v>105.07058823529412</v>
      </c>
      <c r="H4" s="68">
        <v>105.4</v>
      </c>
      <c r="I4" s="68"/>
      <c r="J4" s="68">
        <v>109.32</v>
      </c>
      <c r="K4" s="68"/>
      <c r="L4" s="65">
        <v>109</v>
      </c>
      <c r="M4" s="62">
        <f t="shared" si="0"/>
        <v>109.02292515082956</v>
      </c>
      <c r="N4" s="62">
        <f t="shared" ref="N4:N9" si="2">MAX(G4,H4,C4)-MIN(G4,H4,C4)</f>
        <v>1.3766339869280984</v>
      </c>
      <c r="O4" s="65">
        <v>106</v>
      </c>
      <c r="P4" s="62">
        <f t="shared" si="1"/>
        <v>105.63927015250545</v>
      </c>
      <c r="Q4" s="62">
        <f>MAX(C4,G4,H4,I4)-MIN(C4,G4,H4,I4)</f>
        <v>1.3766339869280984</v>
      </c>
      <c r="R4" s="41">
        <v>106</v>
      </c>
      <c r="S4" s="42">
        <v>112</v>
      </c>
      <c r="T4" s="42">
        <v>103</v>
      </c>
      <c r="U4" s="42">
        <v>109</v>
      </c>
      <c r="V4" s="75">
        <f>P4/P$3*100</f>
        <v>99.843978364808905</v>
      </c>
    </row>
    <row r="5" spans="1:23" ht="15.9" customHeight="1" x14ac:dyDescent="0.3">
      <c r="A5" s="35">
        <v>1</v>
      </c>
      <c r="B5" s="68">
        <v>108.8125</v>
      </c>
      <c r="C5" s="68">
        <v>105.97624999999999</v>
      </c>
      <c r="D5" s="62">
        <v>108.34117647058822</v>
      </c>
      <c r="E5" s="68"/>
      <c r="F5" s="68">
        <v>109.05555555555556</v>
      </c>
      <c r="G5" s="68">
        <v>106.075</v>
      </c>
      <c r="H5" s="68">
        <v>105.3</v>
      </c>
      <c r="I5" s="68">
        <v>106.1</v>
      </c>
      <c r="J5" s="68">
        <v>109.3</v>
      </c>
      <c r="K5" s="68">
        <v>107.1</v>
      </c>
      <c r="L5" s="65">
        <v>109</v>
      </c>
      <c r="M5" s="62">
        <f t="shared" si="0"/>
        <v>108.52184640522873</v>
      </c>
      <c r="N5" s="62">
        <f t="shared" si="2"/>
        <v>0.77500000000000568</v>
      </c>
      <c r="O5" s="65">
        <v>106</v>
      </c>
      <c r="P5" s="62">
        <f t="shared" si="1"/>
        <v>105.86281249999999</v>
      </c>
      <c r="Q5" s="62">
        <f t="shared" ref="Q5:Q9" si="3">MAX(B5,D5,E5,F5,I5,J5,K5)-MIN(B5,D5,E5,F5,I5,J5,K5)</f>
        <v>3.2000000000000028</v>
      </c>
      <c r="R5" s="41">
        <v>106</v>
      </c>
      <c r="S5" s="42">
        <v>112</v>
      </c>
      <c r="T5" s="42">
        <v>103</v>
      </c>
      <c r="U5" s="42">
        <v>109</v>
      </c>
      <c r="V5" s="75">
        <f t="shared" ref="V5:V20" si="4">P5/P$3*100</f>
        <v>100.05525734538728</v>
      </c>
    </row>
    <row r="6" spans="1:23" ht="15.9" customHeight="1" x14ac:dyDescent="0.3">
      <c r="A6" s="35">
        <v>2</v>
      </c>
      <c r="B6" s="68">
        <v>108.76250000000002</v>
      </c>
      <c r="C6" s="68">
        <v>105.82805263157896</v>
      </c>
      <c r="D6" s="62">
        <v>108.23333333333335</v>
      </c>
      <c r="E6" s="68"/>
      <c r="F6" s="68">
        <v>108.94736842105263</v>
      </c>
      <c r="G6" s="68">
        <v>105.80370370370372</v>
      </c>
      <c r="H6" s="68">
        <v>106.5</v>
      </c>
      <c r="I6" s="68">
        <v>106</v>
      </c>
      <c r="J6" s="68">
        <v>108.98</v>
      </c>
      <c r="K6" s="68">
        <v>108.3</v>
      </c>
      <c r="L6" s="65">
        <v>109</v>
      </c>
      <c r="M6" s="62">
        <f t="shared" si="0"/>
        <v>108.6446403508772</v>
      </c>
      <c r="N6" s="62">
        <f t="shared" si="2"/>
        <v>0.69629629629628198</v>
      </c>
      <c r="O6" s="65">
        <v>106</v>
      </c>
      <c r="P6" s="62">
        <f t="shared" si="1"/>
        <v>106.03293908382066</v>
      </c>
      <c r="Q6" s="62">
        <f t="shared" si="3"/>
        <v>2.980000000000004</v>
      </c>
      <c r="R6" s="41">
        <v>106</v>
      </c>
      <c r="S6" s="42">
        <v>112</v>
      </c>
      <c r="T6" s="42">
        <v>103</v>
      </c>
      <c r="U6" s="42">
        <v>109</v>
      </c>
      <c r="V6" s="75">
        <f t="shared" si="4"/>
        <v>100.21605091135709</v>
      </c>
    </row>
    <row r="7" spans="1:23" ht="15.9" customHeight="1" x14ac:dyDescent="0.3">
      <c r="A7" s="35">
        <v>3</v>
      </c>
      <c r="B7" s="68">
        <v>108.559375</v>
      </c>
      <c r="C7" s="68">
        <v>104.59459999999999</v>
      </c>
      <c r="D7" s="62">
        <v>108.58750000000001</v>
      </c>
      <c r="E7" s="68"/>
      <c r="F7" s="68">
        <v>108.63157894736842</v>
      </c>
      <c r="G7" s="68">
        <v>105.85600000000001</v>
      </c>
      <c r="H7" s="68">
        <v>107</v>
      </c>
      <c r="I7" s="68">
        <v>106.9</v>
      </c>
      <c r="J7" s="68">
        <v>108.71</v>
      </c>
      <c r="K7" s="68">
        <v>108.3</v>
      </c>
      <c r="L7" s="65">
        <v>109</v>
      </c>
      <c r="M7" s="62">
        <f t="shared" si="0"/>
        <v>108.5576907894737</v>
      </c>
      <c r="N7" s="62">
        <f t="shared" si="2"/>
        <v>2.4054000000000144</v>
      </c>
      <c r="O7" s="65">
        <v>106</v>
      </c>
      <c r="P7" s="62">
        <f t="shared" si="1"/>
        <v>106.08765</v>
      </c>
      <c r="Q7" s="62">
        <f t="shared" si="3"/>
        <v>1.8099999999999881</v>
      </c>
      <c r="R7" s="41">
        <v>106</v>
      </c>
      <c r="S7" s="42">
        <v>112</v>
      </c>
      <c r="T7" s="42">
        <v>103</v>
      </c>
      <c r="U7" s="42">
        <v>109</v>
      </c>
      <c r="V7" s="75">
        <f t="shared" si="4"/>
        <v>100.26776042736796</v>
      </c>
    </row>
    <row r="8" spans="1:23" ht="15.9" customHeight="1" x14ac:dyDescent="0.3">
      <c r="A8" s="35">
        <v>4</v>
      </c>
      <c r="B8" s="68">
        <v>108.57500000000002</v>
      </c>
      <c r="C8" s="68">
        <v>104.80922222222222</v>
      </c>
      <c r="D8" s="62">
        <v>108.658</v>
      </c>
      <c r="E8" s="68">
        <v>105.5</v>
      </c>
      <c r="F8" s="68">
        <v>108.63157894736842</v>
      </c>
      <c r="G8" s="68">
        <v>105.5095238095238</v>
      </c>
      <c r="H8" s="68">
        <v>106.2</v>
      </c>
      <c r="I8" s="68">
        <v>106.9</v>
      </c>
      <c r="J8" s="68">
        <v>108.87</v>
      </c>
      <c r="K8" s="68">
        <v>107.9</v>
      </c>
      <c r="L8" s="65">
        <v>109</v>
      </c>
      <c r="M8" s="62">
        <f t="shared" si="0"/>
        <v>108.02242982456141</v>
      </c>
      <c r="N8" s="62">
        <f t="shared" si="2"/>
        <v>1.3907777777777852</v>
      </c>
      <c r="O8" s="65">
        <v>106</v>
      </c>
      <c r="P8" s="62">
        <f t="shared" si="1"/>
        <v>105.85468650793649</v>
      </c>
      <c r="Q8" s="62">
        <f t="shared" si="3"/>
        <v>3.3700000000000045</v>
      </c>
      <c r="R8" s="41">
        <v>106</v>
      </c>
      <c r="S8" s="42">
        <v>112</v>
      </c>
      <c r="T8" s="42">
        <v>103</v>
      </c>
      <c r="U8" s="42">
        <v>109</v>
      </c>
      <c r="V8" s="75">
        <f t="shared" si="4"/>
        <v>100.04757713920438</v>
      </c>
    </row>
    <row r="9" spans="1:23" ht="15.9" customHeight="1" x14ac:dyDescent="0.3">
      <c r="A9" s="35">
        <v>5</v>
      </c>
      <c r="B9" s="68">
        <v>108.85625</v>
      </c>
      <c r="C9" s="68">
        <v>105.00215</v>
      </c>
      <c r="D9" s="62">
        <v>108.5</v>
      </c>
      <c r="E9" s="68">
        <v>106.3</v>
      </c>
      <c r="F9" s="68">
        <v>108.78947368421052</v>
      </c>
      <c r="G9" s="68">
        <v>105.35555555555554</v>
      </c>
      <c r="H9" s="68">
        <v>106.41</v>
      </c>
      <c r="I9" s="68">
        <v>105.7</v>
      </c>
      <c r="J9" s="68">
        <v>109.07</v>
      </c>
      <c r="K9" s="68">
        <v>107.9</v>
      </c>
      <c r="L9" s="65">
        <v>109</v>
      </c>
      <c r="M9" s="62">
        <f t="shared" si="0"/>
        <v>108.2359539473684</v>
      </c>
      <c r="N9" s="62">
        <f t="shared" si="2"/>
        <v>1.4078499999999963</v>
      </c>
      <c r="O9" s="65">
        <v>106</v>
      </c>
      <c r="P9" s="62">
        <f t="shared" si="1"/>
        <v>105.61692638888887</v>
      </c>
      <c r="Q9" s="62">
        <f t="shared" si="3"/>
        <v>3.3699999999999903</v>
      </c>
      <c r="R9" s="41">
        <v>106</v>
      </c>
      <c r="S9" s="42">
        <v>112</v>
      </c>
      <c r="T9" s="42">
        <v>103</v>
      </c>
      <c r="U9" s="42">
        <v>109</v>
      </c>
      <c r="V9" s="75">
        <f t="shared" si="4"/>
        <v>99.822860363445386</v>
      </c>
    </row>
    <row r="10" spans="1:23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109</v>
      </c>
      <c r="M10" s="62"/>
      <c r="N10" s="62">
        <f t="shared" ref="N10:N20" si="5">MAX(G10,H10)-MIN(G10,H10)</f>
        <v>0</v>
      </c>
      <c r="O10" s="65">
        <v>106</v>
      </c>
      <c r="P10" s="62"/>
      <c r="Q10" s="62">
        <f t="shared" ref="Q10:Q20" si="6">MAX(B10,C10,D10,E10,F10,I10,J10,K10)-MIN(B10,C10,D10,E10,F10,I10,J10,K10)</f>
        <v>0</v>
      </c>
      <c r="R10" s="41">
        <v>106</v>
      </c>
      <c r="S10" s="42">
        <v>112</v>
      </c>
      <c r="T10" s="42">
        <v>103</v>
      </c>
      <c r="U10" s="42">
        <v>109</v>
      </c>
      <c r="V10" s="75">
        <f t="shared" si="4"/>
        <v>0</v>
      </c>
    </row>
    <row r="11" spans="1:23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109</v>
      </c>
      <c r="M11" s="62"/>
      <c r="N11" s="62">
        <f t="shared" si="5"/>
        <v>0</v>
      </c>
      <c r="O11" s="65">
        <v>106</v>
      </c>
      <c r="P11" s="62"/>
      <c r="Q11" s="62">
        <f t="shared" si="6"/>
        <v>0</v>
      </c>
      <c r="R11" s="41">
        <v>106</v>
      </c>
      <c r="S11" s="42">
        <v>112</v>
      </c>
      <c r="T11" s="42">
        <v>103</v>
      </c>
      <c r="U11" s="42">
        <v>109</v>
      </c>
      <c r="V11" s="75">
        <f t="shared" si="4"/>
        <v>0</v>
      </c>
    </row>
    <row r="12" spans="1:23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109</v>
      </c>
      <c r="M12" s="62"/>
      <c r="N12" s="62">
        <f t="shared" si="5"/>
        <v>0</v>
      </c>
      <c r="O12" s="65">
        <v>106</v>
      </c>
      <c r="P12" s="62"/>
      <c r="Q12" s="62">
        <f t="shared" si="6"/>
        <v>0</v>
      </c>
      <c r="R12" s="41">
        <v>106</v>
      </c>
      <c r="S12" s="42">
        <v>112</v>
      </c>
      <c r="T12" s="42">
        <v>103</v>
      </c>
      <c r="U12" s="42">
        <v>109</v>
      </c>
      <c r="V12" s="75">
        <f t="shared" si="4"/>
        <v>0</v>
      </c>
    </row>
    <row r="13" spans="1:23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109</v>
      </c>
      <c r="M13" s="62"/>
      <c r="N13" s="62">
        <f t="shared" si="5"/>
        <v>0</v>
      </c>
      <c r="O13" s="65">
        <v>106</v>
      </c>
      <c r="P13" s="62"/>
      <c r="Q13" s="62">
        <f t="shared" si="6"/>
        <v>0</v>
      </c>
      <c r="R13" s="41">
        <v>106</v>
      </c>
      <c r="S13" s="42">
        <v>112</v>
      </c>
      <c r="T13" s="42">
        <v>103</v>
      </c>
      <c r="U13" s="42">
        <v>109</v>
      </c>
      <c r="V13" s="75">
        <f t="shared" si="4"/>
        <v>0</v>
      </c>
    </row>
    <row r="14" spans="1:23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109</v>
      </c>
      <c r="M14" s="62"/>
      <c r="N14" s="62">
        <f t="shared" si="5"/>
        <v>0</v>
      </c>
      <c r="O14" s="65">
        <v>106</v>
      </c>
      <c r="P14" s="62"/>
      <c r="Q14" s="62">
        <f t="shared" si="6"/>
        <v>0</v>
      </c>
      <c r="R14" s="41">
        <v>106</v>
      </c>
      <c r="S14" s="42">
        <v>112</v>
      </c>
      <c r="T14" s="42">
        <v>103</v>
      </c>
      <c r="U14" s="42">
        <v>109</v>
      </c>
      <c r="V14" s="75">
        <f t="shared" si="4"/>
        <v>0</v>
      </c>
    </row>
    <row r="15" spans="1:23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109</v>
      </c>
      <c r="M15" s="62"/>
      <c r="N15" s="62">
        <f t="shared" si="5"/>
        <v>0</v>
      </c>
      <c r="O15" s="65">
        <v>106</v>
      </c>
      <c r="P15" s="62"/>
      <c r="Q15" s="62">
        <f t="shared" si="6"/>
        <v>0</v>
      </c>
      <c r="R15" s="41">
        <v>106</v>
      </c>
      <c r="S15" s="42">
        <v>112</v>
      </c>
      <c r="T15" s="42">
        <v>103</v>
      </c>
      <c r="U15" s="42">
        <v>109</v>
      </c>
      <c r="V15" s="75">
        <f t="shared" si="4"/>
        <v>0</v>
      </c>
      <c r="W15" s="7"/>
    </row>
    <row r="16" spans="1:23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109</v>
      </c>
      <c r="M16" s="62"/>
      <c r="N16" s="62">
        <f t="shared" si="5"/>
        <v>0</v>
      </c>
      <c r="O16" s="65">
        <v>106</v>
      </c>
      <c r="P16" s="62"/>
      <c r="Q16" s="62">
        <f t="shared" si="6"/>
        <v>0</v>
      </c>
      <c r="R16" s="41">
        <v>106</v>
      </c>
      <c r="S16" s="42">
        <v>112</v>
      </c>
      <c r="T16" s="42">
        <v>103</v>
      </c>
      <c r="U16" s="42">
        <v>109</v>
      </c>
      <c r="V16" s="75">
        <f t="shared" si="4"/>
        <v>0</v>
      </c>
      <c r="W16" s="7"/>
    </row>
    <row r="17" spans="1:23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109</v>
      </c>
      <c r="M17" s="62"/>
      <c r="N17" s="62">
        <f t="shared" si="5"/>
        <v>0</v>
      </c>
      <c r="O17" s="65">
        <v>106</v>
      </c>
      <c r="P17" s="62"/>
      <c r="Q17" s="62">
        <f t="shared" si="6"/>
        <v>0</v>
      </c>
      <c r="R17" s="41">
        <v>106</v>
      </c>
      <c r="S17" s="42">
        <v>112</v>
      </c>
      <c r="T17" s="42">
        <v>103</v>
      </c>
      <c r="U17" s="42">
        <v>109</v>
      </c>
      <c r="V17" s="75">
        <f t="shared" si="4"/>
        <v>0</v>
      </c>
      <c r="W17" s="7"/>
    </row>
    <row r="18" spans="1:23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109</v>
      </c>
      <c r="M18" s="62"/>
      <c r="N18" s="62">
        <f t="shared" si="5"/>
        <v>0</v>
      </c>
      <c r="O18" s="65">
        <v>106</v>
      </c>
      <c r="P18" s="62"/>
      <c r="Q18" s="62">
        <f t="shared" si="6"/>
        <v>0</v>
      </c>
      <c r="R18" s="41">
        <v>106</v>
      </c>
      <c r="S18" s="42">
        <v>112</v>
      </c>
      <c r="T18" s="42">
        <v>103</v>
      </c>
      <c r="U18" s="42">
        <v>109</v>
      </c>
      <c r="V18" s="75">
        <f t="shared" si="4"/>
        <v>0</v>
      </c>
      <c r="W18" s="7"/>
    </row>
    <row r="19" spans="1:23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109</v>
      </c>
      <c r="M19" s="62"/>
      <c r="N19" s="62">
        <f t="shared" si="5"/>
        <v>0</v>
      </c>
      <c r="O19" s="65">
        <v>106</v>
      </c>
      <c r="P19" s="62"/>
      <c r="Q19" s="62">
        <f t="shared" si="6"/>
        <v>0</v>
      </c>
      <c r="R19" s="41">
        <v>106</v>
      </c>
      <c r="S19" s="42">
        <v>112</v>
      </c>
      <c r="T19" s="42">
        <v>103</v>
      </c>
      <c r="U19" s="42">
        <v>109</v>
      </c>
      <c r="V19" s="75">
        <f t="shared" si="4"/>
        <v>0</v>
      </c>
      <c r="W19" s="7"/>
    </row>
    <row r="20" spans="1:23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109</v>
      </c>
      <c r="M20" s="62"/>
      <c r="N20" s="62">
        <f t="shared" si="5"/>
        <v>0</v>
      </c>
      <c r="O20" s="65">
        <v>106</v>
      </c>
      <c r="P20" s="62"/>
      <c r="Q20" s="62">
        <f t="shared" si="6"/>
        <v>0</v>
      </c>
      <c r="R20" s="41">
        <v>106</v>
      </c>
      <c r="S20" s="42">
        <v>112</v>
      </c>
      <c r="T20" s="42">
        <v>103</v>
      </c>
      <c r="U20" s="42">
        <v>109</v>
      </c>
      <c r="V20" s="75">
        <f t="shared" si="4"/>
        <v>0</v>
      </c>
      <c r="W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80" workbookViewId="0">
      <selection activeCell="W18" sqref="W18"/>
    </sheetView>
  </sheetViews>
  <sheetFormatPr defaultRowHeight="13.2" x14ac:dyDescent="0.2"/>
  <cols>
    <col min="1" max="1" width="3.6640625" customWidth="1"/>
    <col min="2" max="2" width="10.21875" customWidth="1"/>
    <col min="3" max="3" width="10.44140625" bestFit="1" customWidth="1"/>
    <col min="4" max="4" width="11" customWidth="1"/>
    <col min="5" max="5" width="9.77734375" customWidth="1"/>
    <col min="6" max="6" width="9.44140625" customWidth="1"/>
    <col min="7" max="8" width="10.21875" customWidth="1"/>
    <col min="9" max="9" width="10.6640625" customWidth="1"/>
    <col min="10" max="10" width="9.77734375" customWidth="1"/>
    <col min="11" max="11" width="10.44140625" customWidth="1"/>
    <col min="12" max="12" width="8" style="2" customWidth="1"/>
    <col min="13" max="13" width="11.109375" style="2" customWidth="1"/>
    <col min="14" max="14" width="9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17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200" t="s">
        <v>43</v>
      </c>
      <c r="N2" s="199" t="s">
        <v>29</v>
      </c>
      <c r="O2" s="41" t="s">
        <v>30</v>
      </c>
      <c r="P2" s="42" t="s">
        <v>31</v>
      </c>
      <c r="Q2" s="30" t="s">
        <v>149</v>
      </c>
    </row>
    <row r="3" spans="1:18" ht="15.9" customHeight="1" x14ac:dyDescent="0.3">
      <c r="A3" s="35">
        <v>11</v>
      </c>
      <c r="B3" s="69"/>
      <c r="C3" s="69"/>
      <c r="D3" s="70">
        <v>11.277777777777779</v>
      </c>
      <c r="E3" s="69"/>
      <c r="F3" s="69"/>
      <c r="G3" s="69">
        <v>11.131884057971011</v>
      </c>
      <c r="H3" s="69"/>
      <c r="I3" s="69"/>
      <c r="J3" s="69">
        <v>11.23</v>
      </c>
      <c r="K3" s="69"/>
      <c r="L3" s="68">
        <v>11.2</v>
      </c>
      <c r="M3" s="70">
        <f t="shared" ref="M3:M9" si="0">AVERAGE(B3:K3)</f>
        <v>11.213220611916263</v>
      </c>
      <c r="N3" s="70">
        <f t="shared" ref="N3:N20" si="1">MAX(B3:K3)-MIN(B3:K3)</f>
        <v>0.14589371980676802</v>
      </c>
      <c r="O3" s="54">
        <v>10.7</v>
      </c>
      <c r="P3" s="55">
        <v>11.7</v>
      </c>
      <c r="Q3" s="75">
        <f>M3/M3*100</f>
        <v>100</v>
      </c>
    </row>
    <row r="4" spans="1:18" ht="15.9" customHeight="1" x14ac:dyDescent="0.3">
      <c r="A4" s="35">
        <v>12</v>
      </c>
      <c r="B4" s="69">
        <v>11.124999999999995</v>
      </c>
      <c r="C4" s="69">
        <v>11.248055555555558</v>
      </c>
      <c r="D4" s="70">
        <v>11.106249999999996</v>
      </c>
      <c r="E4" s="69"/>
      <c r="F4" s="69">
        <v>11.146153846153844</v>
      </c>
      <c r="G4" s="69">
        <v>11.232499999999998</v>
      </c>
      <c r="H4" s="69">
        <v>10.98</v>
      </c>
      <c r="I4" s="69"/>
      <c r="J4" s="69">
        <v>11.15</v>
      </c>
      <c r="K4" s="69"/>
      <c r="L4" s="68">
        <v>11.2</v>
      </c>
      <c r="M4" s="70">
        <f t="shared" si="0"/>
        <v>11.141137057387057</v>
      </c>
      <c r="N4" s="70">
        <f t="shared" si="1"/>
        <v>0.26805555555555749</v>
      </c>
      <c r="O4" s="54">
        <v>10.7</v>
      </c>
      <c r="P4" s="55">
        <v>11.7</v>
      </c>
      <c r="Q4" s="75">
        <f>M4/M$3*100</f>
        <v>99.357155655596372</v>
      </c>
    </row>
    <row r="5" spans="1:18" ht="15.9" customHeight="1" x14ac:dyDescent="0.3">
      <c r="A5" s="35">
        <v>1</v>
      </c>
      <c r="B5" s="69">
        <v>11.129166666666665</v>
      </c>
      <c r="C5" s="69">
        <v>11.203099999999999</v>
      </c>
      <c r="D5" s="70">
        <v>11.247368421052634</v>
      </c>
      <c r="E5" s="69"/>
      <c r="F5" s="69">
        <v>11.188888888888888</v>
      </c>
      <c r="G5" s="69">
        <v>11.195833333333335</v>
      </c>
      <c r="H5" s="69">
        <v>11</v>
      </c>
      <c r="I5" s="69">
        <v>11.31</v>
      </c>
      <c r="J5" s="69">
        <v>11.19</v>
      </c>
      <c r="K5" s="69">
        <v>11.2</v>
      </c>
      <c r="L5" s="68">
        <v>11.2</v>
      </c>
      <c r="M5" s="70">
        <f t="shared" si="0"/>
        <v>11.184928589993502</v>
      </c>
      <c r="N5" s="70">
        <f t="shared" si="1"/>
        <v>0.3100000000000005</v>
      </c>
      <c r="O5" s="54">
        <v>10.7</v>
      </c>
      <c r="P5" s="55">
        <v>11.7</v>
      </c>
      <c r="Q5" s="75">
        <f t="shared" ref="Q5:Q20" si="2">M5/M$3*100</f>
        <v>99.747690490520668</v>
      </c>
    </row>
    <row r="6" spans="1:18" ht="15.9" customHeight="1" x14ac:dyDescent="0.3">
      <c r="A6" s="35">
        <v>2</v>
      </c>
      <c r="B6" s="69">
        <v>11.218749999999998</v>
      </c>
      <c r="C6" s="69">
        <v>11.177894736842106</v>
      </c>
      <c r="D6" s="70">
        <v>11.087499999999997</v>
      </c>
      <c r="E6" s="69"/>
      <c r="F6" s="69">
        <v>11.168421052631578</v>
      </c>
      <c r="G6" s="69">
        <v>11.172619047619049</v>
      </c>
      <c r="H6" s="69">
        <v>11.11</v>
      </c>
      <c r="I6" s="69">
        <v>11.34</v>
      </c>
      <c r="J6" s="69">
        <v>11.18</v>
      </c>
      <c r="K6" s="69">
        <v>11.1</v>
      </c>
      <c r="L6" s="68">
        <v>11.2</v>
      </c>
      <c r="M6" s="70">
        <f t="shared" si="0"/>
        <v>11.172798315232525</v>
      </c>
      <c r="N6" s="70">
        <f t="shared" si="1"/>
        <v>0.25250000000000306</v>
      </c>
      <c r="O6" s="54">
        <v>10.7</v>
      </c>
      <c r="P6" s="55">
        <v>11.7</v>
      </c>
      <c r="Q6" s="75">
        <f t="shared" si="2"/>
        <v>99.639512160843594</v>
      </c>
    </row>
    <row r="7" spans="1:18" ht="15.9" customHeight="1" x14ac:dyDescent="0.3">
      <c r="A7" s="35">
        <v>3</v>
      </c>
      <c r="B7" s="69">
        <v>11.196874999999999</v>
      </c>
      <c r="C7" s="69">
        <v>11.177250000000003</v>
      </c>
      <c r="D7" s="70">
        <v>11.147058823529401</v>
      </c>
      <c r="E7" s="69"/>
      <c r="F7" s="69">
        <v>11.215789473684209</v>
      </c>
      <c r="G7" s="69">
        <v>11.188636363636364</v>
      </c>
      <c r="H7" s="69">
        <v>10.98</v>
      </c>
      <c r="I7" s="69">
        <v>11.33</v>
      </c>
      <c r="J7" s="69">
        <v>11.28</v>
      </c>
      <c r="K7" s="69">
        <v>11.1</v>
      </c>
      <c r="L7" s="68">
        <v>11.2</v>
      </c>
      <c r="M7" s="70">
        <f t="shared" si="0"/>
        <v>11.179512184538886</v>
      </c>
      <c r="N7" s="70">
        <f t="shared" si="1"/>
        <v>0.34999999999999964</v>
      </c>
      <c r="O7" s="54">
        <v>10.7</v>
      </c>
      <c r="P7" s="55">
        <v>11.7</v>
      </c>
      <c r="Q7" s="75">
        <f t="shared" si="2"/>
        <v>99.699386745842176</v>
      </c>
    </row>
    <row r="8" spans="1:18" ht="15.9" customHeight="1" x14ac:dyDescent="0.3">
      <c r="A8" s="35">
        <v>4</v>
      </c>
      <c r="B8" s="69">
        <v>11.178125</v>
      </c>
      <c r="C8" s="69">
        <v>11.245888888888887</v>
      </c>
      <c r="D8" s="70">
        <v>11.211</v>
      </c>
      <c r="E8" s="69">
        <v>10.767189999999999</v>
      </c>
      <c r="F8" s="69">
        <v>11.084210526315788</v>
      </c>
      <c r="G8" s="69">
        <v>11.090151515151511</v>
      </c>
      <c r="H8" s="69">
        <v>11.14</v>
      </c>
      <c r="I8" s="69">
        <v>11.3</v>
      </c>
      <c r="J8" s="69">
        <v>11.26</v>
      </c>
      <c r="K8" s="69">
        <v>11.3</v>
      </c>
      <c r="L8" s="68">
        <v>11.2</v>
      </c>
      <c r="M8" s="70">
        <f t="shared" si="0"/>
        <v>11.157656593035618</v>
      </c>
      <c r="N8" s="70">
        <f t="shared" si="1"/>
        <v>0.53281000000000134</v>
      </c>
      <c r="O8" s="54">
        <v>10.7</v>
      </c>
      <c r="P8" s="55">
        <v>11.7</v>
      </c>
      <c r="Q8" s="75">
        <f t="shared" si="2"/>
        <v>99.50447760903235</v>
      </c>
    </row>
    <row r="9" spans="1:18" ht="15.9" customHeight="1" x14ac:dyDescent="0.3">
      <c r="A9" s="35">
        <v>5</v>
      </c>
      <c r="B9" s="69">
        <v>11.178125</v>
      </c>
      <c r="C9" s="69">
        <v>11.231600000000004</v>
      </c>
      <c r="D9" s="70">
        <v>11.225</v>
      </c>
      <c r="E9" s="69">
        <v>10.8</v>
      </c>
      <c r="F9" s="69">
        <v>11.147368421052631</v>
      </c>
      <c r="G9" s="69">
        <v>11.175308641975304</v>
      </c>
      <c r="H9" s="69">
        <v>11.167999999999999</v>
      </c>
      <c r="I9" s="69">
        <v>11.3</v>
      </c>
      <c r="J9" s="69">
        <v>11.14</v>
      </c>
      <c r="K9" s="69">
        <v>11.2</v>
      </c>
      <c r="L9" s="68">
        <v>11.2</v>
      </c>
      <c r="M9" s="70">
        <f t="shared" si="0"/>
        <v>11.156540206302795</v>
      </c>
      <c r="N9" s="70">
        <f t="shared" si="1"/>
        <v>0.5</v>
      </c>
      <c r="O9" s="54">
        <v>10.7</v>
      </c>
      <c r="P9" s="55">
        <v>11.7</v>
      </c>
      <c r="Q9" s="75">
        <f t="shared" si="2"/>
        <v>99.494521622510177</v>
      </c>
    </row>
    <row r="10" spans="1:18" ht="15.9" customHeight="1" x14ac:dyDescent="0.3">
      <c r="A10" s="35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>
        <v>11.2</v>
      </c>
      <c r="M10" s="70"/>
      <c r="N10" s="70">
        <f t="shared" si="1"/>
        <v>0</v>
      </c>
      <c r="O10" s="54">
        <v>10.7</v>
      </c>
      <c r="P10" s="55">
        <v>11.7</v>
      </c>
      <c r="Q10" s="75">
        <f t="shared" si="2"/>
        <v>0</v>
      </c>
    </row>
    <row r="11" spans="1:18" ht="15.9" customHeight="1" x14ac:dyDescent="0.3">
      <c r="A11" s="35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>
        <v>11.2</v>
      </c>
      <c r="M11" s="70"/>
      <c r="N11" s="70">
        <f t="shared" si="1"/>
        <v>0</v>
      </c>
      <c r="O11" s="54">
        <v>10.7</v>
      </c>
      <c r="P11" s="55">
        <v>11.7</v>
      </c>
      <c r="Q11" s="75">
        <f t="shared" si="2"/>
        <v>0</v>
      </c>
    </row>
    <row r="12" spans="1:18" ht="15.9" customHeight="1" x14ac:dyDescent="0.3">
      <c r="A12" s="35">
        <v>8</v>
      </c>
      <c r="B12" s="175"/>
      <c r="C12" s="175"/>
      <c r="D12" s="183"/>
      <c r="E12" s="175"/>
      <c r="F12" s="175"/>
      <c r="G12" s="175"/>
      <c r="H12" s="175"/>
      <c r="I12" s="175"/>
      <c r="J12" s="175"/>
      <c r="K12" s="175"/>
      <c r="L12" s="68">
        <v>11.2</v>
      </c>
      <c r="M12" s="70"/>
      <c r="N12" s="70">
        <f t="shared" si="1"/>
        <v>0</v>
      </c>
      <c r="O12" s="54">
        <v>10.7</v>
      </c>
      <c r="P12" s="55">
        <v>11.7</v>
      </c>
      <c r="Q12" s="75">
        <f>M12/M$3*100</f>
        <v>0</v>
      </c>
    </row>
    <row r="13" spans="1:18" ht="15.9" customHeight="1" x14ac:dyDescent="0.3">
      <c r="A13" s="35">
        <v>9</v>
      </c>
      <c r="B13" s="69"/>
      <c r="C13" s="69"/>
      <c r="D13" s="69"/>
      <c r="E13" s="69"/>
      <c r="F13" s="69"/>
      <c r="G13" s="69"/>
      <c r="H13" s="69"/>
      <c r="I13" s="69"/>
      <c r="J13" s="70"/>
      <c r="K13" s="69"/>
      <c r="L13" s="68">
        <v>11.2</v>
      </c>
      <c r="M13" s="70"/>
      <c r="N13" s="70">
        <f t="shared" si="1"/>
        <v>0</v>
      </c>
      <c r="O13" s="54">
        <v>10.7</v>
      </c>
      <c r="P13" s="55">
        <v>11.7</v>
      </c>
      <c r="Q13" s="75">
        <f>M13/M$3*100</f>
        <v>0</v>
      </c>
    </row>
    <row r="14" spans="1:18" ht="15.9" customHeight="1" x14ac:dyDescent="0.3">
      <c r="A14" s="35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>
        <v>11.2</v>
      </c>
      <c r="M14" s="70"/>
      <c r="N14" s="70">
        <f t="shared" si="1"/>
        <v>0</v>
      </c>
      <c r="O14" s="54">
        <v>10.7</v>
      </c>
      <c r="P14" s="55">
        <v>11.7</v>
      </c>
      <c r="Q14" s="75">
        <f t="shared" si="2"/>
        <v>0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11.2</v>
      </c>
      <c r="M15" s="70"/>
      <c r="N15" s="70">
        <f t="shared" si="1"/>
        <v>0</v>
      </c>
      <c r="O15" s="54">
        <v>10.7</v>
      </c>
      <c r="P15" s="55">
        <v>11.7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11.2</v>
      </c>
      <c r="M16" s="70"/>
      <c r="N16" s="70">
        <f t="shared" si="1"/>
        <v>0</v>
      </c>
      <c r="O16" s="54">
        <v>10.7</v>
      </c>
      <c r="P16" s="55">
        <v>11.7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11.2</v>
      </c>
      <c r="M17" s="70"/>
      <c r="N17" s="70">
        <f t="shared" si="1"/>
        <v>0</v>
      </c>
      <c r="O17" s="54">
        <v>10.7</v>
      </c>
      <c r="P17" s="55">
        <v>11.7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11.2</v>
      </c>
      <c r="M18" s="70"/>
      <c r="N18" s="70">
        <f t="shared" si="1"/>
        <v>0</v>
      </c>
      <c r="O18" s="54">
        <v>10.7</v>
      </c>
      <c r="P18" s="55">
        <v>11.7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11.2</v>
      </c>
      <c r="M19" s="70"/>
      <c r="N19" s="70">
        <f t="shared" si="1"/>
        <v>0</v>
      </c>
      <c r="O19" s="54">
        <v>10.7</v>
      </c>
      <c r="P19" s="55">
        <v>11.7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11.2</v>
      </c>
      <c r="M20" s="70"/>
      <c r="N20" s="70">
        <f t="shared" si="1"/>
        <v>0</v>
      </c>
      <c r="O20" s="54">
        <v>10.7</v>
      </c>
      <c r="P20" s="55">
        <v>11.7</v>
      </c>
      <c r="Q20" s="75">
        <f t="shared" si="2"/>
        <v>0</v>
      </c>
      <c r="R20" s="7"/>
    </row>
    <row r="31" spans="1:18" x14ac:dyDescent="0.2">
      <c r="G31" t="s">
        <v>48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80" workbookViewId="0">
      <selection activeCell="W18" sqref="W18"/>
    </sheetView>
  </sheetViews>
  <sheetFormatPr defaultRowHeight="13.2" x14ac:dyDescent="0.2"/>
  <cols>
    <col min="1" max="1" width="3.77734375" customWidth="1"/>
    <col min="2" max="2" width="9.44140625" customWidth="1"/>
    <col min="3" max="3" width="10.44140625" bestFit="1" customWidth="1"/>
    <col min="4" max="4" width="10.33203125" customWidth="1"/>
    <col min="5" max="5" width="9.88671875" customWidth="1"/>
    <col min="6" max="6" width="9.44140625" customWidth="1"/>
    <col min="7" max="7" width="10.44140625" customWidth="1"/>
    <col min="8" max="8" width="10.33203125" customWidth="1"/>
    <col min="9" max="9" width="10.6640625" customWidth="1"/>
    <col min="10" max="10" width="9.5546875" customWidth="1"/>
    <col min="11" max="11" width="10.2187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31" t="s">
        <v>13</v>
      </c>
    </row>
    <row r="2" spans="1:20" ht="16.5" customHeight="1" x14ac:dyDescent="0.35">
      <c r="A2" s="57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200" t="s">
        <v>29</v>
      </c>
      <c r="O2" s="58" t="s">
        <v>30</v>
      </c>
      <c r="P2" s="59" t="s">
        <v>31</v>
      </c>
      <c r="Q2" s="30" t="s">
        <v>149</v>
      </c>
      <c r="R2" s="74"/>
      <c r="S2" s="74"/>
      <c r="T2" s="74"/>
    </row>
    <row r="3" spans="1:20" ht="16.5" customHeight="1" x14ac:dyDescent="0.35">
      <c r="A3" s="35">
        <v>11</v>
      </c>
      <c r="B3" s="68"/>
      <c r="C3" s="68"/>
      <c r="D3" s="62">
        <v>187.375</v>
      </c>
      <c r="E3" s="68"/>
      <c r="F3" s="68"/>
      <c r="G3" s="68">
        <v>182.46875</v>
      </c>
      <c r="H3" s="68"/>
      <c r="I3" s="68"/>
      <c r="J3" s="68">
        <v>183.78</v>
      </c>
      <c r="K3" s="68"/>
      <c r="L3" s="65">
        <v>184</v>
      </c>
      <c r="M3" s="62">
        <f t="shared" ref="M3:M9" si="0">AVERAGE(B3:K3)</f>
        <v>184.54124999999999</v>
      </c>
      <c r="N3" s="62">
        <f t="shared" ref="N3:N17" si="1">MAX(B3:K3)-MIN(B3:K3)</f>
        <v>4.90625</v>
      </c>
      <c r="O3" s="58">
        <v>179</v>
      </c>
      <c r="P3" s="59">
        <v>189</v>
      </c>
      <c r="Q3" s="75">
        <f>M3/M3*100</f>
        <v>100</v>
      </c>
    </row>
    <row r="4" spans="1:20" ht="15.9" customHeight="1" x14ac:dyDescent="0.35">
      <c r="A4" s="35">
        <v>12</v>
      </c>
      <c r="B4" s="68">
        <v>185.04166666666666</v>
      </c>
      <c r="C4" s="68">
        <v>183.75555555555559</v>
      </c>
      <c r="D4" s="62">
        <v>185</v>
      </c>
      <c r="E4" s="68"/>
      <c r="F4" s="68">
        <v>183.53846153846155</v>
      </c>
      <c r="G4" s="68">
        <v>182.38749999999999</v>
      </c>
      <c r="H4" s="68">
        <v>184.9</v>
      </c>
      <c r="I4" s="68"/>
      <c r="J4" s="68">
        <v>184.5</v>
      </c>
      <c r="K4" s="68"/>
      <c r="L4" s="65">
        <v>184</v>
      </c>
      <c r="M4" s="62">
        <f t="shared" si="0"/>
        <v>184.16045482295482</v>
      </c>
      <c r="N4" s="62">
        <f t="shared" si="1"/>
        <v>2.6541666666666686</v>
      </c>
      <c r="O4" s="58">
        <v>179</v>
      </c>
      <c r="P4" s="59">
        <v>189</v>
      </c>
      <c r="Q4" s="75">
        <f>M4/M$3*100</f>
        <v>99.79365308458398</v>
      </c>
    </row>
    <row r="5" spans="1:20" ht="15.9" customHeight="1" x14ac:dyDescent="0.35">
      <c r="A5" s="35">
        <v>1</v>
      </c>
      <c r="B5" s="68">
        <v>185.54166666666666</v>
      </c>
      <c r="C5" s="68">
        <v>184</v>
      </c>
      <c r="D5" s="62">
        <v>185.21052631578948</v>
      </c>
      <c r="E5" s="68"/>
      <c r="F5" s="68">
        <v>184.44444444444446</v>
      </c>
      <c r="G5" s="68">
        <v>182.69444444444446</v>
      </c>
      <c r="H5" s="68">
        <v>183.1</v>
      </c>
      <c r="I5" s="68">
        <v>187.7</v>
      </c>
      <c r="J5" s="68">
        <v>184.02</v>
      </c>
      <c r="K5" s="68">
        <v>182.9</v>
      </c>
      <c r="L5" s="65">
        <v>184</v>
      </c>
      <c r="M5" s="62">
        <f t="shared" si="0"/>
        <v>184.40123131903835</v>
      </c>
      <c r="N5" s="62">
        <f t="shared" si="1"/>
        <v>5.0055555555555316</v>
      </c>
      <c r="O5" s="58">
        <v>179</v>
      </c>
      <c r="P5" s="59">
        <v>189</v>
      </c>
      <c r="Q5" s="75">
        <f t="shared" ref="Q5:Q20" si="2">M5/M$3*100</f>
        <v>99.92412607969132</v>
      </c>
    </row>
    <row r="6" spans="1:20" ht="15.9" customHeight="1" x14ac:dyDescent="0.35">
      <c r="A6" s="35">
        <v>2</v>
      </c>
      <c r="B6" s="68">
        <v>186</v>
      </c>
      <c r="C6" s="68">
        <v>183.79036842105265</v>
      </c>
      <c r="D6" s="62">
        <v>186.05555555555554</v>
      </c>
      <c r="E6" s="68"/>
      <c r="F6" s="68">
        <v>184.05263157894737</v>
      </c>
      <c r="G6" s="68">
        <v>183.82142857142858</v>
      </c>
      <c r="H6" s="68">
        <v>185.5</v>
      </c>
      <c r="I6" s="68">
        <v>185.5</v>
      </c>
      <c r="J6" s="68">
        <v>183.87</v>
      </c>
      <c r="K6" s="68">
        <v>183.9</v>
      </c>
      <c r="L6" s="65">
        <v>184</v>
      </c>
      <c r="M6" s="62">
        <f t="shared" si="0"/>
        <v>184.72110934744271</v>
      </c>
      <c r="N6" s="62">
        <f t="shared" si="1"/>
        <v>2.2651871345028951</v>
      </c>
      <c r="O6" s="58">
        <v>179</v>
      </c>
      <c r="P6" s="59">
        <v>189</v>
      </c>
      <c r="Q6" s="75">
        <f t="shared" si="2"/>
        <v>100.09746295066427</v>
      </c>
    </row>
    <row r="7" spans="1:20" ht="15.9" customHeight="1" x14ac:dyDescent="0.35">
      <c r="A7" s="35">
        <v>3</v>
      </c>
      <c r="B7" s="68">
        <v>185.78125</v>
      </c>
      <c r="C7" s="68">
        <v>184.51249999999999</v>
      </c>
      <c r="D7" s="62">
        <v>185.42105263157899</v>
      </c>
      <c r="E7" s="68"/>
      <c r="F7" s="68">
        <v>183.89473684210526</v>
      </c>
      <c r="G7" s="68">
        <v>183.73</v>
      </c>
      <c r="H7" s="68">
        <v>186.5</v>
      </c>
      <c r="I7" s="68">
        <v>185.4</v>
      </c>
      <c r="J7" s="68">
        <v>183.24</v>
      </c>
      <c r="K7" s="68">
        <v>184.3</v>
      </c>
      <c r="L7" s="65">
        <v>184</v>
      </c>
      <c r="M7" s="62">
        <f t="shared" si="0"/>
        <v>184.75328216374271</v>
      </c>
      <c r="N7" s="62">
        <f t="shared" si="1"/>
        <v>3.2599999999999909</v>
      </c>
      <c r="O7" s="58">
        <v>179</v>
      </c>
      <c r="P7" s="59">
        <v>189</v>
      </c>
      <c r="Q7" s="75">
        <f t="shared" si="2"/>
        <v>100.1148968936445</v>
      </c>
    </row>
    <row r="8" spans="1:20" ht="15.9" customHeight="1" x14ac:dyDescent="0.35">
      <c r="A8" s="35">
        <v>4</v>
      </c>
      <c r="B8" s="68">
        <v>185.125</v>
      </c>
      <c r="C8" s="68">
        <v>183.80927777777779</v>
      </c>
      <c r="D8" s="62">
        <v>186</v>
      </c>
      <c r="E8" s="68">
        <v>179.31</v>
      </c>
      <c r="F8" s="68">
        <v>183.84210526315789</v>
      </c>
      <c r="G8" s="68">
        <v>184.06060606060603</v>
      </c>
      <c r="H8" s="68">
        <v>187.2</v>
      </c>
      <c r="I8" s="68">
        <v>185.8</v>
      </c>
      <c r="J8" s="68">
        <v>184.06</v>
      </c>
      <c r="K8" s="68">
        <v>182</v>
      </c>
      <c r="L8" s="65">
        <v>184</v>
      </c>
      <c r="M8" s="62">
        <f t="shared" si="0"/>
        <v>184.12069891015418</v>
      </c>
      <c r="N8" s="62">
        <f t="shared" si="1"/>
        <v>7.8899999999999864</v>
      </c>
      <c r="O8" s="58">
        <v>179</v>
      </c>
      <c r="P8" s="59">
        <v>189</v>
      </c>
      <c r="Q8" s="75">
        <f t="shared" si="2"/>
        <v>99.772109980914394</v>
      </c>
    </row>
    <row r="9" spans="1:20" ht="15.9" customHeight="1" x14ac:dyDescent="0.35">
      <c r="A9" s="35">
        <v>5</v>
      </c>
      <c r="B9" s="68">
        <v>185.125</v>
      </c>
      <c r="C9" s="68">
        <v>183.27910000000003</v>
      </c>
      <c r="D9" s="62">
        <v>187.0625</v>
      </c>
      <c r="E9" s="68">
        <v>179.5</v>
      </c>
      <c r="F9" s="68">
        <v>183.57894736842104</v>
      </c>
      <c r="G9" s="68">
        <v>182.96604938271605</v>
      </c>
      <c r="H9" s="68">
        <v>187.90899999999999</v>
      </c>
      <c r="I9" s="68">
        <v>187.6</v>
      </c>
      <c r="J9" s="68">
        <v>183.67</v>
      </c>
      <c r="K9" s="68">
        <v>181</v>
      </c>
      <c r="L9" s="65">
        <v>184</v>
      </c>
      <c r="M9" s="62">
        <f t="shared" si="0"/>
        <v>184.16905967511372</v>
      </c>
      <c r="N9" s="62">
        <f t="shared" si="1"/>
        <v>8.4089999999999918</v>
      </c>
      <c r="O9" s="58">
        <v>179</v>
      </c>
      <c r="P9" s="59">
        <v>189</v>
      </c>
      <c r="Q9" s="75">
        <f t="shared" si="2"/>
        <v>99.798315918589324</v>
      </c>
    </row>
    <row r="10" spans="1:20" ht="15.9" customHeight="1" x14ac:dyDescent="0.35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184</v>
      </c>
      <c r="M10" s="62"/>
      <c r="N10" s="62">
        <f t="shared" si="1"/>
        <v>0</v>
      </c>
      <c r="O10" s="58">
        <v>179</v>
      </c>
      <c r="P10" s="59">
        <v>189</v>
      </c>
      <c r="Q10" s="75">
        <f t="shared" si="2"/>
        <v>0</v>
      </c>
    </row>
    <row r="11" spans="1:20" ht="15.9" customHeight="1" x14ac:dyDescent="0.35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184</v>
      </c>
      <c r="M11" s="62"/>
      <c r="N11" s="62">
        <f t="shared" si="1"/>
        <v>0</v>
      </c>
      <c r="O11" s="58">
        <v>179</v>
      </c>
      <c r="P11" s="59">
        <v>189</v>
      </c>
      <c r="Q11" s="75">
        <f t="shared" si="2"/>
        <v>0</v>
      </c>
    </row>
    <row r="12" spans="1:20" ht="15.9" customHeight="1" x14ac:dyDescent="0.35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184</v>
      </c>
      <c r="M12" s="62"/>
      <c r="N12" s="62">
        <f t="shared" si="1"/>
        <v>0</v>
      </c>
      <c r="O12" s="58">
        <v>179</v>
      </c>
      <c r="P12" s="59">
        <v>189</v>
      </c>
      <c r="Q12" s="75">
        <f t="shared" si="2"/>
        <v>0</v>
      </c>
    </row>
    <row r="13" spans="1:20" ht="15.9" customHeight="1" x14ac:dyDescent="0.35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184</v>
      </c>
      <c r="M13" s="62"/>
      <c r="N13" s="62">
        <f t="shared" si="1"/>
        <v>0</v>
      </c>
      <c r="O13" s="58">
        <v>179</v>
      </c>
      <c r="P13" s="59">
        <v>189</v>
      </c>
      <c r="Q13" s="75">
        <f t="shared" si="2"/>
        <v>0</v>
      </c>
    </row>
    <row r="14" spans="1:20" ht="15.9" customHeight="1" x14ac:dyDescent="0.35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184</v>
      </c>
      <c r="M14" s="62"/>
      <c r="N14" s="62">
        <f t="shared" si="1"/>
        <v>0</v>
      </c>
      <c r="O14" s="58">
        <v>179</v>
      </c>
      <c r="P14" s="59">
        <v>189</v>
      </c>
      <c r="Q14" s="75">
        <f t="shared" si="2"/>
        <v>0</v>
      </c>
    </row>
    <row r="15" spans="1:20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184</v>
      </c>
      <c r="M15" s="62"/>
      <c r="N15" s="62">
        <f t="shared" si="1"/>
        <v>0</v>
      </c>
      <c r="O15" s="58">
        <v>179</v>
      </c>
      <c r="P15" s="59">
        <v>189</v>
      </c>
      <c r="Q15" s="75">
        <f t="shared" si="2"/>
        <v>0</v>
      </c>
      <c r="R15" s="7"/>
    </row>
    <row r="16" spans="1:20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184</v>
      </c>
      <c r="M16" s="62"/>
      <c r="N16" s="62">
        <f t="shared" si="1"/>
        <v>0</v>
      </c>
      <c r="O16" s="58">
        <v>179</v>
      </c>
      <c r="P16" s="59">
        <v>189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184</v>
      </c>
      <c r="M17" s="62"/>
      <c r="N17" s="62">
        <f t="shared" si="1"/>
        <v>0</v>
      </c>
      <c r="O17" s="58">
        <v>179</v>
      </c>
      <c r="P17" s="59">
        <v>189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184</v>
      </c>
      <c r="M18" s="62"/>
      <c r="N18" s="62">
        <f>MAX(B18:K18)-MIN(B18:K18)</f>
        <v>0</v>
      </c>
      <c r="O18" s="58">
        <v>179</v>
      </c>
      <c r="P18" s="59">
        <v>189</v>
      </c>
      <c r="Q18" s="75">
        <f t="shared" si="2"/>
        <v>0</v>
      </c>
      <c r="R18" s="7"/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184</v>
      </c>
      <c r="M19" s="62"/>
      <c r="N19" s="62">
        <f>MAX(B19:K19)-MIN(B19:K19)</f>
        <v>0</v>
      </c>
      <c r="O19" s="58">
        <v>179</v>
      </c>
      <c r="P19" s="59">
        <v>189</v>
      </c>
      <c r="Q19" s="75">
        <f t="shared" si="2"/>
        <v>0</v>
      </c>
      <c r="R19" s="7"/>
    </row>
    <row r="20" spans="1:18" ht="15.9" customHeight="1" x14ac:dyDescent="0.35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5">
        <v>184</v>
      </c>
      <c r="M20" s="62"/>
      <c r="N20" s="62">
        <f>MAX(B20:K20)-MIN(B20:K20)</f>
        <v>0</v>
      </c>
      <c r="O20" s="58">
        <v>179</v>
      </c>
      <c r="P20" s="59">
        <v>189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0"/>
  <sheetViews>
    <sheetView zoomScale="80" zoomScaleNormal="80" workbookViewId="0">
      <selection activeCell="W18" sqref="W18"/>
    </sheetView>
  </sheetViews>
  <sheetFormatPr defaultRowHeight="13.2" x14ac:dyDescent="0.2"/>
  <cols>
    <col min="1" max="1" width="3.77734375" customWidth="1"/>
    <col min="2" max="2" width="9.88671875" customWidth="1"/>
    <col min="3" max="3" width="10.44140625" bestFit="1" customWidth="1"/>
    <col min="4" max="4" width="11.5546875" customWidth="1"/>
    <col min="5" max="5" width="10.21875" customWidth="1"/>
    <col min="6" max="6" width="9.44140625" customWidth="1"/>
    <col min="7" max="7" width="11.21875" customWidth="1"/>
    <col min="8" max="8" width="10.33203125" customWidth="1"/>
    <col min="9" max="9" width="9.44140625" customWidth="1"/>
    <col min="10" max="10" width="9.6640625" customWidth="1"/>
    <col min="11" max="11" width="10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8" ht="20.100000000000001" customHeight="1" x14ac:dyDescent="0.45">
      <c r="F1" s="31" t="s">
        <v>8</v>
      </c>
    </row>
    <row r="2" spans="1:18" s="43" customFormat="1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8" t="s">
        <v>30</v>
      </c>
      <c r="P2" s="49" t="s">
        <v>31</v>
      </c>
      <c r="Q2" s="30" t="s">
        <v>149</v>
      </c>
    </row>
    <row r="3" spans="1:18" s="43" customFormat="1" ht="15.9" customHeight="1" x14ac:dyDescent="0.3">
      <c r="A3" s="35">
        <v>11</v>
      </c>
      <c r="B3" s="68"/>
      <c r="C3" s="68"/>
      <c r="D3" s="62">
        <v>152.70588235294119</v>
      </c>
      <c r="E3" s="68"/>
      <c r="F3" s="68"/>
      <c r="G3" s="68">
        <v>152.81159420289856</v>
      </c>
      <c r="H3" s="68"/>
      <c r="I3" s="68"/>
      <c r="J3" s="68">
        <v>151.86000000000001</v>
      </c>
      <c r="K3" s="68"/>
      <c r="L3" s="64">
        <v>153</v>
      </c>
      <c r="M3" s="62">
        <f t="shared" ref="M3:M9" si="0">AVERAGE(B3:K3)</f>
        <v>152.45915885194657</v>
      </c>
      <c r="N3" s="62">
        <f t="shared" ref="N3:N17" si="1">MAX(B3:K3)-MIN(B3:K3)</f>
        <v>0.95159420289854779</v>
      </c>
      <c r="O3" s="41">
        <v>145</v>
      </c>
      <c r="P3" s="42">
        <v>161</v>
      </c>
      <c r="Q3" s="75">
        <f>M3/M3*100</f>
        <v>100</v>
      </c>
    </row>
    <row r="4" spans="1:18" s="43" customFormat="1" ht="15.9" customHeight="1" x14ac:dyDescent="0.3">
      <c r="A4" s="35">
        <v>12</v>
      </c>
      <c r="B4" s="68">
        <v>153.58333333333334</v>
      </c>
      <c r="C4" s="68">
        <v>152.94538888888889</v>
      </c>
      <c r="D4" s="62">
        <v>151.58823529411765</v>
      </c>
      <c r="E4" s="68"/>
      <c r="F4" s="68">
        <v>152.23076923076923</v>
      </c>
      <c r="G4" s="68">
        <v>152.78947368421055</v>
      </c>
      <c r="H4" s="68">
        <v>155.19999999999999</v>
      </c>
      <c r="I4" s="68"/>
      <c r="J4" s="68">
        <v>152.24</v>
      </c>
      <c r="K4" s="68"/>
      <c r="L4" s="64">
        <v>153</v>
      </c>
      <c r="M4" s="62">
        <f t="shared" si="0"/>
        <v>152.93960006161709</v>
      </c>
      <c r="N4" s="62">
        <f t="shared" si="1"/>
        <v>3.6117647058823366</v>
      </c>
      <c r="O4" s="41">
        <v>145</v>
      </c>
      <c r="P4" s="42">
        <v>161</v>
      </c>
      <c r="Q4" s="75">
        <f>M4/M$3*100</f>
        <v>100.31512781081069</v>
      </c>
    </row>
    <row r="5" spans="1:18" s="43" customFormat="1" ht="15.9" customHeight="1" x14ac:dyDescent="0.3">
      <c r="A5" s="35">
        <v>1</v>
      </c>
      <c r="B5" s="68">
        <v>153</v>
      </c>
      <c r="C5" s="68">
        <v>153.35249999999999</v>
      </c>
      <c r="D5" s="62">
        <v>153.61111111111111</v>
      </c>
      <c r="E5" s="68"/>
      <c r="F5" s="68">
        <v>152.05555555555554</v>
      </c>
      <c r="G5" s="68">
        <v>153.63636363636363</v>
      </c>
      <c r="H5" s="68">
        <v>155.6</v>
      </c>
      <c r="I5" s="68">
        <v>156.30000000000001</v>
      </c>
      <c r="J5" s="68">
        <v>152.15</v>
      </c>
      <c r="K5" s="68">
        <v>153.4</v>
      </c>
      <c r="L5" s="64">
        <v>153</v>
      </c>
      <c r="M5" s="62">
        <f t="shared" si="0"/>
        <v>153.67839225589228</v>
      </c>
      <c r="N5" s="62">
        <f t="shared" si="1"/>
        <v>4.2444444444444684</v>
      </c>
      <c r="O5" s="41">
        <v>145</v>
      </c>
      <c r="P5" s="42">
        <v>161</v>
      </c>
      <c r="Q5" s="75">
        <f t="shared" ref="Q5:Q17" si="2">M5/M$3*100</f>
        <v>100.79971148544098</v>
      </c>
    </row>
    <row r="6" spans="1:18" s="43" customFormat="1" ht="15.9" customHeight="1" x14ac:dyDescent="0.3">
      <c r="A6" s="35">
        <v>2</v>
      </c>
      <c r="B6" s="68">
        <v>152.75</v>
      </c>
      <c r="C6" s="68">
        <v>152.57899999999998</v>
      </c>
      <c r="D6" s="62">
        <v>150.5625</v>
      </c>
      <c r="E6" s="68"/>
      <c r="F6" s="68">
        <v>152.42105263157896</v>
      </c>
      <c r="G6" s="68">
        <v>154.4135802469136</v>
      </c>
      <c r="H6" s="68">
        <v>153.6</v>
      </c>
      <c r="I6" s="68">
        <v>153.5</v>
      </c>
      <c r="J6" s="68">
        <v>151.94</v>
      </c>
      <c r="K6" s="68">
        <v>153.5</v>
      </c>
      <c r="L6" s="64">
        <v>153</v>
      </c>
      <c r="M6" s="62">
        <f t="shared" si="0"/>
        <v>152.80734809761029</v>
      </c>
      <c r="N6" s="62">
        <f t="shared" si="1"/>
        <v>3.8510802469135967</v>
      </c>
      <c r="O6" s="41">
        <v>145</v>
      </c>
      <c r="P6" s="42">
        <v>161</v>
      </c>
      <c r="Q6" s="75">
        <f t="shared" si="2"/>
        <v>100.22838197999103</v>
      </c>
    </row>
    <row r="7" spans="1:18" s="43" customFormat="1" ht="15.9" customHeight="1" x14ac:dyDescent="0.3">
      <c r="A7" s="35">
        <v>3</v>
      </c>
      <c r="B7" s="68">
        <v>152.59375</v>
      </c>
      <c r="C7" s="68">
        <v>153.11085</v>
      </c>
      <c r="D7" s="62">
        <v>150.36842105263199</v>
      </c>
      <c r="E7" s="68"/>
      <c r="F7" s="68">
        <v>152.36842105263159</v>
      </c>
      <c r="G7" s="68">
        <v>154.50724637681159</v>
      </c>
      <c r="H7" s="68">
        <v>155</v>
      </c>
      <c r="I7" s="68">
        <v>153.6</v>
      </c>
      <c r="J7" s="68">
        <v>151.66</v>
      </c>
      <c r="K7" s="68">
        <v>153.30000000000001</v>
      </c>
      <c r="L7" s="64">
        <v>153</v>
      </c>
      <c r="M7" s="62">
        <f t="shared" si="0"/>
        <v>152.94540983134169</v>
      </c>
      <c r="N7" s="62">
        <f t="shared" si="1"/>
        <v>4.6315789473680127</v>
      </c>
      <c r="O7" s="41">
        <v>145</v>
      </c>
      <c r="P7" s="42">
        <v>161</v>
      </c>
      <c r="Q7" s="75">
        <f t="shared" si="2"/>
        <v>100.31893851642415</v>
      </c>
    </row>
    <row r="8" spans="1:18" s="43" customFormat="1" ht="15.9" customHeight="1" x14ac:dyDescent="0.3">
      <c r="A8" s="35">
        <v>4</v>
      </c>
      <c r="B8" s="68">
        <v>152.15625</v>
      </c>
      <c r="C8" s="68">
        <v>152.57499999999999</v>
      </c>
      <c r="D8" s="62">
        <v>150.529</v>
      </c>
      <c r="E8" s="68">
        <v>152.5</v>
      </c>
      <c r="F8" s="68">
        <v>153.05263157894737</v>
      </c>
      <c r="G8" s="68">
        <v>153.41666666666666</v>
      </c>
      <c r="H8" s="68">
        <v>155.19999999999999</v>
      </c>
      <c r="I8" s="68">
        <v>154.9</v>
      </c>
      <c r="J8" s="68">
        <v>151.97999999999999</v>
      </c>
      <c r="K8" s="68">
        <v>151.80000000000001</v>
      </c>
      <c r="L8" s="64">
        <v>153</v>
      </c>
      <c r="M8" s="62">
        <f t="shared" si="0"/>
        <v>152.81095482456141</v>
      </c>
      <c r="N8" s="62">
        <f t="shared" si="1"/>
        <v>4.6709999999999923</v>
      </c>
      <c r="O8" s="41">
        <v>145</v>
      </c>
      <c r="P8" s="42">
        <v>161</v>
      </c>
      <c r="Q8" s="75">
        <f t="shared" si="2"/>
        <v>100.23074768040433</v>
      </c>
    </row>
    <row r="9" spans="1:18" s="43" customFormat="1" ht="15.9" customHeight="1" x14ac:dyDescent="0.3">
      <c r="A9" s="35">
        <v>5</v>
      </c>
      <c r="B9" s="68">
        <v>151.84375</v>
      </c>
      <c r="C9" s="68">
        <v>153.8622</v>
      </c>
      <c r="D9" s="62">
        <v>151.058823529412</v>
      </c>
      <c r="E9" s="68">
        <v>153</v>
      </c>
      <c r="F9" s="68">
        <v>151.89473684210526</v>
      </c>
      <c r="G9" s="68">
        <v>153.83024691358028</v>
      </c>
      <c r="H9" s="68">
        <v>155.215</v>
      </c>
      <c r="I9" s="68">
        <v>156.6</v>
      </c>
      <c r="J9" s="68">
        <v>151.85</v>
      </c>
      <c r="K9" s="68">
        <v>152.19999999999999</v>
      </c>
      <c r="L9" s="64">
        <v>153</v>
      </c>
      <c r="M9" s="62">
        <f t="shared" si="0"/>
        <v>153.13547572850973</v>
      </c>
      <c r="N9" s="62">
        <f t="shared" si="1"/>
        <v>5.5411764705879989</v>
      </c>
      <c r="O9" s="41">
        <v>145</v>
      </c>
      <c r="P9" s="42">
        <v>161</v>
      </c>
      <c r="Q9" s="75">
        <f t="shared" si="2"/>
        <v>100.44360527872252</v>
      </c>
    </row>
    <row r="10" spans="1:18" s="43" customFormat="1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4">
        <v>153</v>
      </c>
      <c r="M10" s="62"/>
      <c r="N10" s="62">
        <f t="shared" si="1"/>
        <v>0</v>
      </c>
      <c r="O10" s="41">
        <v>145</v>
      </c>
      <c r="P10" s="42">
        <v>161</v>
      </c>
      <c r="Q10" s="75">
        <f t="shared" si="2"/>
        <v>0</v>
      </c>
    </row>
    <row r="11" spans="1:18" s="43" customFormat="1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4">
        <v>153</v>
      </c>
      <c r="M11" s="62"/>
      <c r="N11" s="62">
        <f t="shared" si="1"/>
        <v>0</v>
      </c>
      <c r="O11" s="41">
        <v>145</v>
      </c>
      <c r="P11" s="42">
        <v>161</v>
      </c>
      <c r="Q11" s="75">
        <f t="shared" si="2"/>
        <v>0</v>
      </c>
    </row>
    <row r="12" spans="1:18" s="43" customFormat="1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4">
        <v>153</v>
      </c>
      <c r="M12" s="62"/>
      <c r="N12" s="62">
        <f t="shared" si="1"/>
        <v>0</v>
      </c>
      <c r="O12" s="41">
        <v>145</v>
      </c>
      <c r="P12" s="42">
        <v>161</v>
      </c>
      <c r="Q12" s="75">
        <f t="shared" si="2"/>
        <v>0</v>
      </c>
    </row>
    <row r="13" spans="1:18" s="43" customFormat="1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4">
        <v>153</v>
      </c>
      <c r="M13" s="62"/>
      <c r="N13" s="62">
        <f t="shared" si="1"/>
        <v>0</v>
      </c>
      <c r="O13" s="41">
        <v>145</v>
      </c>
      <c r="P13" s="42">
        <v>161</v>
      </c>
      <c r="Q13" s="75">
        <f t="shared" si="2"/>
        <v>0</v>
      </c>
    </row>
    <row r="14" spans="1:18" s="43" customFormat="1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4">
        <v>153</v>
      </c>
      <c r="M14" s="62"/>
      <c r="N14" s="62">
        <f t="shared" si="1"/>
        <v>0</v>
      </c>
      <c r="O14" s="41">
        <v>145</v>
      </c>
      <c r="P14" s="42">
        <v>161</v>
      </c>
      <c r="Q14" s="75">
        <f t="shared" si="2"/>
        <v>0</v>
      </c>
    </row>
    <row r="15" spans="1:18" s="43" customFormat="1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153</v>
      </c>
      <c r="M15" s="62"/>
      <c r="N15" s="62">
        <f t="shared" si="1"/>
        <v>0</v>
      </c>
      <c r="O15" s="41">
        <v>145</v>
      </c>
      <c r="P15" s="42">
        <v>161</v>
      </c>
      <c r="Q15" s="75">
        <f t="shared" si="2"/>
        <v>0</v>
      </c>
      <c r="R15" s="50"/>
    </row>
    <row r="16" spans="1:18" s="43" customFormat="1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153</v>
      </c>
      <c r="M16" s="62"/>
      <c r="N16" s="62">
        <f t="shared" si="1"/>
        <v>0</v>
      </c>
      <c r="O16" s="41">
        <v>145</v>
      </c>
      <c r="P16" s="42">
        <v>161</v>
      </c>
      <c r="Q16" s="75">
        <f t="shared" si="2"/>
        <v>0</v>
      </c>
      <c r="R16" s="50"/>
    </row>
    <row r="17" spans="1:18" s="43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153</v>
      </c>
      <c r="M17" s="62"/>
      <c r="N17" s="62">
        <f t="shared" si="1"/>
        <v>0</v>
      </c>
      <c r="O17" s="41">
        <v>145</v>
      </c>
      <c r="P17" s="42">
        <v>161</v>
      </c>
      <c r="Q17" s="75">
        <f t="shared" si="2"/>
        <v>0</v>
      </c>
      <c r="R17" s="50"/>
    </row>
    <row r="18" spans="1:18" s="43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153</v>
      </c>
      <c r="M18" s="62"/>
      <c r="N18" s="62">
        <f>MAX(B18:K18)-MIN(B18:K18)</f>
        <v>0</v>
      </c>
      <c r="O18" s="41">
        <v>145</v>
      </c>
      <c r="P18" s="42">
        <v>161</v>
      </c>
      <c r="Q18" s="75">
        <f>M18/M$3*100</f>
        <v>0</v>
      </c>
      <c r="R18" s="50"/>
    </row>
    <row r="19" spans="1:18" s="43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153</v>
      </c>
      <c r="M19" s="62"/>
      <c r="N19" s="62">
        <f>MAX(B19:K19)-MIN(B19:K19)</f>
        <v>0</v>
      </c>
      <c r="O19" s="41">
        <v>145</v>
      </c>
      <c r="P19" s="42">
        <v>161</v>
      </c>
      <c r="Q19" s="75">
        <f>M19/M$3*100</f>
        <v>0</v>
      </c>
    </row>
    <row r="20" spans="1:18" s="43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153</v>
      </c>
      <c r="M20" s="62"/>
      <c r="N20" s="62">
        <f>MAX(B20:K20)-MIN(B20:K20)</f>
        <v>0</v>
      </c>
      <c r="O20" s="41">
        <v>145</v>
      </c>
      <c r="P20" s="42">
        <v>161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80" zoomScaleNormal="80" workbookViewId="0">
      <selection activeCell="W18" sqref="W18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9.88671875" customWidth="1"/>
    <col min="6" max="6" width="9.44140625" customWidth="1"/>
    <col min="7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55</v>
      </c>
    </row>
    <row r="2" spans="1:18" ht="15.9" customHeight="1" x14ac:dyDescent="0.3">
      <c r="A2" s="45" t="s">
        <v>24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39" t="s">
        <v>1</v>
      </c>
      <c r="M2" s="179" t="s">
        <v>43</v>
      </c>
      <c r="N2" s="199" t="s">
        <v>29</v>
      </c>
      <c r="O2" s="48" t="s">
        <v>30</v>
      </c>
      <c r="P2" s="49" t="s">
        <v>31</v>
      </c>
      <c r="Q2" s="30" t="s">
        <v>149</v>
      </c>
    </row>
    <row r="3" spans="1:18" ht="15.9" customHeight="1" x14ac:dyDescent="0.3">
      <c r="A3" s="35">
        <v>11</v>
      </c>
      <c r="B3" s="68"/>
      <c r="C3" s="68"/>
      <c r="D3" s="62">
        <v>58.89473684210526</v>
      </c>
      <c r="E3" s="68"/>
      <c r="F3" s="68"/>
      <c r="G3" s="68">
        <v>58.604166666666664</v>
      </c>
      <c r="H3" s="68"/>
      <c r="I3" s="68"/>
      <c r="J3" s="68">
        <v>57.21</v>
      </c>
      <c r="K3" s="68"/>
      <c r="L3" s="65">
        <v>58</v>
      </c>
      <c r="M3" s="62">
        <f t="shared" ref="M3:M9" si="0">AVERAGE(B3:K3)</f>
        <v>58.236301169590639</v>
      </c>
      <c r="N3" s="62">
        <f t="shared" ref="N3:N8" si="1">MAX(B3,D3,E3,I3)-MIN(B3,D3,E3,I3)</f>
        <v>0</v>
      </c>
      <c r="O3" s="51">
        <v>55</v>
      </c>
      <c r="P3" s="51">
        <v>61</v>
      </c>
      <c r="Q3" s="75">
        <f>M3/M3*100</f>
        <v>100</v>
      </c>
    </row>
    <row r="4" spans="1:18" ht="15.9" customHeight="1" x14ac:dyDescent="0.3">
      <c r="A4" s="35">
        <v>12</v>
      </c>
      <c r="B4" s="68">
        <v>56.916666666666664</v>
      </c>
      <c r="C4" s="68">
        <v>57.114833333333337</v>
      </c>
      <c r="D4" s="62">
        <v>58.722222222222221</v>
      </c>
      <c r="E4" s="68"/>
      <c r="F4" s="68">
        <v>58.46153846153846</v>
      </c>
      <c r="G4" s="68">
        <v>58.615079365079367</v>
      </c>
      <c r="H4" s="68">
        <v>57.6</v>
      </c>
      <c r="I4" s="68"/>
      <c r="J4" s="68">
        <v>57.03</v>
      </c>
      <c r="K4" s="68"/>
      <c r="L4" s="65">
        <v>58</v>
      </c>
      <c r="M4" s="62">
        <f t="shared" si="0"/>
        <v>57.780048578405726</v>
      </c>
      <c r="N4" s="62">
        <f t="shared" si="1"/>
        <v>1.8055555555555571</v>
      </c>
      <c r="O4" s="51">
        <v>55</v>
      </c>
      <c r="P4" s="51">
        <v>61</v>
      </c>
      <c r="Q4" s="75">
        <f>M4/M$3*100</f>
        <v>99.216549502592457</v>
      </c>
    </row>
    <row r="5" spans="1:18" ht="15.9" customHeight="1" x14ac:dyDescent="0.3">
      <c r="A5" s="35">
        <v>1</v>
      </c>
      <c r="B5" s="68">
        <v>56.666666666666664</v>
      </c>
      <c r="C5" s="68">
        <v>57.159949999999995</v>
      </c>
      <c r="D5" s="62">
        <v>59.4</v>
      </c>
      <c r="E5" s="68"/>
      <c r="F5" s="68">
        <v>58.055555555555557</v>
      </c>
      <c r="G5" s="68">
        <v>58.388888888888893</v>
      </c>
      <c r="H5" s="68">
        <v>58.8</v>
      </c>
      <c r="I5" s="68">
        <v>58.3</v>
      </c>
      <c r="J5" s="68">
        <v>57.1</v>
      </c>
      <c r="K5" s="68">
        <v>56.4</v>
      </c>
      <c r="L5" s="65">
        <v>58</v>
      </c>
      <c r="M5" s="62">
        <f t="shared" si="0"/>
        <v>57.807895679012354</v>
      </c>
      <c r="N5" s="62">
        <f t="shared" si="1"/>
        <v>2.7333333333333343</v>
      </c>
      <c r="O5" s="51">
        <v>55</v>
      </c>
      <c r="P5" s="51">
        <v>61</v>
      </c>
      <c r="Q5" s="75">
        <f t="shared" ref="Q5:Q17" si="2">M5/M$3*100</f>
        <v>99.264366929261655</v>
      </c>
    </row>
    <row r="6" spans="1:18" ht="15.9" customHeight="1" x14ac:dyDescent="0.3">
      <c r="A6" s="35">
        <v>2</v>
      </c>
      <c r="B6" s="68">
        <v>57</v>
      </c>
      <c r="C6" s="68">
        <v>57.02278947368422</v>
      </c>
      <c r="D6" s="62">
        <v>58.666666666666664</v>
      </c>
      <c r="E6" s="68"/>
      <c r="F6" s="68">
        <v>57.842105263157897</v>
      </c>
      <c r="G6" s="68">
        <v>57.994047619047613</v>
      </c>
      <c r="H6" s="68">
        <v>58.8</v>
      </c>
      <c r="I6" s="68">
        <v>57.7</v>
      </c>
      <c r="J6" s="68">
        <v>56.91</v>
      </c>
      <c r="K6" s="68">
        <v>55.7</v>
      </c>
      <c r="L6" s="65">
        <v>58</v>
      </c>
      <c r="M6" s="62">
        <f t="shared" si="0"/>
        <v>57.515067669172936</v>
      </c>
      <c r="N6" s="62">
        <f t="shared" si="1"/>
        <v>1.6666666666666643</v>
      </c>
      <c r="O6" s="51">
        <v>55</v>
      </c>
      <c r="P6" s="51">
        <v>61</v>
      </c>
      <c r="Q6" s="75">
        <f t="shared" si="2"/>
        <v>98.761539648066957</v>
      </c>
    </row>
    <row r="7" spans="1:18" ht="15.9" customHeight="1" x14ac:dyDescent="0.3">
      <c r="A7" s="35">
        <v>3</v>
      </c>
      <c r="B7" s="68">
        <v>57.15625</v>
      </c>
      <c r="C7" s="68">
        <v>57.432449999999996</v>
      </c>
      <c r="D7" s="62">
        <v>58.529411764705898</v>
      </c>
      <c r="E7" s="68"/>
      <c r="F7" s="68">
        <v>58.111111111111114</v>
      </c>
      <c r="G7" s="68">
        <v>57.69666666666668</v>
      </c>
      <c r="H7" s="68">
        <v>58.6</v>
      </c>
      <c r="I7" s="68">
        <v>57.4</v>
      </c>
      <c r="J7" s="68">
        <v>56.72</v>
      </c>
      <c r="K7" s="68">
        <v>56.3</v>
      </c>
      <c r="L7" s="65">
        <v>58</v>
      </c>
      <c r="M7" s="62">
        <f t="shared" si="0"/>
        <v>57.549543282498185</v>
      </c>
      <c r="N7" s="62">
        <f>MAX(B7,D7,E7,H8)-MIN(B7,D7,E7,H8)</f>
        <v>1.3731617647058982</v>
      </c>
      <c r="O7" s="51">
        <v>55</v>
      </c>
      <c r="P7" s="51">
        <v>61</v>
      </c>
      <c r="Q7" s="75">
        <f t="shared" si="2"/>
        <v>98.820739172475015</v>
      </c>
    </row>
    <row r="8" spans="1:18" ht="15.9" customHeight="1" x14ac:dyDescent="0.3">
      <c r="A8" s="35">
        <v>4</v>
      </c>
      <c r="B8" s="68">
        <v>57.0625</v>
      </c>
      <c r="C8" s="68">
        <v>56.708333333333336</v>
      </c>
      <c r="D8" s="62">
        <v>59.45</v>
      </c>
      <c r="E8" s="68">
        <v>56.85</v>
      </c>
      <c r="F8" s="68">
        <v>58.263157894736842</v>
      </c>
      <c r="G8" s="68">
        <v>58.6875</v>
      </c>
      <c r="H8" s="68">
        <v>58.4</v>
      </c>
      <c r="I8" s="68">
        <v>58.2</v>
      </c>
      <c r="J8" s="68">
        <v>57.02</v>
      </c>
      <c r="K8" s="68">
        <v>55.1</v>
      </c>
      <c r="L8" s="65">
        <v>58</v>
      </c>
      <c r="M8" s="62">
        <f t="shared" si="0"/>
        <v>57.574149122807022</v>
      </c>
      <c r="N8" s="62">
        <f t="shared" si="1"/>
        <v>2.6000000000000014</v>
      </c>
      <c r="O8" s="51">
        <v>55</v>
      </c>
      <c r="P8" s="51">
        <v>61</v>
      </c>
      <c r="Q8" s="75">
        <f t="shared" si="2"/>
        <v>98.862990894879545</v>
      </c>
    </row>
    <row r="9" spans="1:18" ht="15.9" customHeight="1" x14ac:dyDescent="0.3">
      <c r="A9" s="35">
        <v>5</v>
      </c>
      <c r="B9" s="68">
        <v>56.9375</v>
      </c>
      <c r="C9" s="68">
        <v>56.682099999999991</v>
      </c>
      <c r="D9" s="62">
        <v>59.5</v>
      </c>
      <c r="E9" s="68">
        <v>56.9</v>
      </c>
      <c r="F9" s="68">
        <v>58.10526315789474</v>
      </c>
      <c r="G9" s="68">
        <v>58.730769230769234</v>
      </c>
      <c r="H9" s="68">
        <v>58.524999999999999</v>
      </c>
      <c r="I9" s="68">
        <v>58.6</v>
      </c>
      <c r="J9" s="68">
        <v>56.94</v>
      </c>
      <c r="K9" s="68">
        <v>55.6</v>
      </c>
      <c r="L9" s="65">
        <v>58</v>
      </c>
      <c r="M9" s="62">
        <f t="shared" si="0"/>
        <v>57.652063238866404</v>
      </c>
      <c r="N9" s="62">
        <f>MAX(B9,D9,E9,F9,I9)-MIN(B9,D9,E9,F9,I9)</f>
        <v>2.6000000000000014</v>
      </c>
      <c r="O9" s="51">
        <v>55</v>
      </c>
      <c r="P9" s="51">
        <v>61</v>
      </c>
      <c r="Q9" s="75">
        <f t="shared" si="2"/>
        <v>98.996780497746812</v>
      </c>
    </row>
    <row r="10" spans="1:18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58</v>
      </c>
      <c r="M10" s="62"/>
      <c r="N10" s="62">
        <f>MAX(B10,D10,E10,F10,I10)-MIN(B10,D10,E10,F10,I10)</f>
        <v>0</v>
      </c>
      <c r="O10" s="51">
        <v>55</v>
      </c>
      <c r="P10" s="51">
        <v>61</v>
      </c>
      <c r="Q10" s="75">
        <f t="shared" si="2"/>
        <v>0</v>
      </c>
    </row>
    <row r="11" spans="1:18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58</v>
      </c>
      <c r="M11" s="62"/>
      <c r="N11" s="62">
        <f>MAX(B11,D11,E11,F11,I11)-MIN(B11,D11,E11,F11,I11)</f>
        <v>0</v>
      </c>
      <c r="O11" s="51">
        <v>55</v>
      </c>
      <c r="P11" s="51">
        <v>61</v>
      </c>
      <c r="Q11" s="75">
        <f t="shared" si="2"/>
        <v>0</v>
      </c>
    </row>
    <row r="12" spans="1:18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58</v>
      </c>
      <c r="M12" s="62"/>
      <c r="N12" s="62">
        <f t="shared" ref="N12:N17" si="3">MAX(B12,D12,E12,F12,H12,I12)-MIN(B12,D12,E12,F12,H12,I12)</f>
        <v>0</v>
      </c>
      <c r="O12" s="51">
        <v>55</v>
      </c>
      <c r="P12" s="51">
        <v>61</v>
      </c>
      <c r="Q12" s="75">
        <f t="shared" si="2"/>
        <v>0</v>
      </c>
    </row>
    <row r="13" spans="1:18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58</v>
      </c>
      <c r="M13" s="62"/>
      <c r="N13" s="62">
        <f t="shared" si="3"/>
        <v>0</v>
      </c>
      <c r="O13" s="51">
        <v>55</v>
      </c>
      <c r="P13" s="51">
        <v>61</v>
      </c>
      <c r="Q13" s="75">
        <f t="shared" si="2"/>
        <v>0</v>
      </c>
    </row>
    <row r="14" spans="1:18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58</v>
      </c>
      <c r="M14" s="62"/>
      <c r="N14" s="62">
        <f t="shared" si="3"/>
        <v>0</v>
      </c>
      <c r="O14" s="51">
        <v>55</v>
      </c>
      <c r="P14" s="51">
        <v>61</v>
      </c>
      <c r="Q14" s="75">
        <f t="shared" si="2"/>
        <v>0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58</v>
      </c>
      <c r="M15" s="62"/>
      <c r="N15" s="62">
        <f t="shared" si="3"/>
        <v>0</v>
      </c>
      <c r="O15" s="51">
        <v>55</v>
      </c>
      <c r="P15" s="51">
        <v>61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58</v>
      </c>
      <c r="M16" s="62"/>
      <c r="N16" s="62">
        <f t="shared" si="3"/>
        <v>0</v>
      </c>
      <c r="O16" s="51">
        <v>55</v>
      </c>
      <c r="P16" s="51">
        <v>61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58</v>
      </c>
      <c r="M17" s="62"/>
      <c r="N17" s="62">
        <f t="shared" si="3"/>
        <v>0</v>
      </c>
      <c r="O17" s="51">
        <v>55</v>
      </c>
      <c r="P17" s="51">
        <v>61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58</v>
      </c>
      <c r="M18" s="62"/>
      <c r="N18" s="62">
        <f>MAX(B18:K18)-MIN(B18:K18)</f>
        <v>0</v>
      </c>
      <c r="O18" s="51">
        <v>55</v>
      </c>
      <c r="P18" s="51">
        <v>61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58</v>
      </c>
      <c r="M19" s="62"/>
      <c r="N19" s="62">
        <f>MAX(B19:K19)-MIN(B19:K19)</f>
        <v>0</v>
      </c>
      <c r="O19" s="51">
        <v>55</v>
      </c>
      <c r="P19" s="51">
        <v>61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58</v>
      </c>
      <c r="M20" s="62"/>
      <c r="N20" s="62">
        <f>MAX(B20:K20)-MIN(B20:K20)</f>
        <v>0</v>
      </c>
      <c r="O20" s="51">
        <v>55</v>
      </c>
      <c r="P20" s="51">
        <v>61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80" workbookViewId="0">
      <selection activeCell="P9" sqref="P9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9.33203125" customWidth="1"/>
    <col min="6" max="6" width="9.44140625" customWidth="1"/>
    <col min="7" max="7" width="9.77734375" customWidth="1"/>
    <col min="8" max="8" width="8.6640625" customWidth="1"/>
    <col min="9" max="9" width="9.2187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7" customWidth="1"/>
    <col min="15" max="15" width="10.44140625" customWidth="1"/>
    <col min="16" max="16" width="8.77734375" customWidth="1"/>
    <col min="17" max="17" width="8.4414062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31" t="s">
        <v>35</v>
      </c>
    </row>
    <row r="2" spans="1:24" ht="15.9" customHeight="1" x14ac:dyDescent="0.3">
      <c r="A2" s="45" t="s">
        <v>49</v>
      </c>
      <c r="B2" s="194" t="s">
        <v>25</v>
      </c>
      <c r="C2" s="194" t="s">
        <v>26</v>
      </c>
      <c r="D2" s="195" t="s">
        <v>93</v>
      </c>
      <c r="E2" s="193" t="s">
        <v>155</v>
      </c>
      <c r="F2" s="195" t="s">
        <v>94</v>
      </c>
      <c r="G2" s="194" t="s">
        <v>27</v>
      </c>
      <c r="H2" s="196" t="s">
        <v>28</v>
      </c>
      <c r="I2" s="194" t="s">
        <v>147</v>
      </c>
      <c r="J2" s="194" t="s">
        <v>86</v>
      </c>
      <c r="K2" s="197" t="s">
        <v>95</v>
      </c>
      <c r="L2" s="180" t="s">
        <v>84</v>
      </c>
      <c r="M2" s="201" t="s">
        <v>36</v>
      </c>
      <c r="N2" s="199" t="s">
        <v>29</v>
      </c>
      <c r="O2" s="181" t="s">
        <v>44</v>
      </c>
      <c r="P2" s="181" t="s">
        <v>45</v>
      </c>
      <c r="Q2" s="178" t="s">
        <v>29</v>
      </c>
      <c r="R2" s="52" t="s">
        <v>37</v>
      </c>
      <c r="S2" s="53" t="s">
        <v>38</v>
      </c>
      <c r="T2" s="53" t="s">
        <v>46</v>
      </c>
      <c r="U2" s="53" t="s">
        <v>47</v>
      </c>
      <c r="V2" s="30" t="s">
        <v>150</v>
      </c>
    </row>
    <row r="3" spans="1:24" ht="15.9" customHeight="1" x14ac:dyDescent="0.3">
      <c r="A3" s="35">
        <v>11</v>
      </c>
      <c r="B3" s="68"/>
      <c r="C3" s="68"/>
      <c r="D3" s="62">
        <v>47.966666666666669</v>
      </c>
      <c r="E3" s="68"/>
      <c r="F3" s="68"/>
      <c r="G3" s="68">
        <v>54.788666666666671</v>
      </c>
      <c r="H3" s="68"/>
      <c r="I3" s="68"/>
      <c r="J3" s="68">
        <v>53.64</v>
      </c>
      <c r="K3" s="68"/>
      <c r="L3" s="65">
        <v>48</v>
      </c>
      <c r="M3" s="62">
        <f>AVERAGE(B3,D3,F3,I3)</f>
        <v>47.966666666666669</v>
      </c>
      <c r="N3" s="62">
        <f>MAX(B3,D3,F3,I3)-MIN(B3,D3,F3,I3)</f>
        <v>0</v>
      </c>
      <c r="O3" s="65">
        <v>55</v>
      </c>
      <c r="P3" s="62">
        <f t="shared" ref="P3:P7" si="0">AVERAGE(C3,E3,G3,H3,J3,K3)</f>
        <v>54.214333333333336</v>
      </c>
      <c r="Q3" s="62">
        <f>MAX(C3,E3,G3,H3,J3,K3)-MIN(C3,E3,G3,H3,J3,K3)</f>
        <v>1.1486666666666707</v>
      </c>
      <c r="R3" s="41">
        <v>45</v>
      </c>
      <c r="S3" s="42">
        <v>51</v>
      </c>
      <c r="T3" s="42">
        <v>52</v>
      </c>
      <c r="U3" s="42">
        <v>58</v>
      </c>
      <c r="V3" s="75">
        <f>P3/P3*100</f>
        <v>100</v>
      </c>
    </row>
    <row r="4" spans="1:24" ht="15.9" customHeight="1" x14ac:dyDescent="0.3">
      <c r="A4" s="35">
        <v>12</v>
      </c>
      <c r="B4" s="68">
        <v>47.666666666666664</v>
      </c>
      <c r="C4" s="68">
        <v>54.9315</v>
      </c>
      <c r="D4" s="62">
        <v>47.662500000000009</v>
      </c>
      <c r="E4" s="68"/>
      <c r="F4" s="68">
        <v>47.846153846153847</v>
      </c>
      <c r="G4" s="68">
        <v>55.011904761904752</v>
      </c>
      <c r="H4" s="68">
        <v>54</v>
      </c>
      <c r="I4" s="68"/>
      <c r="J4" s="68">
        <v>54.13</v>
      </c>
      <c r="K4" s="68"/>
      <c r="L4" s="65">
        <v>48</v>
      </c>
      <c r="M4" s="62">
        <f t="shared" ref="M4:M9" si="1">AVERAGE(B4,D4,F4,I4)</f>
        <v>47.725106837606837</v>
      </c>
      <c r="N4" s="62">
        <f>MAX(B4,D4,F4,I4)-MIN(B4,D4,F4,I4)</f>
        <v>0.18365384615383817</v>
      </c>
      <c r="O4" s="65">
        <v>55</v>
      </c>
      <c r="P4" s="62">
        <f t="shared" si="0"/>
        <v>54.518351190476189</v>
      </c>
      <c r="Q4" s="62">
        <f>MAX(C4,E4,G4,H4,J4,K4)-MIN(C4,E4,G4,H4,J4,K4)</f>
        <v>1.0119047619047521</v>
      </c>
      <c r="R4" s="41">
        <v>45</v>
      </c>
      <c r="S4" s="42">
        <v>51</v>
      </c>
      <c r="T4" s="42">
        <v>52</v>
      </c>
      <c r="U4" s="42">
        <v>58</v>
      </c>
      <c r="V4" s="75">
        <f>P4/P$3*100</f>
        <v>100.56077025843631</v>
      </c>
    </row>
    <row r="5" spans="1:24" ht="15.9" customHeight="1" x14ac:dyDescent="0.3">
      <c r="A5" s="35">
        <v>1</v>
      </c>
      <c r="B5" s="68">
        <v>47.837499999999999</v>
      </c>
      <c r="C5" s="68">
        <v>54.656700000000001</v>
      </c>
      <c r="D5" s="62">
        <v>48.357142857142854</v>
      </c>
      <c r="E5" s="68"/>
      <c r="F5" s="68">
        <v>48.055555555555557</v>
      </c>
      <c r="G5" s="68">
        <v>56.406944444444441</v>
      </c>
      <c r="H5" s="68">
        <v>54.6</v>
      </c>
      <c r="I5" s="68">
        <v>47.1</v>
      </c>
      <c r="J5" s="68">
        <v>54.21</v>
      </c>
      <c r="K5" s="68">
        <v>54.8</v>
      </c>
      <c r="L5" s="65">
        <v>48</v>
      </c>
      <c r="M5" s="62">
        <f t="shared" si="1"/>
        <v>47.837549603174601</v>
      </c>
      <c r="N5" s="62">
        <f>MAX(B5,D5,F5,I5)-MIN(B5,D5,F5,I5)</f>
        <v>1.2571428571428527</v>
      </c>
      <c r="O5" s="65">
        <v>55</v>
      </c>
      <c r="P5" s="62">
        <f t="shared" si="0"/>
        <v>54.934728888888891</v>
      </c>
      <c r="Q5" s="62">
        <f t="shared" ref="Q5:Q8" si="2">MAX(C5,E5,G5,H5,J5,K5)-MIN(C5,E5,G5,H5,J5,K5)</f>
        <v>2.1969444444444406</v>
      </c>
      <c r="R5" s="41">
        <v>45</v>
      </c>
      <c r="S5" s="42">
        <v>51</v>
      </c>
      <c r="T5" s="42">
        <v>52</v>
      </c>
      <c r="U5" s="42">
        <v>58</v>
      </c>
      <c r="V5" s="75">
        <f t="shared" ref="V5:V20" si="3">P5/P$3*100</f>
        <v>101.32879168895474</v>
      </c>
    </row>
    <row r="6" spans="1:24" ht="15.9" customHeight="1" x14ac:dyDescent="0.3">
      <c r="A6" s="35">
        <v>2</v>
      </c>
      <c r="B6" s="68">
        <v>47.603124999999991</v>
      </c>
      <c r="C6" s="68">
        <v>54.193894736842104</v>
      </c>
      <c r="D6" s="62">
        <v>48.018749999999997</v>
      </c>
      <c r="E6" s="68"/>
      <c r="F6" s="68">
        <v>47.473684210526315</v>
      </c>
      <c r="G6" s="68">
        <v>55.826190476190469</v>
      </c>
      <c r="H6" s="68">
        <v>54.5</v>
      </c>
      <c r="I6" s="68">
        <v>47.5</v>
      </c>
      <c r="J6" s="68">
        <v>53.95</v>
      </c>
      <c r="K6" s="68">
        <v>54.9</v>
      </c>
      <c r="L6" s="65">
        <v>48</v>
      </c>
      <c r="M6" s="62">
        <f t="shared" si="1"/>
        <v>47.648889802631572</v>
      </c>
      <c r="N6" s="62">
        <f t="shared" ref="N6:N20" si="4">MAX(B6,D6,F6,I6)-MIN(B6,D6,F6,I6)</f>
        <v>0.54506578947368212</v>
      </c>
      <c r="O6" s="65">
        <v>55</v>
      </c>
      <c r="P6" s="62">
        <f t="shared" si="0"/>
        <v>54.674017042606508</v>
      </c>
      <c r="Q6" s="62">
        <f t="shared" si="2"/>
        <v>1.876190476190466</v>
      </c>
      <c r="R6" s="41">
        <v>45</v>
      </c>
      <c r="S6" s="42">
        <v>51</v>
      </c>
      <c r="T6" s="42">
        <v>52</v>
      </c>
      <c r="U6" s="42">
        <v>58</v>
      </c>
      <c r="V6" s="75">
        <f t="shared" si="3"/>
        <v>100.84790069527709</v>
      </c>
    </row>
    <row r="7" spans="1:24" ht="15.9" customHeight="1" x14ac:dyDescent="0.3">
      <c r="A7" s="35">
        <v>3</v>
      </c>
      <c r="B7" s="68">
        <v>47.684374999999996</v>
      </c>
      <c r="C7" s="68">
        <v>54.988300000000002</v>
      </c>
      <c r="D7" s="62">
        <v>48.105882352941201</v>
      </c>
      <c r="E7" s="68"/>
      <c r="F7" s="68">
        <v>47.684210526315788</v>
      </c>
      <c r="G7" s="68">
        <v>55.636231884057963</v>
      </c>
      <c r="H7" s="68">
        <v>55.5</v>
      </c>
      <c r="I7" s="68">
        <v>47.5</v>
      </c>
      <c r="J7" s="68">
        <v>53.96</v>
      </c>
      <c r="K7" s="68">
        <v>55.1</v>
      </c>
      <c r="L7" s="65">
        <v>48</v>
      </c>
      <c r="M7" s="62">
        <f t="shared" si="1"/>
        <v>47.743616969814248</v>
      </c>
      <c r="N7" s="62">
        <f t="shared" si="4"/>
        <v>0.60588235294120096</v>
      </c>
      <c r="O7" s="65">
        <v>55</v>
      </c>
      <c r="P7" s="62">
        <f t="shared" si="0"/>
        <v>55.036906376811601</v>
      </c>
      <c r="Q7" s="62">
        <f t="shared" si="2"/>
        <v>1.6762318840579624</v>
      </c>
      <c r="R7" s="41">
        <v>45</v>
      </c>
      <c r="S7" s="42">
        <v>51</v>
      </c>
      <c r="T7" s="42">
        <v>52</v>
      </c>
      <c r="U7" s="42">
        <v>58</v>
      </c>
      <c r="V7" s="75">
        <f t="shared" si="3"/>
        <v>101.51726119810553</v>
      </c>
    </row>
    <row r="8" spans="1:24" ht="15.9" customHeight="1" x14ac:dyDescent="0.3">
      <c r="A8" s="35">
        <v>4</v>
      </c>
      <c r="B8" s="68">
        <v>47.593749999999993</v>
      </c>
      <c r="C8" s="68">
        <v>54.514333333333333</v>
      </c>
      <c r="D8" s="62">
        <v>48.853000000000002</v>
      </c>
      <c r="E8" s="68">
        <v>56.4</v>
      </c>
      <c r="F8" s="68">
        <v>48</v>
      </c>
      <c r="G8" s="68">
        <v>55.088636363636368</v>
      </c>
      <c r="H8" s="68">
        <v>55.6</v>
      </c>
      <c r="I8" s="68">
        <v>48.2</v>
      </c>
      <c r="J8" s="68">
        <v>54.13</v>
      </c>
      <c r="K8" s="68">
        <v>54.5</v>
      </c>
      <c r="L8" s="65">
        <v>48</v>
      </c>
      <c r="M8" s="62">
        <f t="shared" si="1"/>
        <v>48.161687499999999</v>
      </c>
      <c r="N8" s="62">
        <f t="shared" si="4"/>
        <v>1.2592500000000086</v>
      </c>
      <c r="O8" s="65">
        <v>55</v>
      </c>
      <c r="P8" s="62">
        <f>AVERAGE(C8,E8,G8,H8,J8,K8)</f>
        <v>55.038828282828284</v>
      </c>
      <c r="Q8" s="62">
        <f t="shared" si="2"/>
        <v>2.269999999999996</v>
      </c>
      <c r="R8" s="41">
        <v>45</v>
      </c>
      <c r="S8" s="42">
        <v>51</v>
      </c>
      <c r="T8" s="42">
        <v>52</v>
      </c>
      <c r="U8" s="42">
        <v>58</v>
      </c>
      <c r="V8" s="75">
        <f t="shared" si="3"/>
        <v>101.52080621267736</v>
      </c>
    </row>
    <row r="9" spans="1:24" ht="15.9" customHeight="1" x14ac:dyDescent="0.3">
      <c r="A9" s="35">
        <v>5</v>
      </c>
      <c r="B9" s="68">
        <v>47.762500000000003</v>
      </c>
      <c r="C9" s="68">
        <v>54.852149999999995</v>
      </c>
      <c r="D9" s="62">
        <v>49.096874999999997</v>
      </c>
      <c r="E9" s="68">
        <v>55.7</v>
      </c>
      <c r="F9" s="68">
        <v>47.684210526315788</v>
      </c>
      <c r="G9" s="68">
        <v>55.099382716049384</v>
      </c>
      <c r="H9" s="68">
        <v>55.765000000000001</v>
      </c>
      <c r="I9" s="68">
        <v>46.9</v>
      </c>
      <c r="J9" s="68">
        <v>54.28</v>
      </c>
      <c r="K9" s="68">
        <v>54.320000000000007</v>
      </c>
      <c r="L9" s="65">
        <v>48</v>
      </c>
      <c r="M9" s="62">
        <f t="shared" si="1"/>
        <v>47.860896381578947</v>
      </c>
      <c r="N9" s="62">
        <f t="shared" si="4"/>
        <v>2.1968749999999986</v>
      </c>
      <c r="O9" s="65">
        <v>55</v>
      </c>
      <c r="P9" s="62">
        <f>AVERAGE(C9,E9,G9,H9,J9,K9)</f>
        <v>55.002755452674904</v>
      </c>
      <c r="Q9" s="62">
        <f t="shared" ref="Q9:Q17" si="5">MAX(D9,E9,G9,I9,J9)-MIN(D9,E9,G9,I9,J9)</f>
        <v>8.8000000000000043</v>
      </c>
      <c r="R9" s="41">
        <v>45</v>
      </c>
      <c r="S9" s="42">
        <v>51</v>
      </c>
      <c r="T9" s="42">
        <v>52</v>
      </c>
      <c r="U9" s="42">
        <v>58</v>
      </c>
      <c r="V9" s="75">
        <f t="shared" si="3"/>
        <v>101.45426877149629</v>
      </c>
    </row>
    <row r="10" spans="1:24" ht="15.9" customHeight="1" x14ac:dyDescent="0.3">
      <c r="A10" s="35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>
        <v>48</v>
      </c>
      <c r="M10" s="62"/>
      <c r="N10" s="62">
        <f t="shared" si="4"/>
        <v>0</v>
      </c>
      <c r="O10" s="65">
        <v>55</v>
      </c>
      <c r="P10" s="62"/>
      <c r="Q10" s="62">
        <f t="shared" si="5"/>
        <v>0</v>
      </c>
      <c r="R10" s="41">
        <v>45</v>
      </c>
      <c r="S10" s="42">
        <v>51</v>
      </c>
      <c r="T10" s="42">
        <v>52</v>
      </c>
      <c r="U10" s="42">
        <v>58</v>
      </c>
      <c r="V10" s="75">
        <f t="shared" si="3"/>
        <v>0</v>
      </c>
    </row>
    <row r="11" spans="1:24" ht="15.9" customHeight="1" x14ac:dyDescent="0.3">
      <c r="A11" s="35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>
        <v>48</v>
      </c>
      <c r="M11" s="62"/>
      <c r="N11" s="62">
        <f t="shared" si="4"/>
        <v>0</v>
      </c>
      <c r="O11" s="65">
        <v>55</v>
      </c>
      <c r="P11" s="62"/>
      <c r="Q11" s="62">
        <f t="shared" si="5"/>
        <v>0</v>
      </c>
      <c r="R11" s="41">
        <v>45</v>
      </c>
      <c r="S11" s="42">
        <v>51</v>
      </c>
      <c r="T11" s="42">
        <v>52</v>
      </c>
      <c r="U11" s="42">
        <v>58</v>
      </c>
      <c r="V11" s="75">
        <f t="shared" si="3"/>
        <v>0</v>
      </c>
    </row>
    <row r="12" spans="1:24" ht="15.9" customHeight="1" x14ac:dyDescent="0.3">
      <c r="A12" s="35">
        <v>8</v>
      </c>
      <c r="B12" s="84"/>
      <c r="C12" s="84"/>
      <c r="D12" s="182"/>
      <c r="E12" s="84"/>
      <c r="F12" s="84"/>
      <c r="G12" s="84"/>
      <c r="H12" s="84"/>
      <c r="I12" s="84"/>
      <c r="J12" s="84"/>
      <c r="K12" s="84"/>
      <c r="L12" s="65">
        <v>48</v>
      </c>
      <c r="M12" s="62"/>
      <c r="N12" s="62">
        <f t="shared" si="4"/>
        <v>0</v>
      </c>
      <c r="O12" s="65">
        <v>55</v>
      </c>
      <c r="P12" s="62"/>
      <c r="Q12" s="62">
        <f t="shared" si="5"/>
        <v>0</v>
      </c>
      <c r="R12" s="41">
        <v>45</v>
      </c>
      <c r="S12" s="42">
        <v>51</v>
      </c>
      <c r="T12" s="42">
        <v>52</v>
      </c>
      <c r="U12" s="42">
        <v>58</v>
      </c>
      <c r="V12" s="75">
        <f t="shared" si="3"/>
        <v>0</v>
      </c>
    </row>
    <row r="13" spans="1:24" ht="15.9" customHeight="1" x14ac:dyDescent="0.3">
      <c r="A13" s="35">
        <v>9</v>
      </c>
      <c r="B13" s="68"/>
      <c r="C13" s="68"/>
      <c r="D13" s="68"/>
      <c r="E13" s="68"/>
      <c r="F13" s="68"/>
      <c r="G13" s="68"/>
      <c r="H13" s="68"/>
      <c r="I13" s="68"/>
      <c r="J13" s="62"/>
      <c r="K13" s="68"/>
      <c r="L13" s="65">
        <v>48</v>
      </c>
      <c r="M13" s="62"/>
      <c r="N13" s="62">
        <f t="shared" si="4"/>
        <v>0</v>
      </c>
      <c r="O13" s="65">
        <v>55</v>
      </c>
      <c r="P13" s="62"/>
      <c r="Q13" s="62">
        <f t="shared" si="5"/>
        <v>0</v>
      </c>
      <c r="R13" s="41">
        <v>45</v>
      </c>
      <c r="S13" s="42">
        <v>51</v>
      </c>
      <c r="T13" s="42">
        <v>52</v>
      </c>
      <c r="U13" s="42">
        <v>58</v>
      </c>
      <c r="V13" s="75">
        <f t="shared" si="3"/>
        <v>0</v>
      </c>
    </row>
    <row r="14" spans="1:24" ht="15.9" customHeight="1" x14ac:dyDescent="0.3">
      <c r="A14" s="35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5">
        <v>48</v>
      </c>
      <c r="M14" s="62"/>
      <c r="N14" s="62">
        <f t="shared" si="4"/>
        <v>0</v>
      </c>
      <c r="O14" s="65">
        <v>55</v>
      </c>
      <c r="P14" s="62"/>
      <c r="Q14" s="62">
        <f t="shared" si="5"/>
        <v>0</v>
      </c>
      <c r="R14" s="41">
        <v>45</v>
      </c>
      <c r="S14" s="42">
        <v>51</v>
      </c>
      <c r="T14" s="42">
        <v>52</v>
      </c>
      <c r="U14" s="42">
        <v>58</v>
      </c>
      <c r="V14" s="75">
        <f t="shared" si="3"/>
        <v>0</v>
      </c>
    </row>
    <row r="15" spans="1:24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48</v>
      </c>
      <c r="M15" s="62"/>
      <c r="N15" s="62">
        <f t="shared" si="4"/>
        <v>0</v>
      </c>
      <c r="O15" s="65">
        <v>55</v>
      </c>
      <c r="P15" s="62"/>
      <c r="Q15" s="62">
        <f t="shared" si="5"/>
        <v>0</v>
      </c>
      <c r="R15" s="41">
        <v>45</v>
      </c>
      <c r="S15" s="42">
        <v>51</v>
      </c>
      <c r="T15" s="42">
        <v>52</v>
      </c>
      <c r="U15" s="42">
        <v>58</v>
      </c>
      <c r="V15" s="75">
        <f t="shared" si="3"/>
        <v>0</v>
      </c>
      <c r="W15" s="7"/>
      <c r="X15" s="7"/>
    </row>
    <row r="16" spans="1:24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48</v>
      </c>
      <c r="M16" s="62"/>
      <c r="N16" s="62">
        <f t="shared" si="4"/>
        <v>0</v>
      </c>
      <c r="O16" s="65">
        <v>55</v>
      </c>
      <c r="P16" s="62"/>
      <c r="Q16" s="62">
        <f t="shared" si="5"/>
        <v>0</v>
      </c>
      <c r="R16" s="41">
        <v>45</v>
      </c>
      <c r="S16" s="42">
        <v>51</v>
      </c>
      <c r="T16" s="42">
        <v>52</v>
      </c>
      <c r="U16" s="42">
        <v>58</v>
      </c>
      <c r="V16" s="75">
        <f t="shared" si="3"/>
        <v>0</v>
      </c>
      <c r="W16" s="7"/>
      <c r="X16" s="7"/>
    </row>
    <row r="17" spans="1:24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48</v>
      </c>
      <c r="M17" s="62"/>
      <c r="N17" s="62">
        <f t="shared" si="4"/>
        <v>0</v>
      </c>
      <c r="O17" s="65">
        <v>55</v>
      </c>
      <c r="P17" s="62"/>
      <c r="Q17" s="62">
        <f t="shared" si="5"/>
        <v>0</v>
      </c>
      <c r="R17" s="41">
        <v>45</v>
      </c>
      <c r="S17" s="42">
        <v>51</v>
      </c>
      <c r="T17" s="42">
        <v>52</v>
      </c>
      <c r="U17" s="42">
        <v>58</v>
      </c>
      <c r="V17" s="75">
        <f t="shared" si="3"/>
        <v>0</v>
      </c>
      <c r="W17" s="7"/>
      <c r="X17" s="7"/>
    </row>
    <row r="18" spans="1:24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48</v>
      </c>
      <c r="M18" s="62"/>
      <c r="N18" s="62">
        <f t="shared" si="4"/>
        <v>0</v>
      </c>
      <c r="O18" s="65">
        <v>55</v>
      </c>
      <c r="P18" s="62"/>
      <c r="Q18" s="62">
        <f>MAX(D18,E18,G18,I18,J18)-MIN(D18,E18,G18,I18,J18)</f>
        <v>0</v>
      </c>
      <c r="R18" s="41">
        <v>45</v>
      </c>
      <c r="S18" s="42">
        <v>51</v>
      </c>
      <c r="T18" s="42">
        <v>52</v>
      </c>
      <c r="U18" s="42">
        <v>58</v>
      </c>
      <c r="V18" s="75">
        <f t="shared" si="3"/>
        <v>0</v>
      </c>
    </row>
    <row r="19" spans="1:24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48</v>
      </c>
      <c r="M19" s="62"/>
      <c r="N19" s="62">
        <f t="shared" si="4"/>
        <v>0</v>
      </c>
      <c r="O19" s="65">
        <v>55</v>
      </c>
      <c r="P19" s="62"/>
      <c r="Q19" s="62">
        <f>MAX(D19,E19,G19,I19,J19)-MIN(D19,E19,G19,I19,J19)</f>
        <v>0</v>
      </c>
      <c r="R19" s="41">
        <v>45</v>
      </c>
      <c r="S19" s="42">
        <v>51</v>
      </c>
      <c r="T19" s="42">
        <v>52</v>
      </c>
      <c r="U19" s="42">
        <v>58</v>
      </c>
      <c r="V19" s="75">
        <f t="shared" si="3"/>
        <v>0</v>
      </c>
    </row>
    <row r="20" spans="1:24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48</v>
      </c>
      <c r="M20" s="62"/>
      <c r="N20" s="62">
        <f t="shared" si="4"/>
        <v>0</v>
      </c>
      <c r="O20" s="65">
        <v>55</v>
      </c>
      <c r="P20" s="62"/>
      <c r="Q20" s="62">
        <f>MAX(D20,E20,G20,I20,J20)-MIN(D20,E20,G20,I20,J20)</f>
        <v>0</v>
      </c>
      <c r="R20" s="41">
        <v>45</v>
      </c>
      <c r="S20" s="42">
        <v>51</v>
      </c>
      <c r="T20" s="42">
        <v>52</v>
      </c>
      <c r="U20" s="42">
        <v>58</v>
      </c>
      <c r="V20" s="75">
        <f t="shared" si="3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Blue Bottle認証値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2018.11月を100％とした時の活性変化率</vt:lpstr>
      <vt:lpstr>'Blue Bottle認証値'!Print_Area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2008-07-06T23:01:12Z</dcterms:created>
  <dcterms:modified xsi:type="dcterms:W3CDTF">2019-06-04T21:33:23Z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