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4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5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6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7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8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9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0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1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2.xml" ContentType="application/vnd.openxmlformats-officedocument.drawingml.chart+xml"/>
  <Override PartName="/xl/drawings/drawing62.xml" ContentType="application/vnd.openxmlformats-officedocument.drawingml.chartshapes+xml"/>
  <Override PartName="/xl/charts/chart33.xml" ContentType="application/vnd.openxmlformats-officedocument.drawingml.chart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4.xml" ContentType="application/vnd.openxmlformats-officedocument.drawingml.chart+xml"/>
  <Override PartName="/xl/drawings/drawing6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一括プログラム\"/>
    </mc:Choice>
  </mc:AlternateContent>
  <bookViews>
    <workbookView xWindow="-15" yWindow="6420" windowWidth="28830" windowHeight="6480" tabRatio="604"/>
  </bookViews>
  <sheets>
    <sheet name="Ｒ&amp;Ｗ Ｂｏｔｔｌｅ認証値" sheetId="166" r:id="rId1"/>
    <sheet name="Na" sheetId="150" r:id="rId2"/>
    <sheet name="K" sheetId="151" r:id="rId3"/>
    <sheet name="CL" sheetId="152" r:id="rId4"/>
    <sheet name="Ca" sheetId="153" r:id="rId5"/>
    <sheet name="GLU" sheetId="149" r:id="rId6"/>
    <sheet name="TCH" sheetId="138" r:id="rId7"/>
    <sheet name="TG" sheetId="139" r:id="rId8"/>
    <sheet name="HDL" sheetId="140" r:id="rId9"/>
    <sheet name="TP" sheetId="142" r:id="rId10"/>
    <sheet name="ALB" sheetId="164" r:id="rId11"/>
    <sheet name="TBIL" sheetId="141" r:id="rId12"/>
    <sheet name="CRP" sheetId="156" r:id="rId13"/>
    <sheet name="UA" sheetId="148" r:id="rId14"/>
    <sheet name="BUN" sheetId="144" r:id="rId15"/>
    <sheet name="CRE" sheetId="147" r:id="rId16"/>
    <sheet name="AST" sheetId="146" r:id="rId17"/>
    <sheet name="ALT" sheetId="131" r:id="rId18"/>
    <sheet name="rGT" sheetId="135" r:id="rId19"/>
    <sheet name="ALP" sheetId="133" r:id="rId20"/>
    <sheet name="LD" sheetId="132" r:id="rId21"/>
    <sheet name="CPK" sheetId="134" r:id="rId22"/>
    <sheet name="AMY" sheetId="136" r:id="rId23"/>
    <sheet name="CHE" sheetId="137" r:id="rId24"/>
    <sheet name="Fe" sheetId="155" r:id="rId25"/>
    <sheet name="Mg" sheetId="161" r:id="rId26"/>
    <sheet name="IP" sheetId="154" r:id="rId27"/>
    <sheet name="IgG" sheetId="157" r:id="rId28"/>
    <sheet name="IgA" sheetId="158" r:id="rId29"/>
    <sheet name="IgM" sheetId="159" r:id="rId30"/>
    <sheet name="LDL" sheetId="160" r:id="rId31"/>
    <sheet name="2020.2月を100％とした時の活性変化率" sheetId="162" r:id="rId32"/>
    <sheet name="Module1" sheetId="32" state="veryHidden" r:id="rId33"/>
  </sheets>
  <definedNames>
    <definedName name="HTML_CodePage" hidden="1">932</definedName>
    <definedName name="HTML_Control" localSheetId="3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  <definedName name="_xlnm.Print_Area" localSheetId="0">'Ｒ&amp;Ｗ Ｂｏｔｔｌｅ認証値'!$A$1:$H$42</definedName>
    <definedName name="ｓｓ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</definedNames>
  <calcPr calcId="162913"/>
</workbook>
</file>

<file path=xl/calcChain.xml><?xml version="1.0" encoding="utf-8"?>
<calcChain xmlns="http://schemas.openxmlformats.org/spreadsheetml/2006/main">
  <c r="N9" i="133" l="1"/>
  <c r="M9" i="133"/>
  <c r="P9" i="160" l="1"/>
  <c r="M9" i="160"/>
  <c r="Q9" i="160"/>
  <c r="Q9" i="152"/>
  <c r="Q9" i="140"/>
  <c r="P9" i="140"/>
  <c r="P9" i="152"/>
  <c r="M9" i="135"/>
  <c r="M9" i="132"/>
  <c r="M9" i="134"/>
  <c r="M9" i="136"/>
  <c r="M9" i="137"/>
  <c r="M9" i="155"/>
  <c r="M9" i="161"/>
  <c r="M9" i="154"/>
  <c r="M9" i="157"/>
  <c r="M9" i="158"/>
  <c r="M9" i="159"/>
  <c r="M9" i="152"/>
  <c r="M9" i="153"/>
  <c r="M9" i="149"/>
  <c r="M9" i="138"/>
  <c r="M9" i="139"/>
  <c r="M9" i="140"/>
  <c r="M9" i="142"/>
  <c r="M9" i="164"/>
  <c r="M9" i="141"/>
  <c r="M9" i="156"/>
  <c r="M9" i="148"/>
  <c r="M9" i="144"/>
  <c r="M9" i="147"/>
  <c r="M9" i="146"/>
  <c r="M9" i="131"/>
  <c r="M9" i="151"/>
  <c r="M9" i="150"/>
  <c r="AD8" i="162"/>
  <c r="AC8" i="162"/>
  <c r="AB8" i="162"/>
  <c r="M8" i="140" l="1"/>
  <c r="M7" i="140"/>
  <c r="M6" i="140"/>
  <c r="M5" i="140"/>
  <c r="M4" i="140"/>
  <c r="M3" i="140"/>
  <c r="P8" i="160" l="1"/>
  <c r="M8" i="157"/>
  <c r="M8" i="158"/>
  <c r="M8" i="159"/>
  <c r="M8" i="160"/>
  <c r="M8" i="154"/>
  <c r="P8" i="140"/>
  <c r="P8" i="152"/>
  <c r="M8" i="151"/>
  <c r="M8" i="152"/>
  <c r="M8" i="153"/>
  <c r="M8" i="149"/>
  <c r="M8" i="138"/>
  <c r="M8" i="139"/>
  <c r="M8" i="142"/>
  <c r="M8" i="164"/>
  <c r="M8" i="141"/>
  <c r="M8" i="156"/>
  <c r="M8" i="148"/>
  <c r="M8" i="144"/>
  <c r="M8" i="147"/>
  <c r="M8" i="146"/>
  <c r="M8" i="131"/>
  <c r="M8" i="135"/>
  <c r="M8" i="133"/>
  <c r="M8" i="132"/>
  <c r="M8" i="134"/>
  <c r="M8" i="136"/>
  <c r="M8" i="137"/>
  <c r="M8" i="155"/>
  <c r="M8" i="161"/>
  <c r="M8" i="150"/>
  <c r="M7" i="147" l="1"/>
  <c r="N7" i="160" l="1"/>
  <c r="Q7" i="160"/>
  <c r="M7" i="154"/>
  <c r="M7" i="157"/>
  <c r="M7" i="158"/>
  <c r="M7" i="159"/>
  <c r="N7" i="159"/>
  <c r="N7" i="158"/>
  <c r="N7" i="157"/>
  <c r="N7" i="154"/>
  <c r="N7" i="161"/>
  <c r="N7" i="155"/>
  <c r="N7" i="137"/>
  <c r="N7" i="136"/>
  <c r="N7" i="134"/>
  <c r="N7" i="132"/>
  <c r="N7" i="133"/>
  <c r="N7" i="135"/>
  <c r="N7" i="131"/>
  <c r="N7" i="149"/>
  <c r="N7" i="138"/>
  <c r="N7" i="139"/>
  <c r="N7" i="142"/>
  <c r="N7" i="164"/>
  <c r="N7" i="141"/>
  <c r="N7" i="156"/>
  <c r="N7" i="148"/>
  <c r="N7" i="144"/>
  <c r="N7" i="147"/>
  <c r="M7" i="144"/>
  <c r="M7" i="164"/>
  <c r="M7" i="142"/>
  <c r="Q7" i="140"/>
  <c r="Q6" i="140"/>
  <c r="Q5" i="140"/>
  <c r="N7" i="140"/>
  <c r="P7" i="140"/>
  <c r="M7" i="139"/>
  <c r="M7" i="138"/>
  <c r="M7" i="149"/>
  <c r="M7" i="153"/>
  <c r="N7" i="153"/>
  <c r="N7" i="152"/>
  <c r="Q7" i="152"/>
  <c r="M7" i="152"/>
  <c r="M7" i="141"/>
  <c r="M7" i="156"/>
  <c r="M7" i="148"/>
  <c r="M7" i="146"/>
  <c r="M7" i="131"/>
  <c r="M7" i="135"/>
  <c r="M7" i="133"/>
  <c r="M7" i="132"/>
  <c r="M7" i="134"/>
  <c r="M7" i="136"/>
  <c r="M7" i="137"/>
  <c r="M7" i="155"/>
  <c r="M7" i="161"/>
  <c r="M7" i="151"/>
  <c r="M7" i="150"/>
  <c r="P7" i="160"/>
  <c r="M7" i="160"/>
  <c r="P7" i="152"/>
  <c r="P6" i="160" l="1"/>
  <c r="M3" i="144"/>
  <c r="Q9" i="144" s="1"/>
  <c r="M6" i="164"/>
  <c r="M6" i="139"/>
  <c r="P6" i="152"/>
  <c r="M6" i="152"/>
  <c r="O8" i="162"/>
  <c r="Q7" i="144" l="1"/>
  <c r="P6" i="140"/>
  <c r="M6" i="157"/>
  <c r="M6" i="158"/>
  <c r="M6" i="159"/>
  <c r="M6" i="160"/>
  <c r="M6" i="154"/>
  <c r="M6" i="153"/>
  <c r="M6" i="149"/>
  <c r="M6" i="138"/>
  <c r="M6" i="142"/>
  <c r="M6" i="141"/>
  <c r="M6" i="156"/>
  <c r="M6" i="148"/>
  <c r="M6" i="144"/>
  <c r="M6" i="147"/>
  <c r="M6" i="146"/>
  <c r="M6" i="131"/>
  <c r="M6" i="135"/>
  <c r="M6" i="133"/>
  <c r="M6" i="132"/>
  <c r="M6" i="134"/>
  <c r="M6" i="136"/>
  <c r="M6" i="137"/>
  <c r="M6" i="155"/>
  <c r="M6" i="161"/>
  <c r="M6" i="151"/>
  <c r="M6" i="150"/>
  <c r="O6" i="162"/>
  <c r="P5" i="140" l="1"/>
  <c r="N5" i="146"/>
  <c r="N5" i="131"/>
  <c r="N5" i="155"/>
  <c r="N5" i="161"/>
  <c r="N5" i="154"/>
  <c r="M5" i="154"/>
  <c r="N5" i="157"/>
  <c r="N5" i="158"/>
  <c r="M5" i="158"/>
  <c r="N5" i="159"/>
  <c r="Q5" i="160"/>
  <c r="N5" i="160"/>
  <c r="M5" i="160"/>
  <c r="P5" i="160"/>
  <c r="N5" i="133"/>
  <c r="N5" i="137"/>
  <c r="N5" i="136"/>
  <c r="N5" i="134"/>
  <c r="N5" i="132"/>
  <c r="N5" i="135"/>
  <c r="N5" i="147"/>
  <c r="N5" i="144"/>
  <c r="N5" i="148"/>
  <c r="N5" i="156"/>
  <c r="N5" i="164"/>
  <c r="N5" i="142"/>
  <c r="N4" i="140"/>
  <c r="N5" i="140"/>
  <c r="N5" i="139"/>
  <c r="N5" i="138"/>
  <c r="N5" i="149"/>
  <c r="N5" i="153"/>
  <c r="N5" i="151"/>
  <c r="N5" i="150"/>
  <c r="N5" i="141"/>
  <c r="M5" i="142"/>
  <c r="M5" i="139"/>
  <c r="M5" i="152"/>
  <c r="N4" i="152"/>
  <c r="N3" i="152"/>
  <c r="M4" i="152"/>
  <c r="N5" i="152"/>
  <c r="Q4" i="152"/>
  <c r="Q5" i="152"/>
  <c r="P5" i="152"/>
  <c r="P4" i="152"/>
  <c r="M5" i="157"/>
  <c r="M5" i="159"/>
  <c r="M5" i="161"/>
  <c r="M5" i="153"/>
  <c r="M5" i="149"/>
  <c r="M5" i="138"/>
  <c r="M5" i="164"/>
  <c r="M5" i="141"/>
  <c r="M5" i="156"/>
  <c r="M5" i="148"/>
  <c r="M5" i="144"/>
  <c r="Q5" i="144" s="1"/>
  <c r="M5" i="147"/>
  <c r="M5" i="146"/>
  <c r="M5" i="131"/>
  <c r="M5" i="135"/>
  <c r="M5" i="133"/>
  <c r="M5" i="132"/>
  <c r="M5" i="134"/>
  <c r="M5" i="136"/>
  <c r="M5" i="137"/>
  <c r="M5" i="155"/>
  <c r="M5" i="151"/>
  <c r="M5" i="150"/>
  <c r="O4" i="162"/>
  <c r="Q6" i="152" l="1"/>
  <c r="Q8" i="152"/>
  <c r="Q10" i="152"/>
  <c r="Q11" i="152"/>
  <c r="Q12" i="152"/>
  <c r="Q13" i="152"/>
  <c r="Q14" i="152"/>
  <c r="Q15" i="152"/>
  <c r="Q16" i="152"/>
  <c r="Q17" i="152"/>
  <c r="Q18" i="152"/>
  <c r="Q19" i="152"/>
  <c r="Q20" i="152"/>
  <c r="Q3" i="152"/>
  <c r="N6" i="152"/>
  <c r="N8" i="152"/>
  <c r="N9" i="152"/>
  <c r="N10" i="152"/>
  <c r="N11" i="152"/>
  <c r="N12" i="152"/>
  <c r="N13" i="152"/>
  <c r="N14" i="152"/>
  <c r="N15" i="152"/>
  <c r="N16" i="152"/>
  <c r="N17" i="152"/>
  <c r="N18" i="152"/>
  <c r="N19" i="152"/>
  <c r="N20" i="152"/>
  <c r="P3" i="152" l="1"/>
  <c r="V7" i="152" l="1"/>
  <c r="V5" i="152"/>
  <c r="M4" i="160"/>
  <c r="N4" i="160"/>
  <c r="D6" i="162"/>
  <c r="D4" i="162"/>
  <c r="M4" i="144" l="1"/>
  <c r="Q4" i="144" s="1"/>
  <c r="Q4" i="140"/>
  <c r="M4" i="149"/>
  <c r="N4" i="157"/>
  <c r="N4" i="158"/>
  <c r="N4" i="159"/>
  <c r="N4" i="154"/>
  <c r="N4" i="151"/>
  <c r="N4" i="153"/>
  <c r="N4" i="149"/>
  <c r="N4" i="138"/>
  <c r="N4" i="139"/>
  <c r="N4" i="142"/>
  <c r="N4" i="164"/>
  <c r="N4" i="141"/>
  <c r="N4" i="156"/>
  <c r="N4" i="148"/>
  <c r="N4" i="144"/>
  <c r="N4" i="147"/>
  <c r="N4" i="146"/>
  <c r="N4" i="131"/>
  <c r="N4" i="135"/>
  <c r="N4" i="133"/>
  <c r="N4" i="132"/>
  <c r="N4" i="134"/>
  <c r="N4" i="136"/>
  <c r="N4" i="137"/>
  <c r="N4" i="155"/>
  <c r="N4" i="161"/>
  <c r="N4" i="150"/>
  <c r="Q4" i="160"/>
  <c r="Q3" i="160"/>
  <c r="P4" i="160"/>
  <c r="M3" i="160"/>
  <c r="M4" i="157"/>
  <c r="M4" i="158"/>
  <c r="M4" i="159"/>
  <c r="M4" i="154"/>
  <c r="P4" i="140"/>
  <c r="M4" i="139"/>
  <c r="M4" i="142"/>
  <c r="M4" i="164"/>
  <c r="M4" i="141"/>
  <c r="M4" i="156"/>
  <c r="M4" i="148"/>
  <c r="M4" i="147"/>
  <c r="M4" i="146"/>
  <c r="Q4" i="146" s="1"/>
  <c r="M4" i="131"/>
  <c r="Q4" i="131" s="1"/>
  <c r="M4" i="135"/>
  <c r="M4" i="133"/>
  <c r="M4" i="132"/>
  <c r="M4" i="134"/>
  <c r="M4" i="136"/>
  <c r="M4" i="137"/>
  <c r="M4" i="155"/>
  <c r="M4" i="161"/>
  <c r="M4" i="138"/>
  <c r="M4" i="153"/>
  <c r="V4" i="152"/>
  <c r="M4" i="151"/>
  <c r="M4" i="150"/>
  <c r="D3" i="162"/>
  <c r="R3" i="162"/>
  <c r="O3" i="162"/>
  <c r="Q3" i="162"/>
  <c r="Q4" i="151" l="1"/>
  <c r="M3" i="139"/>
  <c r="M3" i="138"/>
  <c r="Q4" i="138" s="1"/>
  <c r="M3" i="149"/>
  <c r="M3" i="153"/>
  <c r="Q4" i="153" s="1"/>
  <c r="M3" i="151"/>
  <c r="M3" i="150"/>
  <c r="C3" i="162"/>
  <c r="E3" i="162"/>
  <c r="G3" i="162"/>
  <c r="Q9" i="150" l="1"/>
  <c r="Q7" i="150"/>
  <c r="Q5" i="150"/>
  <c r="Q9" i="151"/>
  <c r="Q7" i="151"/>
  <c r="Q5" i="151"/>
  <c r="Q9" i="139"/>
  <c r="Q7" i="139"/>
  <c r="Q5" i="139"/>
  <c r="Q4" i="150"/>
  <c r="Q9" i="138"/>
  <c r="Q7" i="138"/>
  <c r="Q5" i="138"/>
  <c r="Q9" i="153"/>
  <c r="Q7" i="153"/>
  <c r="Q5" i="153"/>
  <c r="Q9" i="149"/>
  <c r="Q7" i="149"/>
  <c r="Q5" i="149"/>
  <c r="Q4" i="139"/>
  <c r="Q4" i="149"/>
  <c r="M3" i="146"/>
  <c r="G6" i="162"/>
  <c r="F6" i="162"/>
  <c r="C6" i="162"/>
  <c r="B4" i="162"/>
  <c r="H4" i="162"/>
  <c r="F3" i="162"/>
  <c r="E8" i="162"/>
  <c r="E4" i="162"/>
  <c r="B8" i="162"/>
  <c r="G8" i="162"/>
  <c r="H8" i="162"/>
  <c r="G4" i="162"/>
  <c r="H3" i="162"/>
  <c r="B6" i="162"/>
  <c r="C4" i="162"/>
  <c r="E6" i="162"/>
  <c r="F4" i="162"/>
  <c r="C8" i="162"/>
  <c r="F8" i="162"/>
  <c r="H6" i="162"/>
  <c r="B3" i="162"/>
  <c r="Q9" i="146" l="1"/>
  <c r="Q7" i="146"/>
  <c r="Q5" i="146"/>
  <c r="D28" i="166"/>
  <c r="Q6" i="162"/>
  <c r="Q4" i="162"/>
  <c r="Q8" i="162"/>
  <c r="G38" i="166" l="1"/>
  <c r="D38" i="166"/>
  <c r="G37" i="166"/>
  <c r="D37" i="166"/>
  <c r="G35" i="166"/>
  <c r="D35" i="166"/>
  <c r="G34" i="166"/>
  <c r="D34" i="166"/>
  <c r="G33" i="166"/>
  <c r="D33" i="166"/>
  <c r="G32" i="166"/>
  <c r="D32" i="166"/>
  <c r="G31" i="166"/>
  <c r="D31" i="166"/>
  <c r="G30" i="166"/>
  <c r="D30" i="166"/>
  <c r="G29" i="166"/>
  <c r="D29" i="166"/>
  <c r="G28" i="166"/>
  <c r="G27" i="166"/>
  <c r="D27" i="166"/>
  <c r="G26" i="166"/>
  <c r="D26" i="166"/>
  <c r="G25" i="166"/>
  <c r="D25" i="166"/>
  <c r="G24" i="166"/>
  <c r="D24" i="166"/>
  <c r="G23" i="166"/>
  <c r="D23" i="166"/>
  <c r="G22" i="166"/>
  <c r="D22" i="166"/>
  <c r="G21" i="166"/>
  <c r="D21" i="166"/>
  <c r="G20" i="166"/>
  <c r="D20" i="166"/>
  <c r="G19" i="166"/>
  <c r="D19" i="166"/>
  <c r="G18" i="166"/>
  <c r="D18" i="166"/>
  <c r="G17" i="166"/>
  <c r="D17" i="166"/>
  <c r="G16" i="166"/>
  <c r="D16" i="166"/>
  <c r="G15" i="166"/>
  <c r="D15" i="166"/>
  <c r="G14" i="166"/>
  <c r="D14" i="166"/>
  <c r="G13" i="166"/>
  <c r="D13" i="166"/>
  <c r="G12" i="166"/>
  <c r="D12" i="166"/>
  <c r="G11" i="166"/>
  <c r="D11" i="166"/>
  <c r="G10" i="166"/>
  <c r="D10" i="166"/>
  <c r="G9" i="166"/>
  <c r="D9" i="166"/>
  <c r="G8" i="166"/>
  <c r="D8" i="166"/>
  <c r="G7" i="166"/>
  <c r="D7" i="166"/>
  <c r="G6" i="166"/>
  <c r="D6" i="166"/>
  <c r="G5" i="166"/>
  <c r="D5" i="166"/>
  <c r="G4" i="166"/>
  <c r="D4" i="166"/>
  <c r="G3" i="166"/>
  <c r="D3" i="166"/>
  <c r="N6" i="160" l="1"/>
  <c r="N8" i="160"/>
  <c r="N3" i="160"/>
  <c r="Q8" i="160"/>
  <c r="Q6" i="160"/>
  <c r="Q8" i="140"/>
  <c r="Q3" i="140"/>
  <c r="N9" i="160" l="1"/>
  <c r="N10" i="160"/>
  <c r="N11" i="160"/>
  <c r="N12" i="160"/>
  <c r="N13" i="160"/>
  <c r="N14" i="160"/>
  <c r="N15" i="160"/>
  <c r="N16" i="160"/>
  <c r="N17" i="160"/>
  <c r="N18" i="160"/>
  <c r="N19" i="160"/>
  <c r="N20" i="160"/>
  <c r="N6" i="140"/>
  <c r="N8" i="140"/>
  <c r="N9" i="140"/>
  <c r="N10" i="140"/>
  <c r="N11" i="140"/>
  <c r="N12" i="140"/>
  <c r="N13" i="140"/>
  <c r="N14" i="140"/>
  <c r="N15" i="140"/>
  <c r="N16" i="140"/>
  <c r="N17" i="140"/>
  <c r="N18" i="140"/>
  <c r="N19" i="140"/>
  <c r="N20" i="140"/>
  <c r="N3" i="140"/>
  <c r="Q10" i="160"/>
  <c r="Q11" i="160"/>
  <c r="Q12" i="160"/>
  <c r="Q13" i="160"/>
  <c r="Q14" i="160"/>
  <c r="Q15" i="160"/>
  <c r="Q16" i="160"/>
  <c r="Q17" i="160"/>
  <c r="Q18" i="160"/>
  <c r="Q19" i="160"/>
  <c r="Q20" i="160"/>
  <c r="P3" i="160" l="1"/>
  <c r="P3" i="140"/>
  <c r="V7" i="140" l="1"/>
  <c r="V5" i="140"/>
  <c r="V4" i="140"/>
  <c r="V9" i="160"/>
  <c r="V7" i="160"/>
  <c r="V6" i="160"/>
  <c r="V5" i="160"/>
  <c r="V4" i="160"/>
  <c r="N20" i="164"/>
  <c r="N19" i="164"/>
  <c r="N18" i="164"/>
  <c r="N17" i="164"/>
  <c r="N16" i="164"/>
  <c r="N15" i="164"/>
  <c r="N14" i="164"/>
  <c r="N13" i="164"/>
  <c r="N12" i="164"/>
  <c r="N11" i="164"/>
  <c r="N10" i="164"/>
  <c r="N9" i="164"/>
  <c r="N8" i="164"/>
  <c r="N6" i="164"/>
  <c r="N3" i="164"/>
  <c r="M3" i="164"/>
  <c r="AE3" i="162"/>
  <c r="I4" i="162"/>
  <c r="AE6" i="162"/>
  <c r="AE8" i="162"/>
  <c r="AE4" i="162"/>
  <c r="I3" i="162"/>
  <c r="I6" i="162"/>
  <c r="AE5" i="162"/>
  <c r="Q20" i="164" l="1"/>
  <c r="Q9" i="164"/>
  <c r="Q7" i="164"/>
  <c r="Q5" i="164"/>
  <c r="Q4" i="164"/>
  <c r="Q6" i="164"/>
  <c r="Q10" i="164"/>
  <c r="Q16" i="164"/>
  <c r="Q18" i="164"/>
  <c r="Q11" i="164"/>
  <c r="Q13" i="164"/>
  <c r="Q15" i="164"/>
  <c r="Q17" i="164"/>
  <c r="Q3" i="164"/>
  <c r="Q19" i="164"/>
  <c r="Q8" i="164"/>
  <c r="Q12" i="164"/>
  <c r="Q14" i="164"/>
  <c r="M3" i="131"/>
  <c r="K6" i="162"/>
  <c r="K4" i="162"/>
  <c r="K5" i="162"/>
  <c r="K7" i="162"/>
  <c r="K8" i="162"/>
  <c r="K3" i="162"/>
  <c r="Q9" i="131" l="1"/>
  <c r="Q7" i="131"/>
  <c r="Q5" i="131"/>
  <c r="M3" i="136"/>
  <c r="R6" i="162"/>
  <c r="R8" i="162"/>
  <c r="R4" i="162"/>
  <c r="Q9" i="136" l="1"/>
  <c r="Q7" i="136"/>
  <c r="Q5" i="136"/>
  <c r="Q4" i="136"/>
  <c r="N20" i="161"/>
  <c r="N19" i="161"/>
  <c r="N18" i="161"/>
  <c r="N17" i="161"/>
  <c r="N16" i="161"/>
  <c r="N15" i="161"/>
  <c r="N14" i="161"/>
  <c r="N13" i="161"/>
  <c r="N12" i="161"/>
  <c r="N11" i="161"/>
  <c r="N10" i="161"/>
  <c r="N9" i="161"/>
  <c r="N8" i="161"/>
  <c r="N6" i="161"/>
  <c r="N3" i="161"/>
  <c r="M3" i="161"/>
  <c r="V18" i="160"/>
  <c r="N20" i="159"/>
  <c r="N19" i="159"/>
  <c r="N18" i="159"/>
  <c r="N17" i="159"/>
  <c r="N16" i="159"/>
  <c r="N15" i="159"/>
  <c r="N14" i="159"/>
  <c r="N13" i="159"/>
  <c r="N12" i="159"/>
  <c r="N11" i="159"/>
  <c r="N10" i="159"/>
  <c r="N9" i="159"/>
  <c r="N8" i="159"/>
  <c r="N6" i="159"/>
  <c r="N3" i="159"/>
  <c r="M3" i="159"/>
  <c r="N20" i="158"/>
  <c r="N19" i="158"/>
  <c r="N18" i="158"/>
  <c r="N17" i="158"/>
  <c r="N16" i="158"/>
  <c r="N15" i="158"/>
  <c r="N14" i="158"/>
  <c r="N13" i="158"/>
  <c r="N12" i="158"/>
  <c r="N11" i="158"/>
  <c r="N10" i="158"/>
  <c r="N9" i="158"/>
  <c r="N8" i="158"/>
  <c r="N6" i="158"/>
  <c r="N3" i="158"/>
  <c r="M3" i="158"/>
  <c r="N20" i="157"/>
  <c r="N19" i="157"/>
  <c r="N18" i="157"/>
  <c r="N17" i="157"/>
  <c r="N16" i="157"/>
  <c r="N15" i="157"/>
  <c r="N14" i="157"/>
  <c r="N13" i="157"/>
  <c r="N12" i="157"/>
  <c r="N11" i="157"/>
  <c r="N10" i="157"/>
  <c r="N9" i="157"/>
  <c r="N8" i="157"/>
  <c r="N6" i="157"/>
  <c r="N3" i="157"/>
  <c r="M3" i="157"/>
  <c r="N20" i="156"/>
  <c r="N19" i="156"/>
  <c r="N18" i="156"/>
  <c r="N17" i="156"/>
  <c r="N16" i="156"/>
  <c r="N15" i="156"/>
  <c r="N14" i="156"/>
  <c r="N13" i="156"/>
  <c r="N12" i="156"/>
  <c r="N11" i="156"/>
  <c r="N10" i="156"/>
  <c r="N9" i="156"/>
  <c r="N8" i="156"/>
  <c r="N6" i="156"/>
  <c r="N3" i="156"/>
  <c r="M3" i="156"/>
  <c r="N20" i="155"/>
  <c r="N19" i="155"/>
  <c r="N18" i="155"/>
  <c r="N17" i="155"/>
  <c r="N16" i="155"/>
  <c r="N15" i="155"/>
  <c r="N14" i="155"/>
  <c r="N13" i="155"/>
  <c r="N12" i="155"/>
  <c r="N11" i="155"/>
  <c r="N10" i="155"/>
  <c r="N9" i="155"/>
  <c r="N8" i="155"/>
  <c r="N6" i="155"/>
  <c r="N3" i="155"/>
  <c r="M3" i="155"/>
  <c r="N20" i="154"/>
  <c r="N19" i="154"/>
  <c r="N18" i="154"/>
  <c r="N17" i="154"/>
  <c r="N16" i="154"/>
  <c r="N15" i="154"/>
  <c r="N14" i="154"/>
  <c r="N13" i="154"/>
  <c r="N12" i="154"/>
  <c r="N11" i="154"/>
  <c r="N10" i="154"/>
  <c r="N9" i="154"/>
  <c r="N8" i="154"/>
  <c r="N6" i="154"/>
  <c r="N3" i="154"/>
  <c r="M3" i="154"/>
  <c r="N20" i="153"/>
  <c r="N19" i="153"/>
  <c r="N18" i="153"/>
  <c r="N17" i="153"/>
  <c r="N16" i="153"/>
  <c r="N15" i="153"/>
  <c r="N14" i="153"/>
  <c r="N13" i="153"/>
  <c r="N12" i="153"/>
  <c r="N11" i="153"/>
  <c r="N10" i="153"/>
  <c r="N9" i="153"/>
  <c r="N8" i="153"/>
  <c r="N6" i="153"/>
  <c r="N3" i="153"/>
  <c r="Q20" i="153"/>
  <c r="V19" i="152"/>
  <c r="N20" i="151"/>
  <c r="N19" i="151"/>
  <c r="N18" i="151"/>
  <c r="N17" i="151"/>
  <c r="N16" i="151"/>
  <c r="N15" i="151"/>
  <c r="N14" i="151"/>
  <c r="N13" i="151"/>
  <c r="N12" i="151"/>
  <c r="N11" i="151"/>
  <c r="N10" i="151"/>
  <c r="N9" i="151"/>
  <c r="N8" i="151"/>
  <c r="N7" i="151"/>
  <c r="N6" i="151"/>
  <c r="N3" i="151"/>
  <c r="Q20" i="151"/>
  <c r="N20" i="150"/>
  <c r="N19" i="150"/>
  <c r="N18" i="150"/>
  <c r="N17" i="150"/>
  <c r="N16" i="150"/>
  <c r="N15" i="150"/>
  <c r="N14" i="150"/>
  <c r="N13" i="150"/>
  <c r="N12" i="150"/>
  <c r="N11" i="150"/>
  <c r="N10" i="150"/>
  <c r="N9" i="150"/>
  <c r="N8" i="150"/>
  <c r="N7" i="150"/>
  <c r="N6" i="150"/>
  <c r="N3" i="150"/>
  <c r="Q19" i="150"/>
  <c r="N20" i="149"/>
  <c r="N19" i="149"/>
  <c r="N18" i="149"/>
  <c r="N17" i="149"/>
  <c r="N16" i="149"/>
  <c r="N15" i="149"/>
  <c r="N14" i="149"/>
  <c r="N13" i="149"/>
  <c r="N12" i="149"/>
  <c r="N11" i="149"/>
  <c r="N10" i="149"/>
  <c r="N9" i="149"/>
  <c r="N8" i="149"/>
  <c r="N6" i="149"/>
  <c r="N3" i="149"/>
  <c r="Q20" i="149"/>
  <c r="N20" i="148"/>
  <c r="N19" i="148"/>
  <c r="N18" i="148"/>
  <c r="N17" i="148"/>
  <c r="N16" i="148"/>
  <c r="N15" i="148"/>
  <c r="N14" i="148"/>
  <c r="N13" i="148"/>
  <c r="N12" i="148"/>
  <c r="N11" i="148"/>
  <c r="N10" i="148"/>
  <c r="N9" i="148"/>
  <c r="N8" i="148"/>
  <c r="N6" i="148"/>
  <c r="N3" i="148"/>
  <c r="M3" i="148"/>
  <c r="N20" i="147"/>
  <c r="N19" i="147"/>
  <c r="N18" i="147"/>
  <c r="N17" i="147"/>
  <c r="N16" i="147"/>
  <c r="N15" i="147"/>
  <c r="N14" i="147"/>
  <c r="N13" i="147"/>
  <c r="N12" i="147"/>
  <c r="N11" i="147"/>
  <c r="N10" i="147"/>
  <c r="N9" i="147"/>
  <c r="N8" i="147"/>
  <c r="N6" i="147"/>
  <c r="N3" i="147"/>
  <c r="M3" i="147"/>
  <c r="N20" i="146"/>
  <c r="N19" i="146"/>
  <c r="N18" i="146"/>
  <c r="N17" i="146"/>
  <c r="N16" i="146"/>
  <c r="N15" i="146"/>
  <c r="N14" i="146"/>
  <c r="N13" i="146"/>
  <c r="N12" i="146"/>
  <c r="N11" i="146"/>
  <c r="N10" i="146"/>
  <c r="N9" i="146"/>
  <c r="N8" i="146"/>
  <c r="N7" i="146"/>
  <c r="N6" i="146"/>
  <c r="N3" i="146"/>
  <c r="Q19" i="146"/>
  <c r="N20" i="144"/>
  <c r="N19" i="144"/>
  <c r="N18" i="144"/>
  <c r="N17" i="144"/>
  <c r="N16" i="144"/>
  <c r="N15" i="144"/>
  <c r="N14" i="144"/>
  <c r="N13" i="144"/>
  <c r="N12" i="144"/>
  <c r="N11" i="144"/>
  <c r="N10" i="144"/>
  <c r="N9" i="144"/>
  <c r="N8" i="144"/>
  <c r="N6" i="144"/>
  <c r="N3" i="144"/>
  <c r="Q18" i="144"/>
  <c r="N20" i="142"/>
  <c r="N19" i="142"/>
  <c r="N18" i="142"/>
  <c r="N17" i="142"/>
  <c r="N16" i="142"/>
  <c r="N15" i="142"/>
  <c r="N14" i="142"/>
  <c r="N13" i="142"/>
  <c r="N12" i="142"/>
  <c r="N11" i="142"/>
  <c r="N10" i="142"/>
  <c r="N9" i="142"/>
  <c r="N8" i="142"/>
  <c r="N6" i="142"/>
  <c r="N3" i="142"/>
  <c r="M3" i="142"/>
  <c r="N20" i="141"/>
  <c r="N19" i="141"/>
  <c r="N18" i="141"/>
  <c r="N17" i="141"/>
  <c r="N16" i="141"/>
  <c r="N15" i="141"/>
  <c r="N14" i="141"/>
  <c r="N13" i="141"/>
  <c r="N12" i="141"/>
  <c r="N11" i="141"/>
  <c r="N10" i="141"/>
  <c r="N9" i="141"/>
  <c r="N8" i="141"/>
  <c r="N6" i="141"/>
  <c r="N3" i="141"/>
  <c r="M3" i="141"/>
  <c r="Q20" i="140"/>
  <c r="Q19" i="140"/>
  <c r="Q18" i="140"/>
  <c r="Q17" i="140"/>
  <c r="Q16" i="140"/>
  <c r="Q15" i="140"/>
  <c r="Q14" i="140"/>
  <c r="Q13" i="140"/>
  <c r="Q12" i="140"/>
  <c r="Q11" i="140"/>
  <c r="Q10" i="140"/>
  <c r="V20" i="140"/>
  <c r="N20" i="139"/>
  <c r="N19" i="139"/>
  <c r="N18" i="139"/>
  <c r="N17" i="139"/>
  <c r="N16" i="139"/>
  <c r="N15" i="139"/>
  <c r="N14" i="139"/>
  <c r="N13" i="139"/>
  <c r="N12" i="139"/>
  <c r="N11" i="139"/>
  <c r="N10" i="139"/>
  <c r="N9" i="139"/>
  <c r="N8" i="139"/>
  <c r="N6" i="139"/>
  <c r="N3" i="139"/>
  <c r="Q20" i="139"/>
  <c r="N20" i="138"/>
  <c r="N19" i="138"/>
  <c r="N18" i="138"/>
  <c r="N17" i="138"/>
  <c r="N16" i="138"/>
  <c r="N15" i="138"/>
  <c r="N14" i="138"/>
  <c r="N13" i="138"/>
  <c r="N12" i="138"/>
  <c r="N11" i="138"/>
  <c r="N10" i="138"/>
  <c r="N9" i="138"/>
  <c r="N8" i="138"/>
  <c r="N6" i="138"/>
  <c r="N3" i="138"/>
  <c r="Q11" i="138"/>
  <c r="N20" i="137"/>
  <c r="N19" i="137"/>
  <c r="N18" i="137"/>
  <c r="N17" i="137"/>
  <c r="N16" i="137"/>
  <c r="N15" i="137"/>
  <c r="N14" i="137"/>
  <c r="N13" i="137"/>
  <c r="N12" i="137"/>
  <c r="N11" i="137"/>
  <c r="N10" i="137"/>
  <c r="N9" i="137"/>
  <c r="N8" i="137"/>
  <c r="N6" i="137"/>
  <c r="N3" i="137"/>
  <c r="M3" i="137"/>
  <c r="N20" i="136"/>
  <c r="N19" i="136"/>
  <c r="N18" i="136"/>
  <c r="N17" i="136"/>
  <c r="N16" i="136"/>
  <c r="N15" i="136"/>
  <c r="N14" i="136"/>
  <c r="N13" i="136"/>
  <c r="N12" i="136"/>
  <c r="N11" i="136"/>
  <c r="N10" i="136"/>
  <c r="N9" i="136"/>
  <c r="N8" i="136"/>
  <c r="N6" i="136"/>
  <c r="N3" i="136"/>
  <c r="Q20" i="136"/>
  <c r="N20" i="135"/>
  <c r="N19" i="135"/>
  <c r="N18" i="135"/>
  <c r="N17" i="135"/>
  <c r="N16" i="135"/>
  <c r="N15" i="135"/>
  <c r="N14" i="135"/>
  <c r="N13" i="135"/>
  <c r="N12" i="135"/>
  <c r="N11" i="135"/>
  <c r="N10" i="135"/>
  <c r="N9" i="135"/>
  <c r="N8" i="135"/>
  <c r="N6" i="135"/>
  <c r="N3" i="135"/>
  <c r="M3" i="135"/>
  <c r="N20" i="134"/>
  <c r="N19" i="134"/>
  <c r="N18" i="134"/>
  <c r="N17" i="134"/>
  <c r="N16" i="134"/>
  <c r="N15" i="134"/>
  <c r="N14" i="134"/>
  <c r="N13" i="134"/>
  <c r="N12" i="134"/>
  <c r="N11" i="134"/>
  <c r="N10" i="134"/>
  <c r="N9" i="134"/>
  <c r="N8" i="134"/>
  <c r="N6" i="134"/>
  <c r="N3" i="134"/>
  <c r="M3" i="134"/>
  <c r="N20" i="133"/>
  <c r="N19" i="133"/>
  <c r="N18" i="133"/>
  <c r="N17" i="133"/>
  <c r="N16" i="133"/>
  <c r="N15" i="133"/>
  <c r="N14" i="133"/>
  <c r="N13" i="133"/>
  <c r="N12" i="133"/>
  <c r="N11" i="133"/>
  <c r="N10" i="133"/>
  <c r="N8" i="133"/>
  <c r="N6" i="133"/>
  <c r="N3" i="133"/>
  <c r="M3" i="133"/>
  <c r="N20" i="132"/>
  <c r="N19" i="132"/>
  <c r="N18" i="132"/>
  <c r="N17" i="132"/>
  <c r="N16" i="132"/>
  <c r="N15" i="132"/>
  <c r="N14" i="132"/>
  <c r="N13" i="132"/>
  <c r="N12" i="132"/>
  <c r="N11" i="132"/>
  <c r="N10" i="132"/>
  <c r="N9" i="132"/>
  <c r="N8" i="132"/>
  <c r="N6" i="132"/>
  <c r="N3" i="132"/>
  <c r="M3" i="132"/>
  <c r="N20" i="131"/>
  <c r="N19" i="131"/>
  <c r="N18" i="131"/>
  <c r="N17" i="131"/>
  <c r="N16" i="131"/>
  <c r="N15" i="131"/>
  <c r="N14" i="131"/>
  <c r="N13" i="131"/>
  <c r="N12" i="131"/>
  <c r="N11" i="131"/>
  <c r="N10" i="131"/>
  <c r="N9" i="131"/>
  <c r="N8" i="131"/>
  <c r="N6" i="131"/>
  <c r="N3" i="131"/>
  <c r="Q20" i="131"/>
  <c r="W3" i="162"/>
  <c r="W4" i="162"/>
  <c r="W6" i="162"/>
  <c r="W8" i="162"/>
  <c r="Q20" i="147" l="1"/>
  <c r="Q9" i="147"/>
  <c r="Q7" i="147"/>
  <c r="Q5" i="147"/>
  <c r="Q4" i="147"/>
  <c r="Q20" i="148"/>
  <c r="Q9" i="148"/>
  <c r="Q7" i="148"/>
  <c r="Q5" i="148"/>
  <c r="Q4" i="148"/>
  <c r="Q20" i="161"/>
  <c r="Q9" i="161"/>
  <c r="Q7" i="161"/>
  <c r="Q5" i="161"/>
  <c r="Q4" i="161"/>
  <c r="Q18" i="132"/>
  <c r="Q9" i="132"/>
  <c r="Q7" i="132"/>
  <c r="Q5" i="132"/>
  <c r="Q4" i="132"/>
  <c r="Q19" i="133"/>
  <c r="Q9" i="133"/>
  <c r="Q7" i="133"/>
  <c r="Q5" i="133"/>
  <c r="Q4" i="133"/>
  <c r="Q19" i="134"/>
  <c r="Q9" i="134"/>
  <c r="Q7" i="134"/>
  <c r="Q5" i="134"/>
  <c r="Q4" i="134"/>
  <c r="Q20" i="135"/>
  <c r="Q9" i="135"/>
  <c r="Q7" i="135"/>
  <c r="Q5" i="135"/>
  <c r="Q4" i="135"/>
  <c r="Q19" i="137"/>
  <c r="Q9" i="137"/>
  <c r="Q7" i="137"/>
  <c r="Q5" i="137"/>
  <c r="Q4" i="137"/>
  <c r="Q20" i="141"/>
  <c r="Q9" i="141"/>
  <c r="Q7" i="141"/>
  <c r="Q6" i="141"/>
  <c r="Q5" i="141"/>
  <c r="Q4" i="141"/>
  <c r="Q19" i="142"/>
  <c r="Q9" i="142"/>
  <c r="Q7" i="142"/>
  <c r="Q5" i="142"/>
  <c r="Q4" i="142"/>
  <c r="Q20" i="154"/>
  <c r="Q9" i="154"/>
  <c r="Q7" i="154"/>
  <c r="Q5" i="154"/>
  <c r="Q4" i="154"/>
  <c r="Q19" i="155"/>
  <c r="Q9" i="155"/>
  <c r="Q7" i="155"/>
  <c r="Q5" i="155"/>
  <c r="Q4" i="155"/>
  <c r="Q20" i="156"/>
  <c r="Q9" i="156"/>
  <c r="Q7" i="156"/>
  <c r="Q5" i="156"/>
  <c r="Q4" i="156"/>
  <c r="Q20" i="157"/>
  <c r="Q9" i="157"/>
  <c r="Q7" i="157"/>
  <c r="Q5" i="157"/>
  <c r="Q4" i="157"/>
  <c r="Q20" i="158"/>
  <c r="Q9" i="158"/>
  <c r="Q7" i="158"/>
  <c r="Q5" i="158"/>
  <c r="Q4" i="158"/>
  <c r="Q19" i="159"/>
  <c r="Q9" i="159"/>
  <c r="Q7" i="159"/>
  <c r="Q5" i="159"/>
  <c r="Q4" i="159"/>
  <c r="Q3" i="156"/>
  <c r="Q11" i="148"/>
  <c r="Q11" i="147"/>
  <c r="Q11" i="153"/>
  <c r="Q3" i="151"/>
  <c r="Q17" i="148"/>
  <c r="Q3" i="147"/>
  <c r="Q13" i="161"/>
  <c r="V20" i="160"/>
  <c r="V16" i="160"/>
  <c r="V12" i="160"/>
  <c r="V8" i="160"/>
  <c r="Q17" i="153"/>
  <c r="Q3" i="153"/>
  <c r="Q11" i="151"/>
  <c r="Q17" i="151"/>
  <c r="Q17" i="147"/>
  <c r="Q13" i="141"/>
  <c r="Q19" i="156"/>
  <c r="Q11" i="156"/>
  <c r="Q13" i="153"/>
  <c r="Q19" i="153"/>
  <c r="Q13" i="151"/>
  <c r="Q19" i="151"/>
  <c r="Q13" i="148"/>
  <c r="Q19" i="148"/>
  <c r="Q3" i="148"/>
  <c r="Q13" i="147"/>
  <c r="Q19" i="147"/>
  <c r="Q11" i="139"/>
  <c r="Q3" i="139"/>
  <c r="Q19" i="139"/>
  <c r="Q17" i="139"/>
  <c r="Q3" i="132"/>
  <c r="Q19" i="132"/>
  <c r="Q11" i="132"/>
  <c r="Q17" i="132"/>
  <c r="Q13" i="146"/>
  <c r="Q17" i="161"/>
  <c r="Q3" i="161"/>
  <c r="Q11" i="161"/>
  <c r="Q19" i="161"/>
  <c r="Q15" i="161"/>
  <c r="Q15" i="157"/>
  <c r="Q17" i="157"/>
  <c r="Q3" i="157"/>
  <c r="Q11" i="157"/>
  <c r="Q19" i="157"/>
  <c r="Q13" i="157"/>
  <c r="Q15" i="156"/>
  <c r="Q17" i="156"/>
  <c r="Q13" i="156"/>
  <c r="Q15" i="153"/>
  <c r="Q15" i="151"/>
  <c r="Q15" i="148"/>
  <c r="Q15" i="147"/>
  <c r="Q15" i="141"/>
  <c r="Q17" i="141"/>
  <c r="Q3" i="141"/>
  <c r="Q11" i="141"/>
  <c r="Q19" i="141"/>
  <c r="Q13" i="139"/>
  <c r="Q15" i="139"/>
  <c r="Q17" i="136"/>
  <c r="Q13" i="136"/>
  <c r="Q15" i="136"/>
  <c r="Q3" i="136"/>
  <c r="Q11" i="136"/>
  <c r="Q19" i="136"/>
  <c r="Q15" i="135"/>
  <c r="Q13" i="135"/>
  <c r="Q17" i="135"/>
  <c r="Q3" i="135"/>
  <c r="Q11" i="135"/>
  <c r="Q19" i="135"/>
  <c r="Q13" i="132"/>
  <c r="Q15" i="132"/>
  <c r="Q15" i="131"/>
  <c r="Q17" i="131"/>
  <c r="Q3" i="131"/>
  <c r="Q11" i="131"/>
  <c r="Q19" i="131"/>
  <c r="Q13" i="131"/>
  <c r="Q15" i="146"/>
  <c r="Q17" i="146"/>
  <c r="Q3" i="146"/>
  <c r="Q11" i="146"/>
  <c r="Q6" i="150"/>
  <c r="Q10" i="150"/>
  <c r="Q14" i="150"/>
  <c r="Q16" i="150"/>
  <c r="Q20" i="150"/>
  <c r="V9" i="152"/>
  <c r="V13" i="152"/>
  <c r="Q6" i="155"/>
  <c r="Q10" i="155"/>
  <c r="Q14" i="155"/>
  <c r="Q16" i="155"/>
  <c r="Q20" i="155"/>
  <c r="Q6" i="159"/>
  <c r="Q8" i="159"/>
  <c r="Q10" i="159"/>
  <c r="Q12" i="159"/>
  <c r="Q14" i="159"/>
  <c r="Q16" i="159"/>
  <c r="Q18" i="159"/>
  <c r="Q20" i="159"/>
  <c r="Q6" i="149"/>
  <c r="Q10" i="149"/>
  <c r="Q14" i="149"/>
  <c r="Q18" i="149"/>
  <c r="V6" i="152"/>
  <c r="V14" i="152"/>
  <c r="Q6" i="154"/>
  <c r="Q10" i="154"/>
  <c r="Q14" i="154"/>
  <c r="Q18" i="154"/>
  <c r="Q6" i="158"/>
  <c r="Q10" i="158"/>
  <c r="Q14" i="158"/>
  <c r="Q18" i="158"/>
  <c r="V13" i="160"/>
  <c r="V17" i="160"/>
  <c r="Q6" i="147"/>
  <c r="Q8" i="147"/>
  <c r="Q10" i="147"/>
  <c r="Q12" i="147"/>
  <c r="Q14" i="147"/>
  <c r="Q16" i="147"/>
  <c r="Q18" i="147"/>
  <c r="Q3" i="149"/>
  <c r="Q11" i="149"/>
  <c r="Q13" i="149"/>
  <c r="Q15" i="149"/>
  <c r="Q17" i="149"/>
  <c r="Q19" i="149"/>
  <c r="Q6" i="151"/>
  <c r="Q8" i="151"/>
  <c r="Q10" i="151"/>
  <c r="Q12" i="151"/>
  <c r="Q14" i="151"/>
  <c r="Q16" i="151"/>
  <c r="Q18" i="151"/>
  <c r="V8" i="152"/>
  <c r="V12" i="152"/>
  <c r="V16" i="152"/>
  <c r="V20" i="152"/>
  <c r="Q3" i="154"/>
  <c r="Q11" i="154"/>
  <c r="Q13" i="154"/>
  <c r="Q15" i="154"/>
  <c r="Q17" i="154"/>
  <c r="Q19" i="154"/>
  <c r="Q6" i="156"/>
  <c r="Q8" i="156"/>
  <c r="Q10" i="156"/>
  <c r="Q12" i="156"/>
  <c r="Q14" i="156"/>
  <c r="Q16" i="156"/>
  <c r="Q18" i="156"/>
  <c r="Q3" i="158"/>
  <c r="Q11" i="158"/>
  <c r="Q13" i="158"/>
  <c r="Q15" i="158"/>
  <c r="Q17" i="158"/>
  <c r="Q19" i="158"/>
  <c r="V3" i="160"/>
  <c r="V11" i="160"/>
  <c r="V15" i="160"/>
  <c r="V19" i="160"/>
  <c r="Q6" i="161"/>
  <c r="Q8" i="161"/>
  <c r="Q10" i="161"/>
  <c r="Q12" i="161"/>
  <c r="Q14" i="161"/>
  <c r="Q16" i="161"/>
  <c r="Q18" i="161"/>
  <c r="Q8" i="150"/>
  <c r="Q12" i="150"/>
  <c r="Q18" i="150"/>
  <c r="V17" i="152"/>
  <c r="Q8" i="155"/>
  <c r="Q12" i="155"/>
  <c r="Q18" i="155"/>
  <c r="Q8" i="149"/>
  <c r="Q12" i="149"/>
  <c r="Q16" i="149"/>
  <c r="V10" i="152"/>
  <c r="V18" i="152"/>
  <c r="Q8" i="154"/>
  <c r="Q12" i="154"/>
  <c r="Q16" i="154"/>
  <c r="Q8" i="158"/>
  <c r="Q12" i="158"/>
  <c r="Q16" i="158"/>
  <c r="Q6" i="148"/>
  <c r="Q8" i="148"/>
  <c r="Q10" i="148"/>
  <c r="Q12" i="148"/>
  <c r="Q14" i="148"/>
  <c r="Q16" i="148"/>
  <c r="Q18" i="148"/>
  <c r="Q3" i="150"/>
  <c r="Q11" i="150"/>
  <c r="Q13" i="150"/>
  <c r="Q15" i="150"/>
  <c r="Q17" i="150"/>
  <c r="V3" i="152"/>
  <c r="V11" i="152"/>
  <c r="V15" i="152"/>
  <c r="Q6" i="153"/>
  <c r="Q8" i="153"/>
  <c r="Q10" i="153"/>
  <c r="Q12" i="153"/>
  <c r="Q14" i="153"/>
  <c r="Q16" i="153"/>
  <c r="Q18" i="153"/>
  <c r="Q3" i="155"/>
  <c r="Q11" i="155"/>
  <c r="Q13" i="155"/>
  <c r="Q15" i="155"/>
  <c r="Q17" i="155"/>
  <c r="Q6" i="157"/>
  <c r="Q8" i="157"/>
  <c r="Q10" i="157"/>
  <c r="Q12" i="157"/>
  <c r="Q14" i="157"/>
  <c r="Q16" i="157"/>
  <c r="Q18" i="157"/>
  <c r="Q3" i="159"/>
  <c r="Q11" i="159"/>
  <c r="Q13" i="159"/>
  <c r="Q15" i="159"/>
  <c r="Q17" i="159"/>
  <c r="V10" i="160"/>
  <c r="V14" i="160"/>
  <c r="Q6" i="146"/>
  <c r="Q8" i="146"/>
  <c r="Q10" i="146"/>
  <c r="Q12" i="146"/>
  <c r="Q14" i="146"/>
  <c r="Q16" i="146"/>
  <c r="Q18" i="146"/>
  <c r="Q20" i="146"/>
  <c r="Q8" i="134"/>
  <c r="Q14" i="134"/>
  <c r="Q18" i="134"/>
  <c r="Q8" i="138"/>
  <c r="Q12" i="138"/>
  <c r="Q14" i="138"/>
  <c r="Q18" i="138"/>
  <c r="Q20" i="138"/>
  <c r="V13" i="140"/>
  <c r="Q8" i="144"/>
  <c r="Q14" i="144"/>
  <c r="Q20" i="144"/>
  <c r="Q8" i="133"/>
  <c r="Q12" i="133"/>
  <c r="Q16" i="133"/>
  <c r="Q20" i="133"/>
  <c r="Q6" i="137"/>
  <c r="Q8" i="137"/>
  <c r="Q12" i="137"/>
  <c r="Q16" i="137"/>
  <c r="Q20" i="137"/>
  <c r="V6" i="140"/>
  <c r="V14" i="140"/>
  <c r="Q6" i="142"/>
  <c r="Q10" i="142"/>
  <c r="Q12" i="142"/>
  <c r="Q14" i="142"/>
  <c r="Q16" i="142"/>
  <c r="Q18" i="142"/>
  <c r="Q20" i="142"/>
  <c r="Q6" i="132"/>
  <c r="Q14" i="132"/>
  <c r="Q20" i="132"/>
  <c r="Q10" i="136"/>
  <c r="Q18" i="136"/>
  <c r="Q3" i="138"/>
  <c r="Q13" i="138"/>
  <c r="Q15" i="138"/>
  <c r="Q17" i="138"/>
  <c r="Q19" i="138"/>
  <c r="V3" i="140"/>
  <c r="V11" i="140"/>
  <c r="V15" i="140"/>
  <c r="V19" i="140"/>
  <c r="Q8" i="141"/>
  <c r="Q10" i="141"/>
  <c r="Q12" i="141"/>
  <c r="Q14" i="141"/>
  <c r="Q16" i="141"/>
  <c r="Q18" i="141"/>
  <c r="Q3" i="144"/>
  <c r="Q11" i="144"/>
  <c r="Q13" i="144"/>
  <c r="Q15" i="144"/>
  <c r="Q17" i="144"/>
  <c r="Q19" i="144"/>
  <c r="Q6" i="134"/>
  <c r="Q10" i="134"/>
  <c r="Q12" i="134"/>
  <c r="Q16" i="134"/>
  <c r="Q20" i="134"/>
  <c r="Q6" i="138"/>
  <c r="Q10" i="138"/>
  <c r="Q16" i="138"/>
  <c r="V9" i="140"/>
  <c r="V17" i="140"/>
  <c r="Q6" i="144"/>
  <c r="Q10" i="144"/>
  <c r="Q12" i="144"/>
  <c r="Q16" i="144"/>
  <c r="Q6" i="133"/>
  <c r="Q10" i="133"/>
  <c r="Q14" i="133"/>
  <c r="Q18" i="133"/>
  <c r="Q10" i="137"/>
  <c r="Q14" i="137"/>
  <c r="Q18" i="137"/>
  <c r="V10" i="140"/>
  <c r="V18" i="140"/>
  <c r="Q8" i="142"/>
  <c r="Q8" i="132"/>
  <c r="Q10" i="132"/>
  <c r="Q12" i="132"/>
  <c r="Q16" i="132"/>
  <c r="Q3" i="134"/>
  <c r="Q11" i="134"/>
  <c r="Q13" i="134"/>
  <c r="Q15" i="134"/>
  <c r="Q17" i="134"/>
  <c r="Q6" i="136"/>
  <c r="Q8" i="136"/>
  <c r="Q12" i="136"/>
  <c r="Q14" i="136"/>
  <c r="Q16" i="136"/>
  <c r="Q6" i="131"/>
  <c r="Q8" i="131"/>
  <c r="Q10" i="131"/>
  <c r="Q12" i="131"/>
  <c r="Q14" i="131"/>
  <c r="Q16" i="131"/>
  <c r="Q18" i="131"/>
  <c r="Q3" i="133"/>
  <c r="Q11" i="133"/>
  <c r="Q13" i="133"/>
  <c r="Q15" i="133"/>
  <c r="Q17" i="133"/>
  <c r="Q6" i="135"/>
  <c r="Q8" i="135"/>
  <c r="Q10" i="135"/>
  <c r="Q12" i="135"/>
  <c r="Q14" i="135"/>
  <c r="Q16" i="135"/>
  <c r="Q18" i="135"/>
  <c r="Q3" i="137"/>
  <c r="Q11" i="137"/>
  <c r="Q13" i="137"/>
  <c r="Q15" i="137"/>
  <c r="Q17" i="137"/>
  <c r="Q6" i="139"/>
  <c r="Q8" i="139"/>
  <c r="Q10" i="139"/>
  <c r="Q12" i="139"/>
  <c r="Q14" i="139"/>
  <c r="Q16" i="139"/>
  <c r="Q18" i="139"/>
  <c r="V8" i="140"/>
  <c r="V12" i="140"/>
  <c r="V16" i="140"/>
  <c r="Q3" i="142"/>
  <c r="Q11" i="142"/>
  <c r="Q13" i="142"/>
  <c r="Q15" i="142"/>
  <c r="Q17" i="142"/>
  <c r="J5" i="162"/>
  <c r="M3" i="162"/>
  <c r="P4" i="162"/>
  <c r="B5" i="162"/>
  <c r="S4" i="162"/>
  <c r="Q5" i="162"/>
  <c r="AA8" i="162"/>
  <c r="D7" i="162"/>
  <c r="I5" i="162"/>
  <c r="AC6" i="162"/>
  <c r="N6" i="162"/>
  <c r="J8" i="162"/>
  <c r="V7" i="162"/>
  <c r="AB5" i="162"/>
  <c r="C5" i="162"/>
  <c r="L5" i="162"/>
  <c r="Q7" i="162"/>
  <c r="S6" i="162"/>
  <c r="O5" i="162"/>
  <c r="Z7" i="162"/>
  <c r="T4" i="162"/>
  <c r="L8" i="162"/>
  <c r="D8" i="162"/>
  <c r="T6" i="162"/>
  <c r="N3" i="162"/>
  <c r="V6" i="162"/>
  <c r="U8" i="162"/>
  <c r="V4" i="162"/>
  <c r="X6" i="162"/>
  <c r="C7" i="162"/>
  <c r="S3" i="162"/>
  <c r="E5" i="162"/>
  <c r="AB3" i="162"/>
  <c r="V5" i="162"/>
  <c r="H7" i="162"/>
  <c r="Y8" i="162"/>
  <c r="X5" i="162"/>
  <c r="X4" i="162"/>
  <c r="AA5" i="162"/>
  <c r="Y7" i="162"/>
  <c r="AA3" i="162"/>
  <c r="I8" i="162"/>
  <c r="S5" i="162"/>
  <c r="AA7" i="162"/>
  <c r="Y6" i="162"/>
  <c r="AD4" i="162"/>
  <c r="X8" i="162"/>
  <c r="W7" i="162"/>
  <c r="AC5" i="162"/>
  <c r="U4" i="162"/>
  <c r="Y3" i="162"/>
  <c r="AD7" i="162"/>
  <c r="AE7" i="162"/>
  <c r="F7" i="162"/>
  <c r="X7" i="162"/>
  <c r="Z4" i="162"/>
  <c r="V8" i="162"/>
  <c r="L7" i="162"/>
  <c r="U3" i="162"/>
  <c r="P6" i="162"/>
  <c r="Y5" i="162"/>
  <c r="V3" i="162"/>
  <c r="AC3" i="162"/>
  <c r="N4" i="162"/>
  <c r="P8" i="162"/>
  <c r="AD6" i="162"/>
  <c r="G5" i="162"/>
  <c r="N8" i="162"/>
  <c r="T8" i="162"/>
  <c r="N5" i="162"/>
  <c r="P5" i="162"/>
  <c r="Z3" i="162"/>
  <c r="U5" i="162"/>
  <c r="N7" i="162"/>
  <c r="AB7" i="162"/>
  <c r="M7" i="162"/>
  <c r="Z5" i="162"/>
  <c r="AB6" i="162"/>
  <c r="W5" i="162"/>
  <c r="Z6" i="162"/>
  <c r="AD5" i="162"/>
  <c r="S7" i="162"/>
  <c r="X3" i="162"/>
  <c r="M5" i="162"/>
  <c r="J7" i="162"/>
  <c r="S8" i="162"/>
  <c r="M6" i="162"/>
  <c r="J4" i="162"/>
  <c r="J3" i="162"/>
  <c r="H5" i="162"/>
  <c r="G7" i="162"/>
  <c r="J6" i="162"/>
  <c r="R7" i="162"/>
  <c r="L6" i="162"/>
  <c r="M4" i="162"/>
  <c r="B7" i="162"/>
  <c r="AC7" i="162"/>
  <c r="L4" i="162"/>
  <c r="E7" i="162"/>
  <c r="Z8" i="162"/>
  <c r="P7" i="162"/>
  <c r="Y4" i="162"/>
  <c r="O7" i="162"/>
  <c r="AB4" i="162"/>
  <c r="U7" i="162"/>
  <c r="I7" i="162"/>
  <c r="M8" i="162"/>
  <c r="AC4" i="162"/>
  <c r="R5" i="162"/>
  <c r="AA4" i="162"/>
  <c r="L3" i="162"/>
  <c r="AD3" i="162"/>
  <c r="U6" i="162"/>
  <c r="D5" i="162"/>
  <c r="T5" i="162"/>
  <c r="AA6" i="162"/>
  <c r="P3" i="162"/>
  <c r="F5" i="162"/>
  <c r="T7" i="162"/>
  <c r="T3" i="162"/>
</calcChain>
</file>

<file path=xl/sharedStrings.xml><?xml version="1.0" encoding="utf-8"?>
<sst xmlns="http://schemas.openxmlformats.org/spreadsheetml/2006/main" count="775" uniqueCount="154">
  <si>
    <t>項目</t>
  </si>
  <si>
    <t>認証値</t>
  </si>
  <si>
    <t>AST</t>
  </si>
  <si>
    <t>ALT</t>
  </si>
  <si>
    <t>ALP</t>
  </si>
  <si>
    <t>LD</t>
  </si>
  <si>
    <t>CPK</t>
  </si>
  <si>
    <t>r-GT</t>
  </si>
  <si>
    <t>TCH</t>
  </si>
  <si>
    <t>TP</t>
  </si>
  <si>
    <t>BUN</t>
  </si>
  <si>
    <t>CRE</t>
  </si>
  <si>
    <t>UA</t>
  </si>
  <si>
    <t>GLU</t>
  </si>
  <si>
    <t>Na</t>
  </si>
  <si>
    <t>K</t>
  </si>
  <si>
    <t>CL</t>
  </si>
  <si>
    <t>Ca</t>
  </si>
  <si>
    <t>IP</t>
  </si>
  <si>
    <t>Fe</t>
  </si>
  <si>
    <t>CRP</t>
  </si>
  <si>
    <t>IgG</t>
  </si>
  <si>
    <t>IgA</t>
  </si>
  <si>
    <t>IgM</t>
  </si>
  <si>
    <t>月</t>
  </si>
  <si>
    <t>千葉大</t>
  </si>
  <si>
    <t>がんｾﾝﾀｰ</t>
  </si>
  <si>
    <t>順大浦安</t>
  </si>
  <si>
    <t>千葉青葉</t>
  </si>
  <si>
    <t>R</t>
  </si>
  <si>
    <t>下限</t>
  </si>
  <si>
    <t>上限</t>
  </si>
  <si>
    <t>AMY</t>
  </si>
  <si>
    <t>CHE</t>
  </si>
  <si>
    <t>TG</t>
  </si>
  <si>
    <t>HDL</t>
  </si>
  <si>
    <t>ALB</t>
  </si>
  <si>
    <t>LDL</t>
  </si>
  <si>
    <t>rGT</t>
  </si>
  <si>
    <t>TBIL</t>
  </si>
  <si>
    <t>10病院平均</t>
  </si>
  <si>
    <t>積水認証値</t>
  </si>
  <si>
    <t>積水平均</t>
  </si>
  <si>
    <t>積水下限</t>
  </si>
  <si>
    <t>積水上限</t>
  </si>
  <si>
    <t>千葉大病院は２月からBM２２５０に変わりました。</t>
  </si>
  <si>
    <t>月</t>
    <rPh sb="0" eb="1">
      <t>ツキ</t>
    </rPh>
    <phoneticPr fontId="4"/>
  </si>
  <si>
    <t>AMY</t>
    <phoneticPr fontId="4"/>
  </si>
  <si>
    <t>Mg</t>
    <phoneticPr fontId="4"/>
  </si>
  <si>
    <t>参考値として扱う項目</t>
    <rPh sb="6" eb="7">
      <t>アツカ</t>
    </rPh>
    <rPh sb="8" eb="10">
      <t>コウモク</t>
    </rPh>
    <phoneticPr fontId="4"/>
  </si>
  <si>
    <t>TG</t>
    <phoneticPr fontId="4"/>
  </si>
  <si>
    <t>CL</t>
    <phoneticPr fontId="4"/>
  </si>
  <si>
    <t>AST</t>
    <phoneticPr fontId="4"/>
  </si>
  <si>
    <t>CHE</t>
    <phoneticPr fontId="4"/>
  </si>
  <si>
    <t>Fe</t>
    <phoneticPr fontId="4"/>
  </si>
  <si>
    <t>IgG</t>
    <phoneticPr fontId="4"/>
  </si>
  <si>
    <t>IgA</t>
    <phoneticPr fontId="4"/>
  </si>
  <si>
    <t>IgM</t>
    <phoneticPr fontId="4"/>
  </si>
  <si>
    <t>CL（日立電極）</t>
    <rPh sb="3" eb="4">
      <t>ヒ</t>
    </rPh>
    <rPh sb="4" eb="5">
      <t>タ</t>
    </rPh>
    <rPh sb="5" eb="7">
      <t>デンキョク</t>
    </rPh>
    <phoneticPr fontId="4"/>
  </si>
  <si>
    <t>HDL積水コレステスト</t>
    <rPh sb="3" eb="5">
      <t>セキスイ</t>
    </rPh>
    <phoneticPr fontId="4"/>
  </si>
  <si>
    <t>LDL積水コレステスト</t>
    <rPh sb="3" eb="5">
      <t>セキスイ</t>
    </rPh>
    <phoneticPr fontId="4"/>
  </si>
  <si>
    <t>（留意事項）</t>
    <rPh sb="1" eb="3">
      <t>リュウイ</t>
    </rPh>
    <rPh sb="3" eb="5">
      <t>ジコウ</t>
    </rPh>
    <phoneticPr fontId="4"/>
  </si>
  <si>
    <t>ALT</t>
    <phoneticPr fontId="4"/>
  </si>
  <si>
    <t>TBIL</t>
    <phoneticPr fontId="4"/>
  </si>
  <si>
    <t>単位</t>
  </si>
  <si>
    <t>許容範囲</t>
  </si>
  <si>
    <t>許容幅</t>
  </si>
  <si>
    <t>mmol/L</t>
  </si>
  <si>
    <t>CL（日立電極以外）</t>
    <rPh sb="3" eb="4">
      <t>ヒ</t>
    </rPh>
    <rPh sb="4" eb="5">
      <t>タ</t>
    </rPh>
    <rPh sb="5" eb="7">
      <t>デンキョク</t>
    </rPh>
    <rPh sb="7" eb="9">
      <t>イガイ</t>
    </rPh>
    <phoneticPr fontId="4"/>
  </si>
  <si>
    <t>±3mmol/L</t>
  </si>
  <si>
    <t>mg/dL</t>
  </si>
  <si>
    <t>±3mg/dL</t>
  </si>
  <si>
    <t>±0.2g/dL</t>
  </si>
  <si>
    <t>±0.20mg/dL</t>
  </si>
  <si>
    <t>±5mg/dL</t>
  </si>
  <si>
    <t>２．チリトロール2000Lを検量用物質（キャリブレータ）として用いることに対して、データの保証はいたしません。</t>
    <rPh sb="14" eb="16">
      <t>ケンリョウ</t>
    </rPh>
    <rPh sb="16" eb="17">
      <t>ヨウ</t>
    </rPh>
    <phoneticPr fontId="4"/>
  </si>
  <si>
    <t>千葉MC</t>
    <phoneticPr fontId="4"/>
  </si>
  <si>
    <t>CK</t>
    <phoneticPr fontId="4"/>
  </si>
  <si>
    <t>10病院平均</t>
    <phoneticPr fontId="4"/>
  </si>
  <si>
    <t>日立以外認証値</t>
    <rPh sb="0" eb="2">
      <t>ヒタチ</t>
    </rPh>
    <rPh sb="2" eb="4">
      <t>イガイ</t>
    </rPh>
    <phoneticPr fontId="4"/>
  </si>
  <si>
    <t>日立認証値</t>
    <rPh sb="0" eb="2">
      <t>ヒタチ</t>
    </rPh>
    <phoneticPr fontId="4"/>
  </si>
  <si>
    <t>日立以外平均</t>
    <rPh sb="0" eb="1">
      <t>ヒ</t>
    </rPh>
    <rPh sb="1" eb="2">
      <t>タ</t>
    </rPh>
    <rPh sb="2" eb="4">
      <t>イガイ</t>
    </rPh>
    <phoneticPr fontId="4"/>
  </si>
  <si>
    <t>日立平均</t>
    <rPh sb="0" eb="2">
      <t>ヒタチ</t>
    </rPh>
    <phoneticPr fontId="4"/>
  </si>
  <si>
    <t>船橋医療C</t>
    <rPh sb="0" eb="2">
      <t>フナバシ</t>
    </rPh>
    <rPh sb="2" eb="4">
      <t>イリョウ</t>
    </rPh>
    <phoneticPr fontId="4"/>
  </si>
  <si>
    <t>東千葉MC</t>
    <rPh sb="0" eb="1">
      <t>ヒガシ</t>
    </rPh>
    <rPh sb="1" eb="3">
      <t>チバ</t>
    </rPh>
    <phoneticPr fontId="4"/>
  </si>
  <si>
    <t>新東京</t>
    <rPh sb="0" eb="1">
      <t>シン</t>
    </rPh>
    <rPh sb="1" eb="3">
      <t>トウキョウ</t>
    </rPh>
    <phoneticPr fontId="4"/>
  </si>
  <si>
    <t>日立以外下限</t>
    <rPh sb="0" eb="2">
      <t>ヒタチ</t>
    </rPh>
    <rPh sb="2" eb="4">
      <t>イガイ</t>
    </rPh>
    <phoneticPr fontId="4"/>
  </si>
  <si>
    <t>日立下限</t>
    <rPh sb="0" eb="2">
      <t>ヒタチ</t>
    </rPh>
    <phoneticPr fontId="4"/>
  </si>
  <si>
    <t>日立上限</t>
    <rPh sb="0" eb="2">
      <t>ヒタチ</t>
    </rPh>
    <phoneticPr fontId="4"/>
  </si>
  <si>
    <t>ALB</t>
    <phoneticPr fontId="4"/>
  </si>
  <si>
    <t>～</t>
    <phoneticPr fontId="4"/>
  </si>
  <si>
    <t>mg/dL</t>
    <phoneticPr fontId="4"/>
  </si>
  <si>
    <t>±5mg/dL</t>
    <phoneticPr fontId="4"/>
  </si>
  <si>
    <t>±0.20mg/dL</t>
    <phoneticPr fontId="4"/>
  </si>
  <si>
    <t>±0.3mg/dL（±10％）</t>
    <phoneticPr fontId="4"/>
  </si>
  <si>
    <t>T-BIL</t>
    <phoneticPr fontId="4"/>
  </si>
  <si>
    <t>g/dL</t>
    <phoneticPr fontId="4"/>
  </si>
  <si>
    <t>ALB（New BCP）</t>
    <phoneticPr fontId="4"/>
  </si>
  <si>
    <t>±0.2g/dL</t>
    <phoneticPr fontId="4"/>
  </si>
  <si>
    <t>±0.5mg/dL</t>
    <phoneticPr fontId="4"/>
  </si>
  <si>
    <t>mmol/L</t>
    <phoneticPr fontId="4"/>
  </si>
  <si>
    <t>サンリツ</t>
    <phoneticPr fontId="4"/>
  </si>
  <si>
    <t>千葉救急C</t>
    <rPh sb="0" eb="2">
      <t>チバ</t>
    </rPh>
    <rPh sb="2" eb="4">
      <t>キュウキュウ</t>
    </rPh>
    <phoneticPr fontId="4"/>
  </si>
  <si>
    <t>8病院平均</t>
    <phoneticPr fontId="4"/>
  </si>
  <si>
    <t>7病院平均</t>
    <phoneticPr fontId="4"/>
  </si>
  <si>
    <t>HDL日立化成メタボリード</t>
    <rPh sb="3" eb="5">
      <t>ヒタチ</t>
    </rPh>
    <rPh sb="5" eb="7">
      <t>カセイ</t>
    </rPh>
    <phoneticPr fontId="4"/>
  </si>
  <si>
    <t>日立化成DS平均</t>
    <rPh sb="0" eb="2">
      <t>ヒタチ</t>
    </rPh>
    <rPh sb="2" eb="4">
      <t>カセイ</t>
    </rPh>
    <phoneticPr fontId="4"/>
  </si>
  <si>
    <r>
      <t>Chiritorol 2000L R＆W Bottle（</t>
    </r>
    <r>
      <rPr>
        <b/>
        <sz val="10"/>
        <color rgb="FFFF0000"/>
        <rFont val="Meiryo UI"/>
        <family val="3"/>
        <charset val="128"/>
      </rPr>
      <t>製造番号：012912 有効期限：2021.11.30）</t>
    </r>
    <r>
      <rPr>
        <b/>
        <sz val="14"/>
        <color rgb="FFFF0000"/>
        <rFont val="Meiryo UI"/>
        <family val="3"/>
        <charset val="128"/>
      </rPr>
      <t>認証値設定 2020年1月</t>
    </r>
    <rPh sb="40" eb="42">
      <t>ユウコウ</t>
    </rPh>
    <rPh sb="42" eb="44">
      <t>キゲン</t>
    </rPh>
    <rPh sb="55" eb="57">
      <t>ニンショウ</t>
    </rPh>
    <rPh sb="57" eb="58">
      <t>アタイ</t>
    </rPh>
    <rPh sb="59" eb="61">
      <t>セッテイ</t>
    </rPh>
    <rPh sb="66" eb="67">
      <t>ネン</t>
    </rPh>
    <rPh sb="68" eb="69">
      <t>ツキ</t>
    </rPh>
    <phoneticPr fontId="4"/>
  </si>
  <si>
    <t>～</t>
    <phoneticPr fontId="4"/>
  </si>
  <si>
    <t>±2mmol/L</t>
    <phoneticPr fontId="4"/>
  </si>
  <si>
    <t>±0.2mmol/L</t>
    <phoneticPr fontId="4"/>
  </si>
  <si>
    <t>±3mmol/L</t>
    <phoneticPr fontId="4"/>
  </si>
  <si>
    <t>±5mg/dL</t>
    <phoneticPr fontId="4"/>
  </si>
  <si>
    <t>±8mg/dL（±5％）</t>
    <phoneticPr fontId="4"/>
  </si>
  <si>
    <t>TG</t>
    <phoneticPr fontId="4"/>
  </si>
  <si>
    <t>～</t>
    <phoneticPr fontId="4"/>
  </si>
  <si>
    <t>±3mg/dL（±5％）</t>
    <phoneticPr fontId="4"/>
  </si>
  <si>
    <t>±3mg/dL</t>
    <phoneticPr fontId="4"/>
  </si>
  <si>
    <t>LDL日立化成メタボリード</t>
    <rPh sb="3" eb="7">
      <t>ヒタチカセイ</t>
    </rPh>
    <phoneticPr fontId="4"/>
  </si>
  <si>
    <t>g/dL</t>
    <phoneticPr fontId="4"/>
  </si>
  <si>
    <t>～</t>
    <phoneticPr fontId="4"/>
  </si>
  <si>
    <t>±0.3mg/dL</t>
    <phoneticPr fontId="4"/>
  </si>
  <si>
    <t>±2mg/dL</t>
    <phoneticPr fontId="4"/>
  </si>
  <si>
    <t>mg/dL</t>
    <phoneticPr fontId="4"/>
  </si>
  <si>
    <t>U/L</t>
    <phoneticPr fontId="4"/>
  </si>
  <si>
    <t>±5U/L（±5％）</t>
    <phoneticPr fontId="4"/>
  </si>
  <si>
    <t>±4U/L（±5％）</t>
    <phoneticPr fontId="4"/>
  </si>
  <si>
    <t>γ-GT</t>
    <phoneticPr fontId="4"/>
  </si>
  <si>
    <t>±14U/L（±5％）</t>
    <phoneticPr fontId="4"/>
  </si>
  <si>
    <t>±15U/L（±5％）</t>
    <phoneticPr fontId="4"/>
  </si>
  <si>
    <t>CK</t>
    <phoneticPr fontId="4"/>
  </si>
  <si>
    <t>AMY</t>
    <phoneticPr fontId="4"/>
  </si>
  <si>
    <t>ChE</t>
    <phoneticPr fontId="4"/>
  </si>
  <si>
    <t>μg/dL</t>
    <phoneticPr fontId="4"/>
  </si>
  <si>
    <t>±8μg/dL（±5％）</t>
    <phoneticPr fontId="4"/>
  </si>
  <si>
    <t>Mg</t>
    <phoneticPr fontId="4"/>
  </si>
  <si>
    <t>±0.2mg/dL</t>
    <phoneticPr fontId="4"/>
  </si>
  <si>
    <t>±49mg/dL（±5％）</t>
    <phoneticPr fontId="4"/>
  </si>
  <si>
    <t>±21mg/dL（±10％）</t>
    <phoneticPr fontId="4"/>
  </si>
  <si>
    <t>±9mg/dL（±10％）</t>
    <phoneticPr fontId="4"/>
  </si>
  <si>
    <t>ALP_IFCC</t>
    <phoneticPr fontId="4"/>
  </si>
  <si>
    <t>LD_IFCC</t>
    <phoneticPr fontId="4"/>
  </si>
  <si>
    <t>１．ALP_IFCC値、LD_IFCC値は、臨床化学会が2020年4月より使用を推奨しているため、参考値扱いとして表記いたしました。</t>
    <phoneticPr fontId="4"/>
  </si>
  <si>
    <t>日立化成下限</t>
    <rPh sb="0" eb="2">
      <t>ヒタチ</t>
    </rPh>
    <rPh sb="2" eb="4">
      <t>カセイ</t>
    </rPh>
    <phoneticPr fontId="4"/>
  </si>
  <si>
    <t>日立化成上限</t>
    <rPh sb="0" eb="2">
      <t>ヒタチ</t>
    </rPh>
    <rPh sb="2" eb="4">
      <t>カセイ</t>
    </rPh>
    <phoneticPr fontId="4"/>
  </si>
  <si>
    <t>日立化成認証値</t>
    <rPh sb="0" eb="2">
      <t>ヒタチ</t>
    </rPh>
    <rPh sb="2" eb="4">
      <t>カセイ</t>
    </rPh>
    <rPh sb="4" eb="6">
      <t>ニンショウ</t>
    </rPh>
    <phoneticPr fontId="4"/>
  </si>
  <si>
    <t>2020.2月値を100％に対する変化率</t>
    <phoneticPr fontId="4"/>
  </si>
  <si>
    <t>±15U/L（±5％）</t>
    <phoneticPr fontId="4"/>
  </si>
  <si>
    <t>±14U/L（±5％）</t>
    <phoneticPr fontId="4"/>
  </si>
  <si>
    <t>±12U/L（±5％）</t>
    <phoneticPr fontId="4"/>
  </si>
  <si>
    <t>20.02</t>
    <phoneticPr fontId="4"/>
  </si>
  <si>
    <t>5</t>
    <phoneticPr fontId="4"/>
  </si>
  <si>
    <t>11</t>
    <phoneticPr fontId="4"/>
  </si>
  <si>
    <t>月</t>
    <rPh sb="0" eb="1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</si>
</sst>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00"/>
    <numFmt numFmtId="178" formatCode="0.00\ "/>
    <numFmt numFmtId="179" formatCode="0.0\ "/>
    <numFmt numFmtId="180" formatCode="0.00_ "/>
  </numFmts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indexed="9"/>
      <name val="Meiryo UI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000099"/>
      <name val="Meiryo UI"/>
      <family val="3"/>
      <charset val="128"/>
    </font>
    <font>
      <sz val="11"/>
      <color rgb="FF000099"/>
      <name val="Meiryo UI"/>
      <family val="3"/>
      <charset val="128"/>
    </font>
    <font>
      <sz val="11"/>
      <color rgb="FF000099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6"/>
      <color rgb="FF000099"/>
      <name val="Meiryo UI"/>
      <family val="3"/>
      <charset val="128"/>
    </font>
    <font>
      <sz val="11"/>
      <color indexed="10"/>
      <name val="Meiryo UI"/>
      <family val="3"/>
      <charset val="128"/>
    </font>
    <font>
      <sz val="14"/>
      <name val="メイリオ"/>
      <family val="3"/>
      <charset val="128"/>
    </font>
    <font>
      <sz val="1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indexed="9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216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7" xfId="0" applyFont="1" applyFill="1" applyBorder="1"/>
    <xf numFmtId="0" fontId="5" fillId="2" borderId="1" xfId="0" applyFont="1" applyFill="1" applyBorder="1"/>
    <xf numFmtId="176" fontId="6" fillId="2" borderId="7" xfId="0" applyNumberFormat="1" applyFont="1" applyFill="1" applyBorder="1" applyAlignment="1">
      <alignment horizontal="center"/>
    </xf>
    <xf numFmtId="176" fontId="6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0" fillId="0" borderId="2" xfId="0" applyFont="1" applyBorder="1"/>
    <xf numFmtId="176" fontId="13" fillId="0" borderId="2" xfId="0" applyNumberFormat="1" applyFont="1" applyBorder="1" applyAlignment="1">
      <alignment horizontal="center"/>
    </xf>
    <xf numFmtId="0" fontId="10" fillId="0" borderId="2" xfId="0" applyFont="1" applyFill="1" applyBorder="1"/>
    <xf numFmtId="0" fontId="14" fillId="0" borderId="0" xfId="0" applyFont="1"/>
    <xf numFmtId="0" fontId="15" fillId="0" borderId="4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5" fillId="0" borderId="0" xfId="0" applyFont="1"/>
    <xf numFmtId="176" fontId="15" fillId="0" borderId="0" xfId="0" applyNumberFormat="1" applyFont="1"/>
    <xf numFmtId="0" fontId="15" fillId="0" borderId="2" xfId="0" applyFont="1" applyBorder="1" applyAlignment="1">
      <alignment horizontal="center"/>
    </xf>
    <xf numFmtId="0" fontId="17" fillId="0" borderId="0" xfId="0" applyFont="1"/>
    <xf numFmtId="2" fontId="17" fillId="0" borderId="0" xfId="0" applyNumberFormat="1" applyFont="1" applyAlignment="1">
      <alignment horizontal="center"/>
    </xf>
    <xf numFmtId="0" fontId="16" fillId="2" borderId="7" xfId="0" applyFont="1" applyFill="1" applyBorder="1"/>
    <xf numFmtId="0" fontId="16" fillId="2" borderId="1" xfId="0" applyFont="1" applyFill="1" applyBorder="1"/>
    <xf numFmtId="2" fontId="15" fillId="0" borderId="0" xfId="0" applyNumberFormat="1" applyFont="1" applyAlignment="1">
      <alignment horizontal="center"/>
    </xf>
    <xf numFmtId="1" fontId="16" fillId="2" borderId="1" xfId="0" applyNumberFormat="1" applyFont="1" applyFill="1" applyBorder="1"/>
    <xf numFmtId="177" fontId="16" fillId="2" borderId="1" xfId="0" applyNumberFormat="1" applyFont="1" applyFill="1" applyBorder="1" applyAlignment="1">
      <alignment horizontal="center"/>
    </xf>
    <xf numFmtId="176" fontId="16" fillId="2" borderId="7" xfId="0" applyNumberFormat="1" applyFont="1" applyFill="1" applyBorder="1" applyAlignment="1">
      <alignment horizontal="center"/>
    </xf>
    <xf numFmtId="176" fontId="16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76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6" xfId="0" applyNumberFormat="1" applyFont="1" applyFill="1" applyBorder="1" applyAlignment="1" applyProtection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right" vertical="center"/>
    </xf>
    <xf numFmtId="0" fontId="15" fillId="0" borderId="8" xfId="0" applyFont="1" applyBorder="1" applyAlignment="1">
      <alignment horizontal="center"/>
    </xf>
    <xf numFmtId="0" fontId="15" fillId="0" borderId="8" xfId="0" applyNumberFormat="1" applyFont="1" applyBorder="1" applyAlignment="1">
      <alignment horizontal="right"/>
    </xf>
    <xf numFmtId="2" fontId="19" fillId="0" borderId="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6" fontId="20" fillId="0" borderId="3" xfId="0" applyNumberFormat="1" applyFont="1" applyBorder="1" applyAlignment="1">
      <alignment vertical="center"/>
    </xf>
    <xf numFmtId="176" fontId="2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8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horizontal="right" vertical="center"/>
    </xf>
    <xf numFmtId="0" fontId="3" fillId="0" borderId="0" xfId="0" applyFont="1"/>
    <xf numFmtId="0" fontId="14" fillId="0" borderId="2" xfId="0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2" fillId="0" borderId="0" xfId="0" applyFont="1" applyBorder="1"/>
    <xf numFmtId="0" fontId="23" fillId="0" borderId="0" xfId="0" applyFont="1" applyBorder="1"/>
    <xf numFmtId="0" fontId="20" fillId="0" borderId="2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22" fillId="0" borderId="0" xfId="0" applyFont="1" applyAlignment="1"/>
    <xf numFmtId="0" fontId="26" fillId="0" borderId="0" xfId="0" applyFont="1"/>
    <xf numFmtId="177" fontId="15" fillId="0" borderId="2" xfId="0" applyNumberFormat="1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27" fillId="0" borderId="0" xfId="0" applyFont="1"/>
    <xf numFmtId="0" fontId="21" fillId="0" borderId="0" xfId="0" applyFont="1" applyFill="1" applyBorder="1" applyAlignment="1">
      <alignment horizontal="left" vertical="center"/>
    </xf>
    <xf numFmtId="177" fontId="28" fillId="0" borderId="2" xfId="0" applyNumberFormat="1" applyFont="1" applyBorder="1" applyAlignment="1">
      <alignment horizontal="center"/>
    </xf>
    <xf numFmtId="177" fontId="28" fillId="0" borderId="2" xfId="0" applyNumberFormat="1" applyFont="1" applyBorder="1" applyAlignment="1">
      <alignment horizontal="center" vertical="center"/>
    </xf>
    <xf numFmtId="177" fontId="28" fillId="0" borderId="2" xfId="0" applyNumberFormat="1" applyFont="1" applyBorder="1"/>
    <xf numFmtId="176" fontId="20" fillId="0" borderId="2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78" fontId="13" fillId="0" borderId="2" xfId="0" applyNumberFormat="1" applyFont="1" applyBorder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shrinkToFit="1"/>
    </xf>
    <xf numFmtId="0" fontId="10" fillId="0" borderId="3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/>
    </xf>
    <xf numFmtId="177" fontId="10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2" fontId="20" fillId="0" borderId="3" xfId="0" applyNumberFormat="1" applyFont="1" applyBorder="1" applyAlignment="1">
      <alignment horizontal="center"/>
    </xf>
    <xf numFmtId="176" fontId="13" fillId="0" borderId="4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176" fontId="25" fillId="3" borderId="0" xfId="0" applyNumberFormat="1" applyFont="1" applyFill="1" applyBorder="1" applyAlignment="1">
      <alignment horizontal="left" vertical="center"/>
    </xf>
    <xf numFmtId="0" fontId="33" fillId="0" borderId="0" xfId="0" applyFont="1"/>
    <xf numFmtId="0" fontId="32" fillId="0" borderId="0" xfId="0" applyFont="1"/>
    <xf numFmtId="176" fontId="13" fillId="0" borderId="5" xfId="3" applyNumberFormat="1" applyFont="1" applyBorder="1" applyAlignment="1">
      <alignment horizontal="center" vertical="center"/>
    </xf>
    <xf numFmtId="2" fontId="13" fillId="0" borderId="5" xfId="3" applyNumberFormat="1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/>
    </xf>
    <xf numFmtId="2" fontId="35" fillId="0" borderId="2" xfId="3" applyNumberFormat="1" applyFont="1" applyBorder="1" applyAlignment="1">
      <alignment horizontal="center" vertical="center"/>
    </xf>
    <xf numFmtId="176" fontId="35" fillId="0" borderId="2" xfId="3" applyNumberFormat="1" applyFont="1" applyBorder="1" applyAlignment="1">
      <alignment horizontal="center" vertical="center"/>
    </xf>
    <xf numFmtId="177" fontId="16" fillId="2" borderId="47" xfId="0" applyNumberFormat="1" applyFont="1" applyFill="1" applyBorder="1" applyAlignment="1">
      <alignment horizontal="center"/>
    </xf>
    <xf numFmtId="177" fontId="37" fillId="0" borderId="2" xfId="0" applyNumberFormat="1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176" fontId="38" fillId="0" borderId="2" xfId="3" applyNumberFormat="1" applyFont="1" applyBorder="1" applyAlignment="1">
      <alignment horizontal="center" vertical="center"/>
    </xf>
    <xf numFmtId="176" fontId="20" fillId="0" borderId="5" xfId="3" applyNumberFormat="1" applyFont="1" applyBorder="1" applyAlignment="1">
      <alignment horizontal="center" vertical="center"/>
    </xf>
    <xf numFmtId="2" fontId="35" fillId="0" borderId="2" xfId="3" applyNumberFormat="1" applyFont="1" applyFill="1" applyBorder="1" applyAlignment="1">
      <alignment horizontal="center" vertical="center"/>
    </xf>
    <xf numFmtId="177" fontId="35" fillId="0" borderId="2" xfId="3" applyNumberFormat="1" applyFont="1" applyBorder="1" applyAlignment="1">
      <alignment horizontal="center" vertical="center"/>
    </xf>
    <xf numFmtId="177" fontId="13" fillId="0" borderId="5" xfId="3" applyNumberFormat="1" applyFont="1" applyBorder="1" applyAlignment="1">
      <alignment horizontal="center" vertical="center"/>
    </xf>
    <xf numFmtId="176" fontId="13" fillId="0" borderId="2" xfId="3" applyNumberFormat="1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13" fillId="0" borderId="23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right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left" vertical="center"/>
    </xf>
    <xf numFmtId="0" fontId="39" fillId="0" borderId="20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right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/>
    </xf>
    <xf numFmtId="0" fontId="39" fillId="0" borderId="18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right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left" vertical="center"/>
    </xf>
    <xf numFmtId="176" fontId="39" fillId="0" borderId="18" xfId="0" applyNumberFormat="1" applyFont="1" applyFill="1" applyBorder="1" applyAlignment="1">
      <alignment horizontal="center" vertical="center"/>
    </xf>
    <xf numFmtId="176" fontId="39" fillId="0" borderId="33" xfId="0" applyNumberFormat="1" applyFont="1" applyFill="1" applyBorder="1" applyAlignment="1">
      <alignment horizontal="right" vertical="center"/>
    </xf>
    <xf numFmtId="176" fontId="39" fillId="0" borderId="6" xfId="0" applyNumberFormat="1" applyFont="1" applyFill="1" applyBorder="1" applyAlignment="1">
      <alignment horizontal="left" vertical="center"/>
    </xf>
    <xf numFmtId="0" fontId="39" fillId="0" borderId="34" xfId="0" applyFont="1" applyFill="1" applyBorder="1" applyAlignment="1">
      <alignment horizontal="right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left" vertical="center"/>
    </xf>
    <xf numFmtId="0" fontId="39" fillId="0" borderId="2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1" fontId="39" fillId="0" borderId="34" xfId="0" applyNumberFormat="1" applyFont="1" applyFill="1" applyBorder="1" applyAlignment="1">
      <alignment horizontal="right" vertical="center"/>
    </xf>
    <xf numFmtId="1" fontId="39" fillId="0" borderId="3" xfId="0" applyNumberFormat="1" applyFont="1" applyFill="1" applyBorder="1" applyAlignment="1">
      <alignment horizontal="left" vertical="center"/>
    </xf>
    <xf numFmtId="0" fontId="39" fillId="0" borderId="36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39" fillId="0" borderId="37" xfId="0" applyNumberFormat="1" applyFont="1" applyFill="1" applyBorder="1" applyAlignment="1">
      <alignment horizontal="right" vertical="center"/>
    </xf>
    <xf numFmtId="0" fontId="39" fillId="0" borderId="38" xfId="0" applyFont="1" applyFill="1" applyBorder="1" applyAlignment="1">
      <alignment horizontal="center" vertical="center"/>
    </xf>
    <xf numFmtId="1" fontId="39" fillId="0" borderId="4" xfId="0" applyNumberFormat="1" applyFont="1" applyFill="1" applyBorder="1" applyAlignment="1">
      <alignment horizontal="left" vertical="center"/>
    </xf>
    <xf numFmtId="0" fontId="39" fillId="0" borderId="40" xfId="0" applyNumberFormat="1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right" vertical="center"/>
    </xf>
    <xf numFmtId="0" fontId="39" fillId="0" borderId="43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left" vertical="center"/>
    </xf>
    <xf numFmtId="1" fontId="39" fillId="0" borderId="31" xfId="0" applyNumberFormat="1" applyFont="1" applyFill="1" applyBorder="1" applyAlignment="1">
      <alignment horizontal="right" vertical="center"/>
    </xf>
    <xf numFmtId="1" fontId="39" fillId="0" borderId="16" xfId="0" applyNumberFormat="1" applyFont="1" applyFill="1" applyBorder="1" applyAlignment="1">
      <alignment horizontal="left" vertical="center"/>
    </xf>
    <xf numFmtId="0" fontId="39" fillId="0" borderId="45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left" vertical="center"/>
    </xf>
    <xf numFmtId="176" fontId="39" fillId="0" borderId="13" xfId="0" applyNumberFormat="1" applyFont="1" applyFill="1" applyBorder="1" applyAlignment="1">
      <alignment horizontal="center" vertical="center"/>
    </xf>
    <xf numFmtId="176" fontId="39" fillId="0" borderId="34" xfId="0" applyNumberFormat="1" applyFont="1" applyFill="1" applyBorder="1" applyAlignment="1">
      <alignment horizontal="right" vertical="center"/>
    </xf>
    <xf numFmtId="176" fontId="39" fillId="0" borderId="3" xfId="0" applyNumberFormat="1" applyFont="1" applyFill="1" applyBorder="1" applyAlignment="1">
      <alignment horizontal="left" vertical="center"/>
    </xf>
    <xf numFmtId="2" fontId="39" fillId="0" borderId="18" xfId="0" applyNumberFormat="1" applyFont="1" applyFill="1" applyBorder="1" applyAlignment="1">
      <alignment horizontal="center" vertical="center"/>
    </xf>
    <xf numFmtId="2" fontId="39" fillId="0" borderId="33" xfId="0" applyNumberFormat="1" applyFont="1" applyFill="1" applyBorder="1" applyAlignment="1">
      <alignment horizontal="right" vertical="center"/>
    </xf>
    <xf numFmtId="2" fontId="39" fillId="0" borderId="6" xfId="0" applyNumberFormat="1" applyFont="1" applyFill="1" applyBorder="1" applyAlignment="1">
      <alignment horizontal="left" vertical="center"/>
    </xf>
    <xf numFmtId="2" fontId="39" fillId="0" borderId="13" xfId="0" applyNumberFormat="1" applyFont="1" applyFill="1" applyBorder="1" applyAlignment="1">
      <alignment horizontal="center" vertical="center"/>
    </xf>
    <xf numFmtId="2" fontId="39" fillId="0" borderId="34" xfId="0" applyNumberFormat="1" applyFont="1" applyFill="1" applyBorder="1" applyAlignment="1">
      <alignment horizontal="right" vertical="center"/>
    </xf>
    <xf numFmtId="2" fontId="39" fillId="0" borderId="3" xfId="0" applyNumberFormat="1" applyFont="1" applyFill="1" applyBorder="1" applyAlignment="1">
      <alignment horizontal="left" vertical="center"/>
    </xf>
    <xf numFmtId="1" fontId="39" fillId="0" borderId="13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6" fontId="35" fillId="0" borderId="2" xfId="3" applyNumberFormat="1" applyFont="1" applyFill="1" applyBorder="1" applyAlignment="1">
      <alignment horizontal="center" vertical="center"/>
    </xf>
    <xf numFmtId="176" fontId="13" fillId="0" borderId="5" xfId="3" applyNumberFormat="1" applyFont="1" applyFill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  <xf numFmtId="177" fontId="40" fillId="0" borderId="2" xfId="0" applyNumberFormat="1" applyFont="1" applyBorder="1" applyAlignment="1">
      <alignment horizontal="center" vertical="center"/>
    </xf>
    <xf numFmtId="180" fontId="13" fillId="0" borderId="3" xfId="0" applyNumberFormat="1" applyFont="1" applyBorder="1" applyAlignment="1">
      <alignment horizontal="center" vertical="center"/>
    </xf>
    <xf numFmtId="176" fontId="29" fillId="0" borderId="3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/>
    <xf numFmtId="176" fontId="35" fillId="0" borderId="3" xfId="3" applyNumberFormat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00FFFF"/>
      <color rgb="FF800080"/>
      <color rgb="FFFF00FF"/>
      <color rgb="FF0000FF"/>
      <color rgb="FF00FF00"/>
      <color rgb="FF000099"/>
      <color rgb="FF663300"/>
      <color rgb="FF0080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94257797184693E-2"/>
          <c:y val="8.5397452587317707E-2"/>
          <c:w val="0.69929279282536649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Na!$B$3:$B$20</c:f>
              <c:numCache>
                <c:formatCode>0.0</c:formatCode>
                <c:ptCount val="18"/>
                <c:pt idx="1">
                  <c:v>144.62187500000005</c:v>
                </c:pt>
                <c:pt idx="2">
                  <c:v>144.66562500000001</c:v>
                </c:pt>
                <c:pt idx="3">
                  <c:v>144.63437500000001</c:v>
                </c:pt>
                <c:pt idx="4">
                  <c:v>144.58437500000002</c:v>
                </c:pt>
                <c:pt idx="5">
                  <c:v>144.58437499999997</c:v>
                </c:pt>
                <c:pt idx="6">
                  <c:v>144.51562499999997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EC-4B20-8C58-9E10F3FE0FD3}"/>
            </c:ext>
          </c:extLst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Na!$C$3:$C$20</c:f>
              <c:numCache>
                <c:formatCode>0.0</c:formatCode>
                <c:ptCount val="18"/>
                <c:pt idx="2">
                  <c:v>147.23061224489788</c:v>
                </c:pt>
                <c:pt idx="3">
                  <c:v>147.02716049382718</c:v>
                </c:pt>
                <c:pt idx="4">
                  <c:v>146.48192771084342</c:v>
                </c:pt>
                <c:pt idx="5">
                  <c:v>146.09320388349511</c:v>
                </c:pt>
                <c:pt idx="6">
                  <c:v>145.92783505154637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C-4B20-8C58-9E10F3FE0FD3}"/>
            </c:ext>
          </c:extLst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Na!$D$3:$D$20</c:f>
              <c:numCache>
                <c:formatCode>0.0</c:formatCode>
                <c:ptCount val="18"/>
                <c:pt idx="1">
                  <c:v>145.35624999999999</c:v>
                </c:pt>
                <c:pt idx="2">
                  <c:v>145.73529411764707</c:v>
                </c:pt>
                <c:pt idx="3">
                  <c:v>145.78666666666669</c:v>
                </c:pt>
                <c:pt idx="4">
                  <c:v>144.97647058823529</c:v>
                </c:pt>
                <c:pt idx="5">
                  <c:v>144.99333333333331</c:v>
                </c:pt>
                <c:pt idx="6">
                  <c:v>143.95714285714286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C-4B20-8C58-9E10F3FE0FD3}"/>
            </c:ext>
          </c:extLst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Na!$E$3:$E$20</c:f>
              <c:numCache>
                <c:formatCode>0.0</c:formatCode>
                <c:ptCount val="18"/>
                <c:pt idx="1">
                  <c:v>146.03225806451613</c:v>
                </c:pt>
                <c:pt idx="2">
                  <c:v>146.40322580645162</c:v>
                </c:pt>
                <c:pt idx="3">
                  <c:v>146.3064516129032</c:v>
                </c:pt>
                <c:pt idx="4">
                  <c:v>146.18</c:v>
                </c:pt>
                <c:pt idx="5">
                  <c:v>145.99677419354842</c:v>
                </c:pt>
                <c:pt idx="6">
                  <c:v>146.27741935483868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EC-4B20-8C58-9E10F3FE0FD3}"/>
            </c:ext>
          </c:extLst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Na!$F$3:$F$20</c:f>
              <c:numCache>
                <c:formatCode>0.0</c:formatCode>
                <c:ptCount val="18"/>
                <c:pt idx="1">
                  <c:v>145.55000000000001</c:v>
                </c:pt>
                <c:pt idx="2">
                  <c:v>146.1</c:v>
                </c:pt>
                <c:pt idx="3">
                  <c:v>145.27777777777777</c:v>
                </c:pt>
                <c:pt idx="4">
                  <c:v>145.90909090909091</c:v>
                </c:pt>
                <c:pt idx="5">
                  <c:v>146.0952380952381</c:v>
                </c:pt>
                <c:pt idx="6">
                  <c:v>146.05263157894737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EC-4B20-8C58-9E10F3FE0FD3}"/>
            </c:ext>
          </c:extLst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Na!$G$3:$G$20</c:f>
              <c:numCache>
                <c:formatCode>0.0</c:formatCode>
                <c:ptCount val="18"/>
                <c:pt idx="0">
                  <c:v>144.16666666666666</c:v>
                </c:pt>
                <c:pt idx="1">
                  <c:v>144.60526315789477</c:v>
                </c:pt>
                <c:pt idx="2">
                  <c:v>145.24166666666667</c:v>
                </c:pt>
                <c:pt idx="3">
                  <c:v>145.19310344827582</c:v>
                </c:pt>
                <c:pt idx="4">
                  <c:v>144.42727272727274</c:v>
                </c:pt>
                <c:pt idx="5">
                  <c:v>145.55357142857142</c:v>
                </c:pt>
                <c:pt idx="6">
                  <c:v>145.38800000000001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EC-4B20-8C58-9E10F3FE0FD3}"/>
            </c:ext>
          </c:extLst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Na!$H$3:$H$20</c:f>
              <c:numCache>
                <c:formatCode>0.0</c:formatCode>
                <c:ptCount val="18"/>
                <c:pt idx="3">
                  <c:v>146.154</c:v>
                </c:pt>
                <c:pt idx="4">
                  <c:v>147.154</c:v>
                </c:pt>
                <c:pt idx="5">
                  <c:v>146.24600000000001</c:v>
                </c:pt>
                <c:pt idx="6">
                  <c:v>146.15199999999999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EC-4B20-8C58-9E10F3FE0FD3}"/>
            </c:ext>
          </c:extLst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Na!$I$3:$I$20</c:f>
              <c:numCache>
                <c:formatCode>0.0</c:formatCode>
                <c:ptCount val="18"/>
                <c:pt idx="0">
                  <c:v>145.6</c:v>
                </c:pt>
                <c:pt idx="1">
                  <c:v>145.9</c:v>
                </c:pt>
                <c:pt idx="2">
                  <c:v>146.19999999999999</c:v>
                </c:pt>
                <c:pt idx="3">
                  <c:v>146.1</c:v>
                </c:pt>
                <c:pt idx="4">
                  <c:v>146.6</c:v>
                </c:pt>
                <c:pt idx="5">
                  <c:v>146.4</c:v>
                </c:pt>
                <c:pt idx="6">
                  <c:v>145.80000000000001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EC-4B20-8C58-9E10F3FE0FD3}"/>
            </c:ext>
          </c:extLst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Na!$J$3:$J$20</c:f>
              <c:numCache>
                <c:formatCode>0.0</c:formatCode>
                <c:ptCount val="18"/>
                <c:pt idx="1">
                  <c:v>145.53</c:v>
                </c:pt>
                <c:pt idx="2">
                  <c:v>145.80000000000001</c:v>
                </c:pt>
                <c:pt idx="3">
                  <c:v>145.66999999999999</c:v>
                </c:pt>
                <c:pt idx="4">
                  <c:v>145.84</c:v>
                </c:pt>
                <c:pt idx="5">
                  <c:v>145.99</c:v>
                </c:pt>
                <c:pt idx="6">
                  <c:v>145.79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DEC-4B20-8C58-9E10F3FE0FD3}"/>
            </c:ext>
          </c:extLst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Na!$K$3:$K$20</c:f>
              <c:numCache>
                <c:formatCode>0.0</c:formatCode>
                <c:ptCount val="18"/>
                <c:pt idx="1">
                  <c:v>143.9</c:v>
                </c:pt>
                <c:pt idx="2">
                  <c:v>143.80000000000001</c:v>
                </c:pt>
                <c:pt idx="3">
                  <c:v>143.6</c:v>
                </c:pt>
                <c:pt idx="4">
                  <c:v>143.6</c:v>
                </c:pt>
                <c:pt idx="5">
                  <c:v>143.80000000000001</c:v>
                </c:pt>
                <c:pt idx="6">
                  <c:v>143.6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DEC-4B20-8C58-9E10F3FE0FD3}"/>
            </c:ext>
          </c:extLst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Na!$L$3:$L$20</c:f>
              <c:numCache>
                <c:formatCode>0</c:formatCode>
                <c:ptCount val="18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EC-4B20-8C58-9E10F3FE0FD3}"/>
            </c:ext>
          </c:extLst>
        </c:ser>
        <c:ser>
          <c:idx val="10"/>
          <c:order val="11"/>
          <c:tx>
            <c:strRef>
              <c:f>Na!$M$2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Na!$M$3:$M$20</c:f>
              <c:numCache>
                <c:formatCode>0.0</c:formatCode>
                <c:ptCount val="18"/>
                <c:pt idx="0">
                  <c:v>144.88333333333333</c:v>
                </c:pt>
                <c:pt idx="1">
                  <c:v>145.18695577780136</c:v>
                </c:pt>
                <c:pt idx="2">
                  <c:v>145.68626931507367</c:v>
                </c:pt>
                <c:pt idx="3">
                  <c:v>145.57495349994505</c:v>
                </c:pt>
                <c:pt idx="4">
                  <c:v>145.57531369354419</c:v>
                </c:pt>
                <c:pt idx="5">
                  <c:v>145.57524959341862</c:v>
                </c:pt>
                <c:pt idx="6">
                  <c:v>145.34606538424754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DEC-4B20-8C58-9E10F3FE0FD3}"/>
            </c:ext>
          </c:extLst>
        </c:ser>
        <c:ser>
          <c:idx val="11"/>
          <c:order val="12"/>
          <c:tx>
            <c:strRef>
              <c:f>Na!$N$2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Na!$N$3:$N$20</c:f>
              <c:numCache>
                <c:formatCode>0.0</c:formatCode>
                <c:ptCount val="18"/>
                <c:pt idx="0">
                  <c:v>1.4333333333333371</c:v>
                </c:pt>
                <c:pt idx="1">
                  <c:v>2.1322580645161224</c:v>
                </c:pt>
                <c:pt idx="2">
                  <c:v>3.4306122448978726</c:v>
                </c:pt>
                <c:pt idx="3">
                  <c:v>3.4271604938271878</c:v>
                </c:pt>
                <c:pt idx="4">
                  <c:v>3.554000000000002</c:v>
                </c:pt>
                <c:pt idx="5">
                  <c:v>2.5999999999999943</c:v>
                </c:pt>
                <c:pt idx="6">
                  <c:v>2.6774193548386904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DEC-4B20-8C58-9E10F3FE0FD3}"/>
            </c:ext>
          </c:extLst>
        </c:ser>
        <c:ser>
          <c:idx val="12"/>
          <c:order val="13"/>
          <c:tx>
            <c:strRef>
              <c:f>Na!$O$2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Na!$O$3:$O$20</c:f>
              <c:numCache>
                <c:formatCode>General</c:formatCode>
                <c:ptCount val="18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  <c:pt idx="6">
                  <c:v>143</c:v>
                </c:pt>
                <c:pt idx="7">
                  <c:v>143</c:v>
                </c:pt>
                <c:pt idx="8">
                  <c:v>143</c:v>
                </c:pt>
                <c:pt idx="9">
                  <c:v>143</c:v>
                </c:pt>
                <c:pt idx="10">
                  <c:v>143</c:v>
                </c:pt>
                <c:pt idx="11">
                  <c:v>143</c:v>
                </c:pt>
                <c:pt idx="12">
                  <c:v>143</c:v>
                </c:pt>
                <c:pt idx="13">
                  <c:v>143</c:v>
                </c:pt>
                <c:pt idx="14">
                  <c:v>143</c:v>
                </c:pt>
                <c:pt idx="15">
                  <c:v>143</c:v>
                </c:pt>
                <c:pt idx="16">
                  <c:v>143</c:v>
                </c:pt>
                <c:pt idx="17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DEC-4B20-8C58-9E10F3FE0FD3}"/>
            </c:ext>
          </c:extLst>
        </c:ser>
        <c:ser>
          <c:idx val="13"/>
          <c:order val="14"/>
          <c:tx>
            <c:strRef>
              <c:f>Na!$P$2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Na!$P$3:$P$20</c:f>
              <c:numCache>
                <c:formatCode>General</c:formatCode>
                <c:ptCount val="18"/>
                <c:pt idx="0">
                  <c:v>147</c:v>
                </c:pt>
                <c:pt idx="1">
                  <c:v>147</c:v>
                </c:pt>
                <c:pt idx="2">
                  <c:v>147</c:v>
                </c:pt>
                <c:pt idx="3">
                  <c:v>147</c:v>
                </c:pt>
                <c:pt idx="4">
                  <c:v>147</c:v>
                </c:pt>
                <c:pt idx="5">
                  <c:v>147</c:v>
                </c:pt>
                <c:pt idx="6">
                  <c:v>147</c:v>
                </c:pt>
                <c:pt idx="7">
                  <c:v>147</c:v>
                </c:pt>
                <c:pt idx="8">
                  <c:v>147</c:v>
                </c:pt>
                <c:pt idx="9">
                  <c:v>147</c:v>
                </c:pt>
                <c:pt idx="10">
                  <c:v>147</c:v>
                </c:pt>
                <c:pt idx="11">
                  <c:v>147</c:v>
                </c:pt>
                <c:pt idx="12">
                  <c:v>147</c:v>
                </c:pt>
                <c:pt idx="13">
                  <c:v>147</c:v>
                </c:pt>
                <c:pt idx="14">
                  <c:v>147</c:v>
                </c:pt>
                <c:pt idx="15">
                  <c:v>147</c:v>
                </c:pt>
                <c:pt idx="16">
                  <c:v>147</c:v>
                </c:pt>
                <c:pt idx="17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DEC-4B20-8C58-9E10F3FE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835584"/>
        <c:axId val="320837120"/>
      </c:lineChart>
      <c:catAx>
        <c:axId val="320835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083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0837120"/>
        <c:scaling>
          <c:orientation val="minMax"/>
          <c:max val="149"/>
          <c:min val="14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0835584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0436837351647295"/>
          <c:y val="0.11542663862079475"/>
          <c:w val="0.17501310586045685"/>
          <c:h val="0.864641435461557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05387293758342E-2"/>
          <c:y val="8.0247155451736871E-2"/>
          <c:w val="0.64572535879785464"/>
          <c:h val="0.77778012207069702"/>
        </c:manualLayout>
      </c:layout>
      <c:lineChart>
        <c:grouping val="standard"/>
        <c:varyColors val="0"/>
        <c:ser>
          <c:idx val="10"/>
          <c:order val="0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HDL!$C$3:$C$20</c:f>
              <c:numCache>
                <c:formatCode>0.0</c:formatCode>
                <c:ptCount val="18"/>
                <c:pt idx="2">
                  <c:v>50.53370786516853</c:v>
                </c:pt>
                <c:pt idx="3">
                  <c:v>50.563636363636377</c:v>
                </c:pt>
                <c:pt idx="4">
                  <c:v>50.514634146341486</c:v>
                </c:pt>
                <c:pt idx="5">
                  <c:v>50.447727272727271</c:v>
                </c:pt>
                <c:pt idx="6">
                  <c:v>50.65853658536583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B4-4B31-8571-EA3D3416FE53}"/>
            </c:ext>
          </c:extLst>
        </c:ser>
        <c:ser>
          <c:idx val="2"/>
          <c:order val="1"/>
          <c:tx>
            <c:strRef>
              <c:f>HDL!$E$2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HDL!$E$3:$E$18</c:f>
              <c:numCache>
                <c:formatCode>0.0</c:formatCode>
                <c:ptCount val="16"/>
                <c:pt idx="1">
                  <c:v>53.406451612903247</c:v>
                </c:pt>
                <c:pt idx="2">
                  <c:v>53.71935483870967</c:v>
                </c:pt>
                <c:pt idx="3">
                  <c:v>53.641935483870974</c:v>
                </c:pt>
                <c:pt idx="4">
                  <c:v>52.733333333333327</c:v>
                </c:pt>
                <c:pt idx="5">
                  <c:v>52.967741935483872</c:v>
                </c:pt>
                <c:pt idx="6">
                  <c:v>52.516129032258078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4-4B31-8571-EA3D3416FE53}"/>
            </c:ext>
          </c:extLst>
        </c:ser>
        <c:ser>
          <c:idx val="3"/>
          <c:order val="2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HDL!$G$3:$G$20</c:f>
              <c:numCache>
                <c:formatCode>0.0</c:formatCode>
                <c:ptCount val="18"/>
                <c:pt idx="0">
                  <c:v>52.988194444444446</c:v>
                </c:pt>
                <c:pt idx="1">
                  <c:v>52.541666666666664</c:v>
                </c:pt>
                <c:pt idx="2">
                  <c:v>52.871428571428567</c:v>
                </c:pt>
                <c:pt idx="3">
                  <c:v>52.780357142857142</c:v>
                </c:pt>
                <c:pt idx="4">
                  <c:v>52.459090909090904</c:v>
                </c:pt>
                <c:pt idx="5">
                  <c:v>52.677192982456134</c:v>
                </c:pt>
                <c:pt idx="6">
                  <c:v>52.265384615384619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B4-4B31-8571-EA3D3416FE53}"/>
            </c:ext>
          </c:extLst>
        </c:ser>
        <c:ser>
          <c:idx val="1"/>
          <c:order val="3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HDL!$H$3:$H$20</c:f>
              <c:numCache>
                <c:formatCode>0.0</c:formatCode>
                <c:ptCount val="18"/>
                <c:pt idx="3">
                  <c:v>51.215000000000003</c:v>
                </c:pt>
                <c:pt idx="4">
                  <c:v>51.030999999999999</c:v>
                </c:pt>
                <c:pt idx="5">
                  <c:v>51.029000000000003</c:v>
                </c:pt>
                <c:pt idx="6">
                  <c:v>51.533000000000001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B4-4B31-8571-EA3D3416FE53}"/>
            </c:ext>
          </c:extLst>
        </c:ser>
        <c:ser>
          <c:idx val="9"/>
          <c:order val="4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HDL!$J$3:$J$20</c:f>
              <c:numCache>
                <c:formatCode>0.0</c:formatCode>
                <c:ptCount val="18"/>
                <c:pt idx="1">
                  <c:v>50.5</c:v>
                </c:pt>
                <c:pt idx="2">
                  <c:v>50.88</c:v>
                </c:pt>
                <c:pt idx="3">
                  <c:v>50.92</c:v>
                </c:pt>
                <c:pt idx="4">
                  <c:v>49.9</c:v>
                </c:pt>
                <c:pt idx="5">
                  <c:v>50.11</c:v>
                </c:pt>
                <c:pt idx="6">
                  <c:v>50.11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B4-4B31-8571-EA3D3416FE53}"/>
            </c:ext>
          </c:extLst>
        </c:ser>
        <c:ser>
          <c:idx val="11"/>
          <c:order val="5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HDL!$K$3:$K$20</c:f>
              <c:numCache>
                <c:formatCode>0.0</c:formatCode>
                <c:ptCount val="18"/>
                <c:pt idx="1">
                  <c:v>53.6</c:v>
                </c:pt>
                <c:pt idx="2">
                  <c:v>49.8</c:v>
                </c:pt>
                <c:pt idx="3">
                  <c:v>50.8</c:v>
                </c:pt>
                <c:pt idx="4">
                  <c:v>49.2</c:v>
                </c:pt>
                <c:pt idx="5">
                  <c:v>49.9</c:v>
                </c:pt>
                <c:pt idx="6">
                  <c:v>49.7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B4-4B31-8571-EA3D3416FE53}"/>
            </c:ext>
          </c:extLst>
        </c:ser>
        <c:ser>
          <c:idx val="5"/>
          <c:order val="6"/>
          <c:tx>
            <c:strRef>
              <c:f>HDL!$O$2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HDL!$O$3:$O$20</c:f>
              <c:numCache>
                <c:formatCode>0</c:formatCode>
                <c:ptCount val="18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B4-4B31-8571-EA3D3416FE53}"/>
            </c:ext>
          </c:extLst>
        </c:ser>
        <c:ser>
          <c:idx val="6"/>
          <c:order val="7"/>
          <c:tx>
            <c:strRef>
              <c:f>HDL!$P$2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HDL!$P$3:$P$17</c:f>
              <c:numCache>
                <c:formatCode>0.0</c:formatCode>
                <c:ptCount val="15"/>
                <c:pt idx="0">
                  <c:v>52.988194444444446</c:v>
                </c:pt>
                <c:pt idx="1">
                  <c:v>52.512029569892476</c:v>
                </c:pt>
                <c:pt idx="2">
                  <c:v>51.560898255061353</c:v>
                </c:pt>
                <c:pt idx="3">
                  <c:v>51.653488165060743</c:v>
                </c:pt>
                <c:pt idx="4">
                  <c:v>50.973009731460955</c:v>
                </c:pt>
                <c:pt idx="5">
                  <c:v>51.188610365111209</c:v>
                </c:pt>
                <c:pt idx="6">
                  <c:v>51.130508372168087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FB4-4B31-8571-EA3D3416FE53}"/>
            </c:ext>
          </c:extLst>
        </c:ser>
        <c:ser>
          <c:idx val="7"/>
          <c:order val="8"/>
          <c:tx>
            <c:strRef>
              <c:f>HDL!$T$2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HDL!$T$3:$T$20</c:f>
              <c:numCache>
                <c:formatCode>General</c:formatCode>
                <c:ptCount val="18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FB4-4B31-8571-EA3D3416FE53}"/>
            </c:ext>
          </c:extLst>
        </c:ser>
        <c:ser>
          <c:idx val="8"/>
          <c:order val="9"/>
          <c:tx>
            <c:strRef>
              <c:f>HDL!$U$2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HDL!$U$3:$U$20</c:f>
              <c:numCache>
                <c:formatCode>General</c:formatCode>
                <c:ptCount val="1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FB4-4B31-8571-EA3D3416F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90048"/>
        <c:axId val="324291968"/>
      </c:lineChart>
      <c:catAx>
        <c:axId val="324290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4291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291968"/>
        <c:scaling>
          <c:orientation val="minMax"/>
          <c:max val="58"/>
          <c:min val="4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429004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6449047826086"/>
          <c:y val="0.18209916141941423"/>
          <c:w val="0.22513125649869692"/>
          <c:h val="0.76852084978739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TP!$B$3:$B$20</c:f>
              <c:numCache>
                <c:formatCode>0.00</c:formatCode>
                <c:ptCount val="18"/>
                <c:pt idx="1">
                  <c:v>6.3175000000000008</c:v>
                </c:pt>
                <c:pt idx="2">
                  <c:v>6.3168750000000014</c:v>
                </c:pt>
                <c:pt idx="3">
                  <c:v>6.3100000000000023</c:v>
                </c:pt>
                <c:pt idx="4">
                  <c:v>6.34375</c:v>
                </c:pt>
                <c:pt idx="5">
                  <c:v>6.3512500000000003</c:v>
                </c:pt>
                <c:pt idx="6">
                  <c:v>6.3559375000000005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F2-40DF-94B4-150C6A000994}"/>
            </c:ext>
          </c:extLst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TP!$C$3:$C$20</c:f>
              <c:numCache>
                <c:formatCode>0.00</c:formatCode>
                <c:ptCount val="18"/>
                <c:pt idx="2">
                  <c:v>6.3544318181818191</c:v>
                </c:pt>
                <c:pt idx="3">
                  <c:v>6.3497435897435901</c:v>
                </c:pt>
                <c:pt idx="4">
                  <c:v>6.3638271604938259</c:v>
                </c:pt>
                <c:pt idx="5">
                  <c:v>6.3543181818181829</c:v>
                </c:pt>
                <c:pt idx="6">
                  <c:v>6.3772289156626485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2-40DF-94B4-150C6A000994}"/>
            </c:ext>
          </c:extLst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TP!$D$3:$D$20</c:f>
              <c:numCache>
                <c:formatCode>0.00\ </c:formatCode>
                <c:ptCount val="18"/>
                <c:pt idx="1">
                  <c:v>6.3226666666666658</c:v>
                </c:pt>
                <c:pt idx="2">
                  <c:v>6.3794736842105264</c:v>
                </c:pt>
                <c:pt idx="3">
                  <c:v>6.3753333333333329</c:v>
                </c:pt>
                <c:pt idx="4">
                  <c:v>6.2876470588235298</c:v>
                </c:pt>
                <c:pt idx="5">
                  <c:v>6.322857142857143</c:v>
                </c:pt>
                <c:pt idx="6">
                  <c:v>6.3250000000000002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F2-40DF-94B4-150C6A000994}"/>
            </c:ext>
          </c:extLst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TP!$E$3:$E$20</c:f>
              <c:numCache>
                <c:formatCode>0.00</c:formatCode>
                <c:ptCount val="18"/>
                <c:pt idx="1">
                  <c:v>6.3570967741935513</c:v>
                </c:pt>
                <c:pt idx="2">
                  <c:v>6.3783870967741931</c:v>
                </c:pt>
                <c:pt idx="3">
                  <c:v>6.3593548387096792</c:v>
                </c:pt>
                <c:pt idx="4">
                  <c:v>6.3456666666666681</c:v>
                </c:pt>
                <c:pt idx="5">
                  <c:v>6.354516129032258</c:v>
                </c:pt>
                <c:pt idx="6">
                  <c:v>6.360645161290325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F2-40DF-94B4-150C6A000994}"/>
            </c:ext>
          </c:extLst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TP!$F$3:$F$20</c:f>
              <c:numCache>
                <c:formatCode>0.00</c:formatCode>
                <c:ptCount val="18"/>
                <c:pt idx="1">
                  <c:v>6.299999999999998</c:v>
                </c:pt>
                <c:pt idx="2">
                  <c:v>6.2949999999999982</c:v>
                </c:pt>
                <c:pt idx="3">
                  <c:v>6.200000000000002</c:v>
                </c:pt>
                <c:pt idx="4">
                  <c:v>6.254545454545454</c:v>
                </c:pt>
                <c:pt idx="5">
                  <c:v>6.2428571428571429</c:v>
                </c:pt>
                <c:pt idx="6">
                  <c:v>6.2368421052631584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F2-40DF-94B4-150C6A000994}"/>
            </c:ext>
          </c:extLst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TP!$G$3:$G$20</c:f>
              <c:numCache>
                <c:formatCode>0.00</c:formatCode>
                <c:ptCount val="18"/>
                <c:pt idx="0">
                  <c:v>6.3423913043478262</c:v>
                </c:pt>
                <c:pt idx="1">
                  <c:v>6.2660666666666671</c:v>
                </c:pt>
                <c:pt idx="2">
                  <c:v>6.272995495495497</c:v>
                </c:pt>
                <c:pt idx="3">
                  <c:v>6.2841666666666667</c:v>
                </c:pt>
                <c:pt idx="4">
                  <c:v>6.2703333333333342</c:v>
                </c:pt>
                <c:pt idx="5">
                  <c:v>6.2686805555555551</c:v>
                </c:pt>
                <c:pt idx="6">
                  <c:v>6.2614000000000001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F2-40DF-94B4-150C6A000994}"/>
            </c:ext>
          </c:extLst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TP!$H$3:$H$20</c:f>
              <c:numCache>
                <c:formatCode>0.00</c:formatCode>
                <c:ptCount val="18"/>
                <c:pt idx="3">
                  <c:v>6.2830000000000004</c:v>
                </c:pt>
                <c:pt idx="4">
                  <c:v>6.2889999999999997</c:v>
                </c:pt>
                <c:pt idx="5">
                  <c:v>6.3650000000000002</c:v>
                </c:pt>
                <c:pt idx="6">
                  <c:v>6.3780000000000001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6F2-40DF-94B4-150C6A000994}"/>
            </c:ext>
          </c:extLst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TP!$I$3:$I$20</c:f>
              <c:numCache>
                <c:formatCode>0.00</c:formatCode>
                <c:ptCount val="18"/>
                <c:pt idx="0">
                  <c:v>6.42</c:v>
                </c:pt>
                <c:pt idx="1">
                  <c:v>6.4</c:v>
                </c:pt>
                <c:pt idx="2">
                  <c:v>6.41</c:v>
                </c:pt>
                <c:pt idx="3">
                  <c:v>6.39</c:v>
                </c:pt>
                <c:pt idx="4">
                  <c:v>6.43</c:v>
                </c:pt>
                <c:pt idx="5">
                  <c:v>6.41</c:v>
                </c:pt>
                <c:pt idx="6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6F2-40DF-94B4-150C6A000994}"/>
            </c:ext>
          </c:extLst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TP!$J$3:$J$20</c:f>
              <c:numCache>
                <c:formatCode>0.00</c:formatCode>
                <c:ptCount val="18"/>
                <c:pt idx="1">
                  <c:v>6.44</c:v>
                </c:pt>
                <c:pt idx="2">
                  <c:v>6.47</c:v>
                </c:pt>
                <c:pt idx="3">
                  <c:v>6.47</c:v>
                </c:pt>
                <c:pt idx="4">
                  <c:v>6.45</c:v>
                </c:pt>
                <c:pt idx="5">
                  <c:v>6.46</c:v>
                </c:pt>
                <c:pt idx="6">
                  <c:v>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6F2-40DF-94B4-150C6A000994}"/>
            </c:ext>
          </c:extLst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TP!$K$3:$K$20</c:f>
              <c:numCache>
                <c:formatCode>0.00</c:formatCode>
                <c:ptCount val="18"/>
                <c:pt idx="1">
                  <c:v>6.5</c:v>
                </c:pt>
                <c:pt idx="2">
                  <c:v>6.3</c:v>
                </c:pt>
                <c:pt idx="3">
                  <c:v>6.4</c:v>
                </c:pt>
                <c:pt idx="4">
                  <c:v>6.3</c:v>
                </c:pt>
                <c:pt idx="5">
                  <c:v>6.4</c:v>
                </c:pt>
                <c:pt idx="6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6F2-40DF-94B4-150C6A000994}"/>
            </c:ext>
          </c:extLst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TP!$L$3:$L$20</c:f>
              <c:numCache>
                <c:formatCode>0.0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6F2-40DF-94B4-150C6A000994}"/>
            </c:ext>
          </c:extLst>
        </c:ser>
        <c:ser>
          <c:idx val="10"/>
          <c:order val="11"/>
          <c:tx>
            <c:strRef>
              <c:f>TP!$M$2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TP!$M$3:$M$20</c:f>
              <c:numCache>
                <c:formatCode>0.00</c:formatCode>
                <c:ptCount val="18"/>
                <c:pt idx="0">
                  <c:v>6.381195652173913</c:v>
                </c:pt>
                <c:pt idx="1">
                  <c:v>6.3629162634408596</c:v>
                </c:pt>
                <c:pt idx="2">
                  <c:v>6.3530181216291153</c:v>
                </c:pt>
                <c:pt idx="3">
                  <c:v>6.3421598428453274</c:v>
                </c:pt>
                <c:pt idx="4">
                  <c:v>6.3334769673862814</c:v>
                </c:pt>
                <c:pt idx="5">
                  <c:v>6.3529479152120292</c:v>
                </c:pt>
                <c:pt idx="6">
                  <c:v>6.344505368221613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6F2-40DF-94B4-150C6A000994}"/>
            </c:ext>
          </c:extLst>
        </c:ser>
        <c:ser>
          <c:idx val="11"/>
          <c:order val="12"/>
          <c:tx>
            <c:strRef>
              <c:f>TP!$N$2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TP!$N$3:$N$20</c:f>
              <c:numCache>
                <c:formatCode>0.00</c:formatCode>
                <c:ptCount val="18"/>
                <c:pt idx="0">
                  <c:v>7.7608695652173765E-2</c:v>
                </c:pt>
                <c:pt idx="1">
                  <c:v>0.23393333333333288</c:v>
                </c:pt>
                <c:pt idx="2">
                  <c:v>0.1970045045045028</c:v>
                </c:pt>
                <c:pt idx="3">
                  <c:v>0.2699999999999978</c:v>
                </c:pt>
                <c:pt idx="4">
                  <c:v>0.19545454545454621</c:v>
                </c:pt>
                <c:pt idx="5">
                  <c:v>0.21714285714285708</c:v>
                </c:pt>
                <c:pt idx="6">
                  <c:v>0.21315789473684177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6F2-40DF-94B4-150C6A000994}"/>
            </c:ext>
          </c:extLst>
        </c:ser>
        <c:ser>
          <c:idx val="12"/>
          <c:order val="13"/>
          <c:tx>
            <c:strRef>
              <c:f>TP!$O$2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TP!$O$3:$O$20</c:f>
              <c:numCache>
                <c:formatCode>0.0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6F2-40DF-94B4-150C6A000994}"/>
            </c:ext>
          </c:extLst>
        </c:ser>
        <c:ser>
          <c:idx val="13"/>
          <c:order val="14"/>
          <c:tx>
            <c:strRef>
              <c:f>TP!$P$2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TP!$P$3:$P$20</c:f>
              <c:numCache>
                <c:formatCode>0.0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6F2-40DF-94B4-150C6A000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00480"/>
        <c:axId val="324102400"/>
      </c:lineChart>
      <c:catAx>
        <c:axId val="324100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102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102400"/>
        <c:scaling>
          <c:orientation val="minMax"/>
          <c:max val="6.8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10048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ALB!$B$3:$B$20</c:f>
              <c:numCache>
                <c:formatCode>0.00</c:formatCode>
                <c:ptCount val="18"/>
                <c:pt idx="1">
                  <c:v>4.0203124999999993</c:v>
                </c:pt>
                <c:pt idx="2">
                  <c:v>3.9753124999999998</c:v>
                </c:pt>
                <c:pt idx="3">
                  <c:v>3.9656250000000002</c:v>
                </c:pt>
                <c:pt idx="4">
                  <c:v>3.9187500000000006</c:v>
                </c:pt>
                <c:pt idx="5">
                  <c:v>3.9390624999999999</c:v>
                </c:pt>
                <c:pt idx="6">
                  <c:v>3.9724999999999988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6C-4DC8-ACC3-F7BC423ECBD2}"/>
            </c:ext>
          </c:extLst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2">
                  <c:v>3.9679518072289146</c:v>
                </c:pt>
                <c:pt idx="3">
                  <c:v>3.9931168831168833</c:v>
                </c:pt>
                <c:pt idx="4">
                  <c:v>4.0009756097560967</c:v>
                </c:pt>
                <c:pt idx="5">
                  <c:v>3.9794047619047626</c:v>
                </c:pt>
                <c:pt idx="6">
                  <c:v>3.9446987951807233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6C-4DC8-ACC3-F7BC423ECBD2}"/>
            </c:ext>
          </c:extLst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ALB!$D$3:$D$20</c:f>
              <c:numCache>
                <c:formatCode>0.00\ </c:formatCode>
                <c:ptCount val="18"/>
                <c:pt idx="1">
                  <c:v>3.9464705882352935</c:v>
                </c:pt>
                <c:pt idx="2">
                  <c:v>3.9512499999999999</c:v>
                </c:pt>
                <c:pt idx="3">
                  <c:v>3.9386666666666668</c:v>
                </c:pt>
                <c:pt idx="4">
                  <c:v>3.952142857142857</c:v>
                </c:pt>
                <c:pt idx="5">
                  <c:v>3.9511764705882344</c:v>
                </c:pt>
                <c:pt idx="6">
                  <c:v>3.9633333333333334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6C-4DC8-ACC3-F7BC423ECBD2}"/>
            </c:ext>
          </c:extLst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1">
                  <c:v>4.0206451612903216</c:v>
                </c:pt>
                <c:pt idx="2">
                  <c:v>4.0354838709677425</c:v>
                </c:pt>
                <c:pt idx="3">
                  <c:v>4.0158064516129031</c:v>
                </c:pt>
                <c:pt idx="4">
                  <c:v>4.0276666666666658</c:v>
                </c:pt>
                <c:pt idx="5">
                  <c:v>4.0267741935483867</c:v>
                </c:pt>
                <c:pt idx="6">
                  <c:v>4.0567741935483852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6C-4DC8-ACC3-F7BC423ECBD2}"/>
            </c:ext>
          </c:extLst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1">
                  <c:v>3.8849999999999993</c:v>
                </c:pt>
                <c:pt idx="2">
                  <c:v>3.88</c:v>
                </c:pt>
                <c:pt idx="3">
                  <c:v>3.8722222222222218</c:v>
                </c:pt>
                <c:pt idx="4">
                  <c:v>3.9454545454545458</c:v>
                </c:pt>
                <c:pt idx="5">
                  <c:v>3.9190476190476189</c:v>
                </c:pt>
                <c:pt idx="6">
                  <c:v>3.9368421052631577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6C-4DC8-ACC3-F7BC423ECBD2}"/>
            </c:ext>
          </c:extLst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0">
                  <c:v>3.9794696969696983</c:v>
                </c:pt>
                <c:pt idx="1">
                  <c:v>3.9574666666666674</c:v>
                </c:pt>
                <c:pt idx="2">
                  <c:v>4.0086021505376337</c:v>
                </c:pt>
                <c:pt idx="3">
                  <c:v>3.9806884057971019</c:v>
                </c:pt>
                <c:pt idx="4">
                  <c:v>3.9541666666666666</c:v>
                </c:pt>
                <c:pt idx="5">
                  <c:v>3.9444444444444446</c:v>
                </c:pt>
                <c:pt idx="6">
                  <c:v>3.9365740740740751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6C-4DC8-ACC3-F7BC423ECBD2}"/>
            </c:ext>
          </c:extLst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ALB!$H$3:$H$20</c:f>
              <c:numCache>
                <c:formatCode>0.00</c:formatCode>
                <c:ptCount val="18"/>
                <c:pt idx="3">
                  <c:v>4.0339999999999998</c:v>
                </c:pt>
                <c:pt idx="4">
                  <c:v>4.0220000000000002</c:v>
                </c:pt>
                <c:pt idx="5">
                  <c:v>4.04</c:v>
                </c:pt>
                <c:pt idx="6">
                  <c:v>4.008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6C-4DC8-ACC3-F7BC423ECBD2}"/>
            </c:ext>
          </c:extLst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ALB!$I$3:$I$20</c:f>
              <c:numCache>
                <c:formatCode>0.00</c:formatCode>
                <c:ptCount val="18"/>
                <c:pt idx="0">
                  <c:v>4.17</c:v>
                </c:pt>
                <c:pt idx="1">
                  <c:v>4.1500000000000004</c:v>
                </c:pt>
                <c:pt idx="2">
                  <c:v>4.1399999999999997</c:v>
                </c:pt>
                <c:pt idx="3">
                  <c:v>4.1399999999999997</c:v>
                </c:pt>
                <c:pt idx="4">
                  <c:v>4.1100000000000003</c:v>
                </c:pt>
                <c:pt idx="5">
                  <c:v>4.05</c:v>
                </c:pt>
                <c:pt idx="6">
                  <c:v>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6C-4DC8-ACC3-F7BC423ECBD2}"/>
            </c:ext>
          </c:extLst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1">
                  <c:v>4.0599999999999996</c:v>
                </c:pt>
                <c:pt idx="2">
                  <c:v>4.0599999999999996</c:v>
                </c:pt>
                <c:pt idx="3">
                  <c:v>4.04</c:v>
                </c:pt>
                <c:pt idx="4">
                  <c:v>3.97</c:v>
                </c:pt>
                <c:pt idx="5">
                  <c:v>3.97</c:v>
                </c:pt>
                <c:pt idx="6">
                  <c:v>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6C-4DC8-ACC3-F7BC423ECBD2}"/>
            </c:ext>
          </c:extLst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1">
                  <c:v>4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4</c:v>
                </c:pt>
                <c:pt idx="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36C-4DC8-ACC3-F7BC423ECBD2}"/>
            </c:ext>
          </c:extLst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ALB!$L$3:$L$20</c:f>
              <c:numCache>
                <c:formatCode>0.0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36C-4DC8-ACC3-F7BC423ECBD2}"/>
            </c:ext>
          </c:extLst>
        </c:ser>
        <c:ser>
          <c:idx val="10"/>
          <c:order val="11"/>
          <c:tx>
            <c:strRef>
              <c:f>ALB!$M$2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ALB!$M$3:$M$20</c:f>
              <c:numCache>
                <c:formatCode>0.00</c:formatCode>
                <c:ptCount val="18"/>
                <c:pt idx="0">
                  <c:v>4.0747348484848489</c:v>
                </c:pt>
                <c:pt idx="1">
                  <c:v>4.0049868645240352</c:v>
                </c:pt>
                <c:pt idx="2">
                  <c:v>3.9909555920815873</c:v>
                </c:pt>
                <c:pt idx="3">
                  <c:v>3.9880125629415781</c:v>
                </c:pt>
                <c:pt idx="4">
                  <c:v>3.9801156345686826</c:v>
                </c:pt>
                <c:pt idx="5">
                  <c:v>3.9819909989533451</c:v>
                </c:pt>
                <c:pt idx="6">
                  <c:v>3.9758722501399673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36C-4DC8-ACC3-F7BC423ECBD2}"/>
            </c:ext>
          </c:extLst>
        </c:ser>
        <c:ser>
          <c:idx val="11"/>
          <c:order val="12"/>
          <c:tx>
            <c:strRef>
              <c:f>ALB!$N$2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ALB!$N$3:$N$20</c:f>
              <c:numCache>
                <c:formatCode>0.00</c:formatCode>
                <c:ptCount val="18"/>
                <c:pt idx="0">
                  <c:v>0.19053030303030161</c:v>
                </c:pt>
                <c:pt idx="1">
                  <c:v>0.26500000000000101</c:v>
                </c:pt>
                <c:pt idx="2">
                  <c:v>0.25999999999999979</c:v>
                </c:pt>
                <c:pt idx="3">
                  <c:v>0.26777777777777789</c:v>
                </c:pt>
                <c:pt idx="4">
                  <c:v>0.21000000000000041</c:v>
                </c:pt>
                <c:pt idx="5">
                  <c:v>0.13095238095238093</c:v>
                </c:pt>
                <c:pt idx="6">
                  <c:v>0.17000000000000037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36C-4DC8-ACC3-F7BC423ECBD2}"/>
            </c:ext>
          </c:extLst>
        </c:ser>
        <c:ser>
          <c:idx val="12"/>
          <c:order val="13"/>
          <c:tx>
            <c:strRef>
              <c:f>ALB!$O$2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36C-4DC8-ACC3-F7BC423ECBD2}"/>
            </c:ext>
          </c:extLst>
        </c:ser>
        <c:ser>
          <c:idx val="13"/>
          <c:order val="14"/>
          <c:tx>
            <c:strRef>
              <c:f>ALB!$P$2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ALB!$P$3:$P$20</c:f>
              <c:numCache>
                <c:formatCode>0.0</c:formatCode>
                <c:ptCount val="1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36C-4DC8-ACC3-F7BC423EC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63936"/>
        <c:axId val="324265856"/>
      </c:lineChart>
      <c:catAx>
        <c:axId val="324263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265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265856"/>
        <c:scaling>
          <c:orientation val="minMax"/>
          <c:max val="4.4000000000000004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26393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63"/>
        </c:manualLayout>
      </c:layout>
      <c:lineChart>
        <c:grouping val="standard"/>
        <c:varyColors val="0"/>
        <c:ser>
          <c:idx val="0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TBIL!$B$3:$B$20</c:f>
              <c:numCache>
                <c:formatCode>0.00</c:formatCode>
                <c:ptCount val="18"/>
                <c:pt idx="1">
                  <c:v>1.9671874999999992</c:v>
                </c:pt>
                <c:pt idx="2">
                  <c:v>1.973125</c:v>
                </c:pt>
                <c:pt idx="3">
                  <c:v>1.9968749999999995</c:v>
                </c:pt>
                <c:pt idx="4">
                  <c:v>1.9509375000000007</c:v>
                </c:pt>
                <c:pt idx="5">
                  <c:v>1.9737499999999992</c:v>
                </c:pt>
                <c:pt idx="6">
                  <c:v>1.9787499999999993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2-4B12-A264-CEC0AC4F8F5F}"/>
            </c:ext>
          </c:extLst>
        </c:ser>
        <c:ser>
          <c:idx val="1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TBIL!$C$3:$C$20</c:f>
              <c:numCache>
                <c:formatCode>0.00</c:formatCode>
                <c:ptCount val="18"/>
                <c:pt idx="2">
                  <c:v>2.0481609195402304</c:v>
                </c:pt>
                <c:pt idx="3">
                  <c:v>2.039605263157894</c:v>
                </c:pt>
                <c:pt idx="4">
                  <c:v>2.0527160493827163</c:v>
                </c:pt>
                <c:pt idx="5">
                  <c:v>2.0375862068965525</c:v>
                </c:pt>
                <c:pt idx="6">
                  <c:v>2.0340963855421696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2-4B12-A264-CEC0AC4F8F5F}"/>
            </c:ext>
          </c:extLst>
        </c:ser>
        <c:ser>
          <c:idx val="2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TBIL!$D$3:$D$20</c:f>
              <c:numCache>
                <c:formatCode>0.00\ </c:formatCode>
                <c:ptCount val="18"/>
                <c:pt idx="1">
                  <c:v>1.9228571428571428</c:v>
                </c:pt>
                <c:pt idx="2">
                  <c:v>1.9000000000000004</c:v>
                </c:pt>
                <c:pt idx="3">
                  <c:v>1.8699999999999999</c:v>
                </c:pt>
                <c:pt idx="4">
                  <c:v>1.9037500000000001</c:v>
                </c:pt>
                <c:pt idx="5">
                  <c:v>1.8775000000000002</c:v>
                </c:pt>
                <c:pt idx="6">
                  <c:v>1.8272727272727272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22-4B12-A264-CEC0AC4F8F5F}"/>
            </c:ext>
          </c:extLst>
        </c:ser>
        <c:ser>
          <c:idx val="4"/>
          <c:order val="3"/>
          <c:tx>
            <c:strRef>
              <c:f>TBIL!$E$2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TBIL!$E$3:$E$20</c:f>
              <c:numCache>
                <c:formatCode>0.00</c:formatCode>
                <c:ptCount val="18"/>
                <c:pt idx="1">
                  <c:v>1.9935483870967738</c:v>
                </c:pt>
                <c:pt idx="2">
                  <c:v>1.9916129032258059</c:v>
                </c:pt>
                <c:pt idx="3">
                  <c:v>2.0048387096774194</c:v>
                </c:pt>
                <c:pt idx="4">
                  <c:v>1.9863333333333333</c:v>
                </c:pt>
                <c:pt idx="5">
                  <c:v>1.9919354838709677</c:v>
                </c:pt>
                <c:pt idx="6">
                  <c:v>1.9948387096774189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22-4B12-A264-CEC0AC4F8F5F}"/>
            </c:ext>
          </c:extLst>
        </c:ser>
        <c:ser>
          <c:idx val="5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TBIL!$F$3:$F$20</c:f>
              <c:numCache>
                <c:formatCode>0.00</c:formatCode>
                <c:ptCount val="18"/>
                <c:pt idx="1">
                  <c:v>1.8689999999999998</c:v>
                </c:pt>
                <c:pt idx="2">
                  <c:v>1.859</c:v>
                </c:pt>
                <c:pt idx="3">
                  <c:v>1.8642857142857143</c:v>
                </c:pt>
                <c:pt idx="4">
                  <c:v>1.8704545454545454</c:v>
                </c:pt>
                <c:pt idx="5">
                  <c:v>1.9680952380952372</c:v>
                </c:pt>
                <c:pt idx="6">
                  <c:v>1.9710526315789472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22-4B12-A264-CEC0AC4F8F5F}"/>
            </c:ext>
          </c:extLst>
        </c:ser>
        <c:ser>
          <c:idx val="6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TBIL!$G$3:$G$20</c:f>
              <c:numCache>
                <c:formatCode>0.00</c:formatCode>
                <c:ptCount val="18"/>
                <c:pt idx="0">
                  <c:v>2.1172463768115941</c:v>
                </c:pt>
                <c:pt idx="1">
                  <c:v>2.0976282051282049</c:v>
                </c:pt>
                <c:pt idx="2">
                  <c:v>2.0878828828828815</c:v>
                </c:pt>
                <c:pt idx="3">
                  <c:v>2.0858333333333334</c:v>
                </c:pt>
                <c:pt idx="4">
                  <c:v>2.0853030303030304</c:v>
                </c:pt>
                <c:pt idx="5">
                  <c:v>2.0797839506172839</c:v>
                </c:pt>
                <c:pt idx="6">
                  <c:v>2.0738461538461532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22-4B12-A264-CEC0AC4F8F5F}"/>
            </c:ext>
          </c:extLst>
        </c:ser>
        <c:ser>
          <c:idx val="7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TBIL!$H$3:$H$20</c:f>
              <c:numCache>
                <c:formatCode>0.00</c:formatCode>
                <c:ptCount val="18"/>
                <c:pt idx="3">
                  <c:v>1.962</c:v>
                </c:pt>
                <c:pt idx="4">
                  <c:v>1.958</c:v>
                </c:pt>
                <c:pt idx="5">
                  <c:v>2.0720000000000001</c:v>
                </c:pt>
                <c:pt idx="6">
                  <c:v>2.0670000000000002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22-4B12-A264-CEC0AC4F8F5F}"/>
            </c:ext>
          </c:extLst>
        </c:ser>
        <c:ser>
          <c:idx val="8"/>
          <c:order val="7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TBIL!$I$3:$I$20</c:f>
              <c:numCache>
                <c:formatCode>0.00</c:formatCode>
                <c:ptCount val="18"/>
                <c:pt idx="0">
                  <c:v>1.96</c:v>
                </c:pt>
                <c:pt idx="1">
                  <c:v>1.92</c:v>
                </c:pt>
                <c:pt idx="2">
                  <c:v>2.02</c:v>
                </c:pt>
                <c:pt idx="3">
                  <c:v>2.0099999999999998</c:v>
                </c:pt>
                <c:pt idx="4">
                  <c:v>1.97</c:v>
                </c:pt>
                <c:pt idx="5">
                  <c:v>2.0099999999999998</c:v>
                </c:pt>
                <c:pt idx="6">
                  <c:v>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22-4B12-A264-CEC0AC4F8F5F}"/>
            </c:ext>
          </c:extLst>
        </c:ser>
        <c:ser>
          <c:idx val="3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TBIL!$J$3:$J$20</c:f>
              <c:numCache>
                <c:formatCode>0.00</c:formatCode>
                <c:ptCount val="18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22-4B12-A264-CEC0AC4F8F5F}"/>
            </c:ext>
          </c:extLst>
        </c:ser>
        <c:ser>
          <c:idx val="14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TBIL!$K$3:$K$20</c:f>
              <c:numCache>
                <c:formatCode>0.00</c:formatCode>
                <c:ptCount val="18"/>
                <c:pt idx="1">
                  <c:v>2.1</c:v>
                </c:pt>
                <c:pt idx="2">
                  <c:v>2</c:v>
                </c:pt>
                <c:pt idx="3">
                  <c:v>2.1</c:v>
                </c:pt>
                <c:pt idx="4">
                  <c:v>1.9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A22-4B12-A264-CEC0AC4F8F5F}"/>
            </c:ext>
          </c:extLst>
        </c:ser>
        <c:ser>
          <c:idx val="9"/>
          <c:order val="10"/>
          <c:tx>
            <c:strRef>
              <c:f>TBIL!$L$2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TBIL!$L$3:$L$20</c:f>
              <c:numCache>
                <c:formatCode>0.0</c:formatCode>
                <c:ptCount val="18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A22-4B12-A264-CEC0AC4F8F5F}"/>
            </c:ext>
          </c:extLst>
        </c:ser>
        <c:ser>
          <c:idx val="10"/>
          <c:order val="11"/>
          <c:tx>
            <c:strRef>
              <c:f>TBIL!$M$2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TBIL!$M$3:$M$20</c:f>
              <c:numCache>
                <c:formatCode>0.00</c:formatCode>
                <c:ptCount val="18"/>
                <c:pt idx="0">
                  <c:v>2.038623188405797</c:v>
                </c:pt>
                <c:pt idx="1">
                  <c:v>1.983777654385265</c:v>
                </c:pt>
                <c:pt idx="2">
                  <c:v>1.9866424117387684</c:v>
                </c:pt>
                <c:pt idx="3">
                  <c:v>1.9933438020454362</c:v>
                </c:pt>
                <c:pt idx="4">
                  <c:v>1.9677494458473626</c:v>
                </c:pt>
                <c:pt idx="5">
                  <c:v>2.0010650879480041</c:v>
                </c:pt>
                <c:pt idx="6">
                  <c:v>1.9926856607917416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A22-4B12-A264-CEC0AC4F8F5F}"/>
            </c:ext>
          </c:extLst>
        </c:ser>
        <c:ser>
          <c:idx val="11"/>
          <c:order val="12"/>
          <c:tx>
            <c:strRef>
              <c:f>TBIL!$N$2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TBIL!$N$3:$N$20</c:f>
              <c:numCache>
                <c:formatCode>0.00</c:formatCode>
                <c:ptCount val="18"/>
                <c:pt idx="0">
                  <c:v>0.15724637681159415</c:v>
                </c:pt>
                <c:pt idx="1">
                  <c:v>0.23100000000000032</c:v>
                </c:pt>
                <c:pt idx="2">
                  <c:v>0.2288828828828815</c:v>
                </c:pt>
                <c:pt idx="3">
                  <c:v>0.23571428571428577</c:v>
                </c:pt>
                <c:pt idx="4">
                  <c:v>0.21484848484848507</c:v>
                </c:pt>
                <c:pt idx="5">
                  <c:v>0.20228395061728377</c:v>
                </c:pt>
                <c:pt idx="6">
                  <c:v>0.24657342657342607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A22-4B12-A264-CEC0AC4F8F5F}"/>
            </c:ext>
          </c:extLst>
        </c:ser>
        <c:ser>
          <c:idx val="12"/>
          <c:order val="13"/>
          <c:tx>
            <c:strRef>
              <c:f>TBIL!$O$2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TBIL!$O$3:$O$20</c:f>
              <c:numCache>
                <c:formatCode>0.0</c:formatCode>
                <c:ptCount val="18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A22-4B12-A264-CEC0AC4F8F5F}"/>
            </c:ext>
          </c:extLst>
        </c:ser>
        <c:ser>
          <c:idx val="13"/>
          <c:order val="14"/>
          <c:tx>
            <c:strRef>
              <c:f>TBIL!$P$2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TBIL!$P$3:$P$20</c:f>
              <c:numCache>
                <c:formatCode>0.0</c:formatCode>
                <c:ptCount val="18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A22-4B12-A264-CEC0AC4F8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742528"/>
        <c:axId val="324769280"/>
      </c:lineChart>
      <c:catAx>
        <c:axId val="32474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769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769280"/>
        <c:scaling>
          <c:orientation val="minMax"/>
          <c:max val="2.7"/>
          <c:min val="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742528"/>
        <c:crosses val="autoZero"/>
        <c:crossBetween val="between"/>
        <c:majorUnit val="0.300000000000000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39658029711"/>
          <c:y val="0.11784182453352825"/>
          <c:w val="0.1593266128358154"/>
          <c:h val="0.871068011577975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72913992297846E-2"/>
          <c:y val="7.6158940397350966E-2"/>
          <c:w val="0.69833119383825359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1.9096874999999998</c:v>
                </c:pt>
                <c:pt idx="2">
                  <c:v>1.9212499999999999</c:v>
                </c:pt>
                <c:pt idx="3">
                  <c:v>1.9490624999999999</c:v>
                </c:pt>
                <c:pt idx="4">
                  <c:v>1.8937500000000003</c:v>
                </c:pt>
                <c:pt idx="5">
                  <c:v>1.9068749999999994</c:v>
                </c:pt>
                <c:pt idx="6">
                  <c:v>1.899375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8-4647-8374-7BABA1E7E8D5}"/>
            </c:ext>
          </c:extLst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2">
                  <c:v>1.9481944444444439</c:v>
                </c:pt>
                <c:pt idx="3">
                  <c:v>1.9372000000000007</c:v>
                </c:pt>
                <c:pt idx="4">
                  <c:v>1.9239240506329116</c:v>
                </c:pt>
                <c:pt idx="5">
                  <c:v>1.9163953488372094</c:v>
                </c:pt>
                <c:pt idx="6">
                  <c:v>1.9122891566265057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8-4647-8374-7BABA1E7E8D5}"/>
            </c:ext>
          </c:extLst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1">
                  <c:v>1.9243333333333335</c:v>
                </c:pt>
                <c:pt idx="2">
                  <c:v>1.9565000000000001</c:v>
                </c:pt>
                <c:pt idx="3">
                  <c:v>1.9376666666666664</c:v>
                </c:pt>
                <c:pt idx="4">
                  <c:v>1.9368750000000001</c:v>
                </c:pt>
                <c:pt idx="5">
                  <c:v>1.9139230769230766</c:v>
                </c:pt>
                <c:pt idx="6">
                  <c:v>1.8205384615384612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38-4647-8374-7BABA1E7E8D5}"/>
            </c:ext>
          </c:extLst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1">
                  <c:v>1.9082258064516122</c:v>
                </c:pt>
                <c:pt idx="2">
                  <c:v>1.9142903225806451</c:v>
                </c:pt>
                <c:pt idx="3">
                  <c:v>1.8885483870967747</c:v>
                </c:pt>
                <c:pt idx="4">
                  <c:v>1.8845666666666667</c:v>
                </c:pt>
                <c:pt idx="5">
                  <c:v>1.9084193548387094</c:v>
                </c:pt>
                <c:pt idx="6">
                  <c:v>1.9093225806451608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38-4647-8374-7BABA1E7E8D5}"/>
            </c:ext>
          </c:extLst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1">
                  <c:v>1.9175</c:v>
                </c:pt>
                <c:pt idx="2">
                  <c:v>1.9380000000000002</c:v>
                </c:pt>
                <c:pt idx="3">
                  <c:v>1.9294444444444443</c:v>
                </c:pt>
                <c:pt idx="4">
                  <c:v>1.9272727272727275</c:v>
                </c:pt>
                <c:pt idx="5">
                  <c:v>1.922857142857143</c:v>
                </c:pt>
                <c:pt idx="6">
                  <c:v>1.9252631578947368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38-4647-8374-7BABA1E7E8D5}"/>
            </c:ext>
          </c:extLst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1.9814375000000002</c:v>
                </c:pt>
                <c:pt idx="1">
                  <c:v>1.926705128205128</c:v>
                </c:pt>
                <c:pt idx="2">
                  <c:v>1.9436306306306306</c:v>
                </c:pt>
                <c:pt idx="3">
                  <c:v>1.9418390804597701</c:v>
                </c:pt>
                <c:pt idx="4">
                  <c:v>1.9651190476190472</c:v>
                </c:pt>
                <c:pt idx="5">
                  <c:v>1.9197777777777776</c:v>
                </c:pt>
                <c:pt idx="6">
                  <c:v>1.9055769230769231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38-4647-8374-7BABA1E7E8D5}"/>
            </c:ext>
          </c:extLst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3">
                  <c:v>1.9179999999999999</c:v>
                </c:pt>
                <c:pt idx="4">
                  <c:v>1.8740000000000001</c:v>
                </c:pt>
                <c:pt idx="5">
                  <c:v>1.879</c:v>
                </c:pt>
                <c:pt idx="6">
                  <c:v>1.873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38-4647-8374-7BABA1E7E8D5}"/>
            </c:ext>
          </c:extLst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0">
                  <c:v>1.978</c:v>
                </c:pt>
                <c:pt idx="1">
                  <c:v>2.0329999999999999</c:v>
                </c:pt>
                <c:pt idx="2">
                  <c:v>2.0139999999999998</c:v>
                </c:pt>
                <c:pt idx="3">
                  <c:v>1.986</c:v>
                </c:pt>
                <c:pt idx="4">
                  <c:v>1.9630000000000001</c:v>
                </c:pt>
                <c:pt idx="5">
                  <c:v>1.9350000000000001</c:v>
                </c:pt>
                <c:pt idx="6">
                  <c:v>1.927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38-4647-8374-7BABA1E7E8D5}"/>
            </c:ext>
          </c:extLst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1.94</c:v>
                </c:pt>
                <c:pt idx="2">
                  <c:v>1.97</c:v>
                </c:pt>
                <c:pt idx="3">
                  <c:v>1.98</c:v>
                </c:pt>
                <c:pt idx="4">
                  <c:v>1.96</c:v>
                </c:pt>
                <c:pt idx="5">
                  <c:v>1.95</c:v>
                </c:pt>
                <c:pt idx="6">
                  <c:v>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F38-4647-8374-7BABA1E7E8D5}"/>
            </c:ext>
          </c:extLst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1">
                  <c:v>1.83</c:v>
                </c:pt>
                <c:pt idx="2">
                  <c:v>1.83</c:v>
                </c:pt>
                <c:pt idx="3">
                  <c:v>1.82</c:v>
                </c:pt>
                <c:pt idx="4">
                  <c:v>1.86</c:v>
                </c:pt>
                <c:pt idx="5">
                  <c:v>1.91</c:v>
                </c:pt>
                <c:pt idx="6">
                  <c:v>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F38-4647-8374-7BABA1E7E8D5}"/>
            </c:ext>
          </c:extLst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CRP!$L$3:$L$20</c:f>
              <c:numCache>
                <c:formatCode>0.00</c:formatCode>
                <c:ptCount val="18"/>
                <c:pt idx="0">
                  <c:v>1.92</c:v>
                </c:pt>
                <c:pt idx="1">
                  <c:v>1.92</c:v>
                </c:pt>
                <c:pt idx="2">
                  <c:v>1.92</c:v>
                </c:pt>
                <c:pt idx="3">
                  <c:v>1.92</c:v>
                </c:pt>
                <c:pt idx="4">
                  <c:v>1.92</c:v>
                </c:pt>
                <c:pt idx="5">
                  <c:v>1.92</c:v>
                </c:pt>
                <c:pt idx="6">
                  <c:v>1.92</c:v>
                </c:pt>
                <c:pt idx="7">
                  <c:v>1.92</c:v>
                </c:pt>
                <c:pt idx="8">
                  <c:v>1.92</c:v>
                </c:pt>
                <c:pt idx="9">
                  <c:v>1.92</c:v>
                </c:pt>
                <c:pt idx="10">
                  <c:v>1.92</c:v>
                </c:pt>
                <c:pt idx="11">
                  <c:v>1.92</c:v>
                </c:pt>
                <c:pt idx="12">
                  <c:v>1.92</c:v>
                </c:pt>
                <c:pt idx="13">
                  <c:v>1.92</c:v>
                </c:pt>
                <c:pt idx="14">
                  <c:v>1.92</c:v>
                </c:pt>
                <c:pt idx="15">
                  <c:v>1.92</c:v>
                </c:pt>
                <c:pt idx="16">
                  <c:v>1.92</c:v>
                </c:pt>
                <c:pt idx="17">
                  <c:v>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F38-4647-8374-7BABA1E7E8D5}"/>
            </c:ext>
          </c:extLst>
        </c:ser>
        <c:ser>
          <c:idx val="10"/>
          <c:order val="11"/>
          <c:tx>
            <c:strRef>
              <c:f>CRP!$M$2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CRP!$M$3:$M$20</c:f>
              <c:numCache>
                <c:formatCode>0.000</c:formatCode>
                <c:ptCount val="18"/>
                <c:pt idx="0">
                  <c:v>1.97971875</c:v>
                </c:pt>
                <c:pt idx="1">
                  <c:v>1.9236814709987591</c:v>
                </c:pt>
                <c:pt idx="2">
                  <c:v>1.937318377517302</c:v>
                </c:pt>
                <c:pt idx="3">
                  <c:v>1.9287761078667658</c:v>
                </c:pt>
                <c:pt idx="4">
                  <c:v>1.9188507492191356</c:v>
                </c:pt>
                <c:pt idx="5">
                  <c:v>1.9162247701233917</c:v>
                </c:pt>
                <c:pt idx="6">
                  <c:v>1.9062365279781788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F38-4647-8374-7BABA1E7E8D5}"/>
            </c:ext>
          </c:extLst>
        </c:ser>
        <c:ser>
          <c:idx val="11"/>
          <c:order val="12"/>
          <c:tx>
            <c:strRef>
              <c:f>CRP!$N$2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CRP!$N$3:$N$20</c:f>
              <c:numCache>
                <c:formatCode>0.000</c:formatCode>
                <c:ptCount val="18"/>
                <c:pt idx="0">
                  <c:v>3.4375000000002043E-3</c:v>
                </c:pt>
                <c:pt idx="1">
                  <c:v>0.20299999999999985</c:v>
                </c:pt>
                <c:pt idx="2">
                  <c:v>0.18399999999999972</c:v>
                </c:pt>
                <c:pt idx="3">
                  <c:v>0.16599999999999993</c:v>
                </c:pt>
                <c:pt idx="4">
                  <c:v>0.10511904761904711</c:v>
                </c:pt>
                <c:pt idx="5">
                  <c:v>7.0999999999999952E-2</c:v>
                </c:pt>
                <c:pt idx="6">
                  <c:v>0.12946153846153874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F38-4647-8374-7BABA1E7E8D5}"/>
            </c:ext>
          </c:extLst>
        </c:ser>
        <c:ser>
          <c:idx val="12"/>
          <c:order val="13"/>
          <c:tx>
            <c:strRef>
              <c:f>CRP!$O$2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CRP!$O$3:$O$20</c:f>
              <c:numCache>
                <c:formatCode>General</c:formatCode>
                <c:ptCount val="18"/>
                <c:pt idx="0">
                  <c:v>1.72</c:v>
                </c:pt>
                <c:pt idx="1">
                  <c:v>1.72</c:v>
                </c:pt>
                <c:pt idx="2">
                  <c:v>1.72</c:v>
                </c:pt>
                <c:pt idx="3">
                  <c:v>1.72</c:v>
                </c:pt>
                <c:pt idx="4">
                  <c:v>1.72</c:v>
                </c:pt>
                <c:pt idx="5">
                  <c:v>1.72</c:v>
                </c:pt>
                <c:pt idx="6">
                  <c:v>1.72</c:v>
                </c:pt>
                <c:pt idx="7">
                  <c:v>1.72</c:v>
                </c:pt>
                <c:pt idx="8">
                  <c:v>1.72</c:v>
                </c:pt>
                <c:pt idx="9">
                  <c:v>1.72</c:v>
                </c:pt>
                <c:pt idx="10">
                  <c:v>1.72</c:v>
                </c:pt>
                <c:pt idx="11">
                  <c:v>1.72</c:v>
                </c:pt>
                <c:pt idx="12">
                  <c:v>1.72</c:v>
                </c:pt>
                <c:pt idx="13">
                  <c:v>1.72</c:v>
                </c:pt>
                <c:pt idx="14">
                  <c:v>1.72</c:v>
                </c:pt>
                <c:pt idx="15">
                  <c:v>1.72</c:v>
                </c:pt>
                <c:pt idx="16">
                  <c:v>1.72</c:v>
                </c:pt>
                <c:pt idx="17">
                  <c:v>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F38-4647-8374-7BABA1E7E8D5}"/>
            </c:ext>
          </c:extLst>
        </c:ser>
        <c:ser>
          <c:idx val="13"/>
          <c:order val="14"/>
          <c:tx>
            <c:strRef>
              <c:f>CRP!$P$2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CRP!$P$3:$P$20</c:f>
              <c:numCache>
                <c:formatCode>General</c:formatCode>
                <c:ptCount val="18"/>
                <c:pt idx="0">
                  <c:v>2.12</c:v>
                </c:pt>
                <c:pt idx="1">
                  <c:v>2.12</c:v>
                </c:pt>
                <c:pt idx="2">
                  <c:v>2.12</c:v>
                </c:pt>
                <c:pt idx="3">
                  <c:v>2.12</c:v>
                </c:pt>
                <c:pt idx="4">
                  <c:v>2.12</c:v>
                </c:pt>
                <c:pt idx="5">
                  <c:v>2.12</c:v>
                </c:pt>
                <c:pt idx="6">
                  <c:v>2.12</c:v>
                </c:pt>
                <c:pt idx="7">
                  <c:v>2.12</c:v>
                </c:pt>
                <c:pt idx="8">
                  <c:v>2.12</c:v>
                </c:pt>
                <c:pt idx="9">
                  <c:v>2.12</c:v>
                </c:pt>
                <c:pt idx="10">
                  <c:v>2.12</c:v>
                </c:pt>
                <c:pt idx="11">
                  <c:v>2.12</c:v>
                </c:pt>
                <c:pt idx="12">
                  <c:v>2.12</c:v>
                </c:pt>
                <c:pt idx="13">
                  <c:v>2.12</c:v>
                </c:pt>
                <c:pt idx="14">
                  <c:v>2.12</c:v>
                </c:pt>
                <c:pt idx="15">
                  <c:v>2.12</c:v>
                </c:pt>
                <c:pt idx="16">
                  <c:v>2.12</c:v>
                </c:pt>
                <c:pt idx="17">
                  <c:v>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F38-4647-8374-7BABA1E7E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647936"/>
        <c:axId val="324796800"/>
      </c:lineChart>
      <c:catAx>
        <c:axId val="324647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796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796800"/>
        <c:scaling>
          <c:orientation val="minMax"/>
          <c:max val="2.3199999999999998"/>
          <c:min val="1.5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64793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28498225286961"/>
          <c:y val="0.13576191685717151"/>
          <c:w val="0.15789471393795929"/>
          <c:h val="0.847682330031326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19547136314373E-2"/>
          <c:y val="8.2781456953642543E-2"/>
          <c:w val="0.70481189095764751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UA!$B$3:$B$20</c:f>
              <c:numCache>
                <c:formatCode>0.00</c:formatCode>
                <c:ptCount val="18"/>
                <c:pt idx="1">
                  <c:v>6.4093750000000034</c:v>
                </c:pt>
                <c:pt idx="2">
                  <c:v>6.4437500000000014</c:v>
                </c:pt>
                <c:pt idx="3">
                  <c:v>6.434375000000002</c:v>
                </c:pt>
                <c:pt idx="4">
                  <c:v>6.4281250000000023</c:v>
                </c:pt>
                <c:pt idx="5">
                  <c:v>6.4687500000000018</c:v>
                </c:pt>
                <c:pt idx="6">
                  <c:v>6.4187500000000028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F6-483B-B41D-F7687CED9948}"/>
            </c:ext>
          </c:extLst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UA!$C$3:$C$20</c:f>
              <c:numCache>
                <c:formatCode>0.00</c:formatCode>
                <c:ptCount val="18"/>
                <c:pt idx="2">
                  <c:v>6.4903448275862115</c:v>
                </c:pt>
                <c:pt idx="3">
                  <c:v>6.4777333333333349</c:v>
                </c:pt>
                <c:pt idx="4">
                  <c:v>6.4606024096385557</c:v>
                </c:pt>
                <c:pt idx="5">
                  <c:v>6.4712643678160946</c:v>
                </c:pt>
                <c:pt idx="6">
                  <c:v>6.4712195121951241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6-483B-B41D-F7687CED9948}"/>
            </c:ext>
          </c:extLst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UA!$D$3:$D$20</c:f>
              <c:numCache>
                <c:formatCode>0.00\ </c:formatCode>
                <c:ptCount val="18"/>
                <c:pt idx="1">
                  <c:v>6.5176470588235293</c:v>
                </c:pt>
                <c:pt idx="2">
                  <c:v>6.5222222222222213</c:v>
                </c:pt>
                <c:pt idx="3">
                  <c:v>6.5166666666666657</c:v>
                </c:pt>
                <c:pt idx="4">
                  <c:v>6.5095238095238086</c:v>
                </c:pt>
                <c:pt idx="5">
                  <c:v>6.4866666666666672</c:v>
                </c:pt>
                <c:pt idx="6">
                  <c:v>6.3909090909090933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F6-483B-B41D-F7687CED9948}"/>
            </c:ext>
          </c:extLst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UA!$E$3:$E$20</c:f>
              <c:numCache>
                <c:formatCode>0.00</c:formatCode>
                <c:ptCount val="18"/>
                <c:pt idx="1">
                  <c:v>6.5612903225806427</c:v>
                </c:pt>
                <c:pt idx="2">
                  <c:v>6.6129032258064475</c:v>
                </c:pt>
                <c:pt idx="3">
                  <c:v>6.6032258064516087</c:v>
                </c:pt>
                <c:pt idx="4">
                  <c:v>6.6033333333333291</c:v>
                </c:pt>
                <c:pt idx="5">
                  <c:v>6.5870967741935456</c:v>
                </c:pt>
                <c:pt idx="6">
                  <c:v>6.6129032258064493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F6-483B-B41D-F7687CED9948}"/>
            </c:ext>
          </c:extLst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UA!$F$3:$F$20</c:f>
              <c:numCache>
                <c:formatCode>0.00</c:formatCode>
                <c:ptCount val="18"/>
                <c:pt idx="1">
                  <c:v>6.51</c:v>
                </c:pt>
                <c:pt idx="2">
                  <c:v>6.5349999999999993</c:v>
                </c:pt>
                <c:pt idx="3">
                  <c:v>6.5166666666666657</c:v>
                </c:pt>
                <c:pt idx="4">
                  <c:v>6.5272727272727273</c:v>
                </c:pt>
                <c:pt idx="5">
                  <c:v>6.5095238095238086</c:v>
                </c:pt>
                <c:pt idx="6">
                  <c:v>6.5052631578947366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F6-483B-B41D-F7687CED9948}"/>
            </c:ext>
          </c:extLst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UA!$G$3:$G$20</c:f>
              <c:numCache>
                <c:formatCode>0.00</c:formatCode>
                <c:ptCount val="18"/>
                <c:pt idx="0">
                  <c:v>6.4375</c:v>
                </c:pt>
                <c:pt idx="1">
                  <c:v>6.3705128205128227</c:v>
                </c:pt>
                <c:pt idx="2">
                  <c:v>6.4013513513513542</c:v>
                </c:pt>
                <c:pt idx="3">
                  <c:v>6.3747126436781612</c:v>
                </c:pt>
                <c:pt idx="4">
                  <c:v>6.4325757575757594</c:v>
                </c:pt>
                <c:pt idx="5">
                  <c:v>6.4438271604938295</c:v>
                </c:pt>
                <c:pt idx="6">
                  <c:v>6.4391025641025657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F6-483B-B41D-F7687CED9948}"/>
            </c:ext>
          </c:extLst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UA!$H$3:$H$20</c:f>
              <c:numCache>
                <c:formatCode>0.00</c:formatCode>
                <c:ptCount val="18"/>
                <c:pt idx="3">
                  <c:v>6.4080000000000004</c:v>
                </c:pt>
                <c:pt idx="4">
                  <c:v>6.4770000000000003</c:v>
                </c:pt>
                <c:pt idx="5">
                  <c:v>6.4009999999999998</c:v>
                </c:pt>
                <c:pt idx="6">
                  <c:v>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F6-483B-B41D-F7687CED9948}"/>
            </c:ext>
          </c:extLst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UA!$I$3:$I$20</c:f>
              <c:numCache>
                <c:formatCode>0.00</c:formatCode>
                <c:ptCount val="18"/>
                <c:pt idx="0">
                  <c:v>6.52</c:v>
                </c:pt>
                <c:pt idx="1">
                  <c:v>6.49</c:v>
                </c:pt>
                <c:pt idx="2">
                  <c:v>6.52</c:v>
                </c:pt>
                <c:pt idx="3">
                  <c:v>6.5</c:v>
                </c:pt>
                <c:pt idx="4">
                  <c:v>6.54</c:v>
                </c:pt>
                <c:pt idx="5">
                  <c:v>6.54</c:v>
                </c:pt>
                <c:pt idx="6">
                  <c:v>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F6-483B-B41D-F7687CED9948}"/>
            </c:ext>
          </c:extLst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UA!$J$3:$J$20</c:f>
              <c:numCache>
                <c:formatCode>0.00</c:formatCode>
                <c:ptCount val="18"/>
                <c:pt idx="1">
                  <c:v>6.4</c:v>
                </c:pt>
                <c:pt idx="2">
                  <c:v>6.39</c:v>
                </c:pt>
                <c:pt idx="3">
                  <c:v>6.44</c:v>
                </c:pt>
                <c:pt idx="4">
                  <c:v>6.4</c:v>
                </c:pt>
                <c:pt idx="5">
                  <c:v>6.42</c:v>
                </c:pt>
                <c:pt idx="6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F6-483B-B41D-F7687CED9948}"/>
            </c:ext>
          </c:extLst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UA!$K$3:$K$20</c:f>
              <c:numCache>
                <c:formatCode>0.00</c:formatCode>
                <c:ptCount val="18"/>
                <c:pt idx="1">
                  <c:v>6.5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F6-483B-B41D-F7687CED9948}"/>
            </c:ext>
          </c:extLst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UA!$L$3:$L$20</c:f>
              <c:numCache>
                <c:formatCode>0.0</c:formatCode>
                <c:ptCount val="1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5F6-483B-B41D-F7687CED9948}"/>
            </c:ext>
          </c:extLst>
        </c:ser>
        <c:ser>
          <c:idx val="10"/>
          <c:order val="11"/>
          <c:tx>
            <c:strRef>
              <c:f>UA!$M$2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UA!$M$3:$M$20</c:f>
              <c:numCache>
                <c:formatCode>0.00</c:formatCode>
                <c:ptCount val="18"/>
                <c:pt idx="0">
                  <c:v>6.4787499999999998</c:v>
                </c:pt>
                <c:pt idx="1">
                  <c:v>6.4698531502396248</c:v>
                </c:pt>
                <c:pt idx="2">
                  <c:v>6.4795079585518032</c:v>
                </c:pt>
                <c:pt idx="3">
                  <c:v>6.4671380116796424</c:v>
                </c:pt>
                <c:pt idx="4">
                  <c:v>6.477843303734419</c:v>
                </c:pt>
                <c:pt idx="5">
                  <c:v>6.4728128778693943</c:v>
                </c:pt>
                <c:pt idx="6">
                  <c:v>6.4448147550907979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5F6-483B-B41D-F7687CED9948}"/>
            </c:ext>
          </c:extLst>
        </c:ser>
        <c:ser>
          <c:idx val="11"/>
          <c:order val="12"/>
          <c:tx>
            <c:strRef>
              <c:f>UA!$N$2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UA!$N$3:$N$20</c:f>
              <c:numCache>
                <c:formatCode>0.00</c:formatCode>
                <c:ptCount val="18"/>
                <c:pt idx="0">
                  <c:v>8.2499999999999574E-2</c:v>
                </c:pt>
                <c:pt idx="1">
                  <c:v>0.19077750206781996</c:v>
                </c:pt>
                <c:pt idx="2">
                  <c:v>0.22290322580644784</c:v>
                </c:pt>
                <c:pt idx="3">
                  <c:v>0.22851316277344758</c:v>
                </c:pt>
                <c:pt idx="4">
                  <c:v>0.2033333333333287</c:v>
                </c:pt>
                <c:pt idx="5">
                  <c:v>0.1870967741935452</c:v>
                </c:pt>
                <c:pt idx="6">
                  <c:v>0.31290322580644947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5F6-483B-B41D-F7687CED9948}"/>
            </c:ext>
          </c:extLst>
        </c:ser>
        <c:ser>
          <c:idx val="12"/>
          <c:order val="13"/>
          <c:tx>
            <c:strRef>
              <c:f>UA!$O$2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UA!$O$3:$O$20</c:f>
              <c:numCache>
                <c:formatCode>0.0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5F6-483B-B41D-F7687CED9948}"/>
            </c:ext>
          </c:extLst>
        </c:ser>
        <c:ser>
          <c:idx val="13"/>
          <c:order val="14"/>
          <c:tx>
            <c:strRef>
              <c:f>UA!$P$2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UA!$P$3:$P$20</c:f>
              <c:numCache>
                <c:formatCode>General</c:formatCode>
                <c:ptCount val="18"/>
                <c:pt idx="0">
                  <c:v>6.8</c:v>
                </c:pt>
                <c:pt idx="1">
                  <c:v>6.8</c:v>
                </c:pt>
                <c:pt idx="2">
                  <c:v>6.8</c:v>
                </c:pt>
                <c:pt idx="3">
                  <c:v>6.8</c:v>
                </c:pt>
                <c:pt idx="4">
                  <c:v>6.8</c:v>
                </c:pt>
                <c:pt idx="5">
                  <c:v>6.8</c:v>
                </c:pt>
                <c:pt idx="6">
                  <c:v>6.8</c:v>
                </c:pt>
                <c:pt idx="7">
                  <c:v>6.8</c:v>
                </c:pt>
                <c:pt idx="8">
                  <c:v>6.8</c:v>
                </c:pt>
                <c:pt idx="9">
                  <c:v>6.8</c:v>
                </c:pt>
                <c:pt idx="10">
                  <c:v>6.8</c:v>
                </c:pt>
                <c:pt idx="11">
                  <c:v>6.8</c:v>
                </c:pt>
                <c:pt idx="12">
                  <c:v>6.8</c:v>
                </c:pt>
                <c:pt idx="13">
                  <c:v>6.8</c:v>
                </c:pt>
                <c:pt idx="14">
                  <c:v>6.8</c:v>
                </c:pt>
                <c:pt idx="15">
                  <c:v>6.8</c:v>
                </c:pt>
                <c:pt idx="16">
                  <c:v>6.8</c:v>
                </c:pt>
                <c:pt idx="17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5F6-483B-B41D-F7687CED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56928"/>
        <c:axId val="324958848"/>
      </c:lineChart>
      <c:catAx>
        <c:axId val="324956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958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958848"/>
        <c:scaling>
          <c:orientation val="minMax"/>
          <c:max val="7.1"/>
          <c:min val="5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956928"/>
        <c:crosses val="autoZero"/>
        <c:crossBetween val="between"/>
        <c:majorUnit val="0.30000000000000032"/>
        <c:minorUnit val="6.0000000000000123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924626088405617"/>
          <c:y val="0.13907306747946829"/>
          <c:w val="0.15994811759642136"/>
          <c:h val="0.8609270332741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36256504250643E-2"/>
          <c:y val="8.5397452587317707E-2"/>
          <c:w val="0.70580617193722772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BUN!$B$3:$B$20</c:f>
              <c:numCache>
                <c:formatCode>0.0</c:formatCode>
                <c:ptCount val="18"/>
                <c:pt idx="1">
                  <c:v>33.137500000000003</c:v>
                </c:pt>
                <c:pt idx="2">
                  <c:v>33.424999999999997</c:v>
                </c:pt>
                <c:pt idx="3">
                  <c:v>33.296875</c:v>
                </c:pt>
                <c:pt idx="4">
                  <c:v>33.231250000000003</c:v>
                </c:pt>
                <c:pt idx="5">
                  <c:v>33.337500000000006</c:v>
                </c:pt>
                <c:pt idx="6">
                  <c:v>33.409375000000004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C-46EA-8495-2BEC8196DA36}"/>
            </c:ext>
          </c:extLst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BUN!$C$3:$C$20</c:f>
              <c:numCache>
                <c:formatCode>0.0</c:formatCode>
                <c:ptCount val="18"/>
                <c:pt idx="2">
                  <c:v>33.079195402298836</c:v>
                </c:pt>
                <c:pt idx="3">
                  <c:v>33.666666666666664</c:v>
                </c:pt>
                <c:pt idx="4">
                  <c:v>33.53</c:v>
                </c:pt>
                <c:pt idx="5">
                  <c:v>33.390454545454553</c:v>
                </c:pt>
                <c:pt idx="6">
                  <c:v>33.448902439024387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C-46EA-8495-2BEC8196DA36}"/>
            </c:ext>
          </c:extLst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BUN!$D$3:$D$20</c:f>
              <c:numCache>
                <c:formatCode>0.0</c:formatCode>
                <c:ptCount val="18"/>
                <c:pt idx="1">
                  <c:v>34.523529411764699</c:v>
                </c:pt>
                <c:pt idx="2">
                  <c:v>34.64374999999999</c:v>
                </c:pt>
                <c:pt idx="3">
                  <c:v>33.471428571428568</c:v>
                </c:pt>
                <c:pt idx="4">
                  <c:v>33.341176470588238</c:v>
                </c:pt>
                <c:pt idx="5">
                  <c:v>33.588888888888889</c:v>
                </c:pt>
                <c:pt idx="6">
                  <c:v>33.330000000000005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CC-46EA-8495-2BEC8196DA36}"/>
            </c:ext>
          </c:extLst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BUN!$E$3:$E$20</c:f>
              <c:numCache>
                <c:formatCode>0.0</c:formatCode>
                <c:ptCount val="18"/>
                <c:pt idx="1">
                  <c:v>32.999999999999993</c:v>
                </c:pt>
                <c:pt idx="2">
                  <c:v>33.032258064516128</c:v>
                </c:pt>
                <c:pt idx="3">
                  <c:v>32.629032258064512</c:v>
                </c:pt>
                <c:pt idx="4">
                  <c:v>32.56333333333334</c:v>
                </c:pt>
                <c:pt idx="5">
                  <c:v>32.812903225806458</c:v>
                </c:pt>
                <c:pt idx="6">
                  <c:v>32.880645161290325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CC-46EA-8495-2BEC8196DA36}"/>
            </c:ext>
          </c:extLst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BUN!$F$3:$F$20</c:f>
              <c:numCache>
                <c:formatCode>0.0</c:formatCode>
                <c:ptCount val="18"/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33.952380952380949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CC-46EA-8495-2BEC8196DA36}"/>
            </c:ext>
          </c:extLst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BUN!$G$3:$G$20</c:f>
              <c:numCache>
                <c:formatCode>0.0</c:formatCode>
                <c:ptCount val="18"/>
                <c:pt idx="0">
                  <c:v>33.224603174603175</c:v>
                </c:pt>
                <c:pt idx="1">
                  <c:v>33.021474358974359</c:v>
                </c:pt>
                <c:pt idx="2">
                  <c:v>32.793750000000003</c:v>
                </c:pt>
                <c:pt idx="3">
                  <c:v>33.04712643678161</c:v>
                </c:pt>
                <c:pt idx="4">
                  <c:v>33.115151515151517</c:v>
                </c:pt>
                <c:pt idx="5">
                  <c:v>33.42345679012346</c:v>
                </c:pt>
                <c:pt idx="6">
                  <c:v>33.593589743589739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CC-46EA-8495-2BEC8196DA36}"/>
            </c:ext>
          </c:extLst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BUN!$H$3:$H$20</c:f>
              <c:numCache>
                <c:formatCode>0.0</c:formatCode>
                <c:ptCount val="18"/>
                <c:pt idx="3">
                  <c:v>33.845999999999997</c:v>
                </c:pt>
                <c:pt idx="4">
                  <c:v>33.762</c:v>
                </c:pt>
                <c:pt idx="5">
                  <c:v>33.654000000000003</c:v>
                </c:pt>
                <c:pt idx="6">
                  <c:v>33.58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CC-46EA-8495-2BEC8196DA36}"/>
            </c:ext>
          </c:extLst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BUN!$I$3:$I$20</c:f>
              <c:numCache>
                <c:formatCode>0.0</c:formatCode>
                <c:ptCount val="18"/>
                <c:pt idx="0">
                  <c:v>33.799999999999997</c:v>
                </c:pt>
                <c:pt idx="1">
                  <c:v>33.6</c:v>
                </c:pt>
                <c:pt idx="2">
                  <c:v>33.9</c:v>
                </c:pt>
                <c:pt idx="3">
                  <c:v>33.700000000000003</c:v>
                </c:pt>
                <c:pt idx="4">
                  <c:v>34</c:v>
                </c:pt>
                <c:pt idx="5">
                  <c:v>34.1</c:v>
                </c:pt>
                <c:pt idx="6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7CC-46EA-8495-2BEC8196DA36}"/>
            </c:ext>
          </c:extLst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BUN!$J$3:$J$20</c:f>
              <c:numCache>
                <c:formatCode>0.0</c:formatCode>
                <c:ptCount val="18"/>
                <c:pt idx="1">
                  <c:v>33.51</c:v>
                </c:pt>
                <c:pt idx="2">
                  <c:v>33.619999999999997</c:v>
                </c:pt>
                <c:pt idx="3">
                  <c:v>33.49</c:v>
                </c:pt>
                <c:pt idx="4">
                  <c:v>33.770000000000003</c:v>
                </c:pt>
                <c:pt idx="5">
                  <c:v>33.69</c:v>
                </c:pt>
                <c:pt idx="6">
                  <c:v>33.35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7CC-46EA-8495-2BEC8196DA36}"/>
            </c:ext>
          </c:extLst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BUN!$K$3:$K$20</c:f>
              <c:numCache>
                <c:formatCode>0.0</c:formatCode>
                <c:ptCount val="18"/>
                <c:pt idx="1">
                  <c:v>33.19</c:v>
                </c:pt>
                <c:pt idx="2">
                  <c:v>33.1</c:v>
                </c:pt>
                <c:pt idx="3">
                  <c:v>34.090000000000003</c:v>
                </c:pt>
                <c:pt idx="4">
                  <c:v>33.54</c:v>
                </c:pt>
                <c:pt idx="5">
                  <c:v>33.5</c:v>
                </c:pt>
                <c:pt idx="6" formatCode="0.00_ ">
                  <c:v>33.020000000000003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7CC-46EA-8495-2BEC8196DA36}"/>
            </c:ext>
          </c:extLst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BUN!$L$3:$L$20</c:f>
              <c:numCache>
                <c:formatCode>0</c:formatCode>
                <c:ptCount val="18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7CC-46EA-8495-2BEC8196DA36}"/>
            </c:ext>
          </c:extLst>
        </c:ser>
        <c:ser>
          <c:idx val="10"/>
          <c:order val="11"/>
          <c:tx>
            <c:strRef>
              <c:f>BUN!$M$2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BUN!$M$3:$M$20</c:f>
              <c:numCache>
                <c:formatCode>0.0</c:formatCode>
                <c:ptCount val="18"/>
                <c:pt idx="0">
                  <c:v>33.512301587301586</c:v>
                </c:pt>
                <c:pt idx="1">
                  <c:v>33.497812971342384</c:v>
                </c:pt>
                <c:pt idx="2">
                  <c:v>33.510439274090551</c:v>
                </c:pt>
                <c:pt idx="3">
                  <c:v>33.523712893294132</c:v>
                </c:pt>
                <c:pt idx="4">
                  <c:v>33.485291131907317</c:v>
                </c:pt>
                <c:pt idx="5">
                  <c:v>33.544958440265432</c:v>
                </c:pt>
                <c:pt idx="6">
                  <c:v>33.451251234390448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7CC-46EA-8495-2BEC8196DA36}"/>
            </c:ext>
          </c:extLst>
        </c:ser>
        <c:ser>
          <c:idx val="11"/>
          <c:order val="12"/>
          <c:tx>
            <c:strRef>
              <c:f>BUN!$N$2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BUN!$N$3:$N$20</c:f>
              <c:numCache>
                <c:formatCode>0.0</c:formatCode>
                <c:ptCount val="18"/>
                <c:pt idx="0">
                  <c:v>0.57539682539682246</c:v>
                </c:pt>
                <c:pt idx="1">
                  <c:v>1.5235294117647058</c:v>
                </c:pt>
                <c:pt idx="2">
                  <c:v>1.8499999999999872</c:v>
                </c:pt>
                <c:pt idx="3">
                  <c:v>1.4609677419354909</c:v>
                </c:pt>
                <c:pt idx="4">
                  <c:v>1.4366666666666603</c:v>
                </c:pt>
                <c:pt idx="5">
                  <c:v>1.2870967741935431</c:v>
                </c:pt>
                <c:pt idx="6">
                  <c:v>1.1193548387096754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7CC-46EA-8495-2BEC8196DA36}"/>
            </c:ext>
          </c:extLst>
        </c:ser>
        <c:ser>
          <c:idx val="12"/>
          <c:order val="13"/>
          <c:tx>
            <c:strRef>
              <c:f>BUN!$O$2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BUN!$O$3:$O$20</c:f>
              <c:numCache>
                <c:formatCode>General</c:formatCode>
                <c:ptCount val="18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32</c:v>
                </c:pt>
                <c:pt idx="17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7CC-46EA-8495-2BEC8196DA36}"/>
            </c:ext>
          </c:extLst>
        </c:ser>
        <c:ser>
          <c:idx val="13"/>
          <c:order val="14"/>
          <c:tx>
            <c:strRef>
              <c:f>BUN!$P$2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BUN!$P$3:$P$20</c:f>
              <c:numCache>
                <c:formatCode>General</c:formatCode>
                <c:ptCount val="18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7CC-46EA-8495-2BEC8196D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434752"/>
        <c:axId val="325449216"/>
      </c:lineChart>
      <c:catAx>
        <c:axId val="325434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5449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5449216"/>
        <c:scaling>
          <c:orientation val="minMax"/>
          <c:max val="38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5434752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79895620113866928"/>
          <c:y val="0.13953505811773895"/>
          <c:w val="0.17885143907333217"/>
          <c:h val="0.84053280839895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79479622403961E-2"/>
          <c:y val="7.3089819562752345E-2"/>
          <c:w val="0.6979438827672384"/>
          <c:h val="0.73089819562753744"/>
        </c:manualLayout>
      </c:layout>
      <c:lineChart>
        <c:grouping val="standard"/>
        <c:varyColors val="0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3.0115624999999997</c:v>
                </c:pt>
                <c:pt idx="2">
                  <c:v>2.9943749999999993</c:v>
                </c:pt>
                <c:pt idx="3">
                  <c:v>2.9921875</c:v>
                </c:pt>
                <c:pt idx="4">
                  <c:v>2.995625</c:v>
                </c:pt>
                <c:pt idx="5">
                  <c:v>3.0156249999999996</c:v>
                </c:pt>
                <c:pt idx="6">
                  <c:v>3.0153124999999994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EA-468C-BD92-EFFBDBE6ECB4}"/>
            </c:ext>
          </c:extLst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2">
                  <c:v>2.9748863636363625</c:v>
                </c:pt>
                <c:pt idx="3">
                  <c:v>2.9808641975308632</c:v>
                </c:pt>
                <c:pt idx="4">
                  <c:v>3.0043902439024395</c:v>
                </c:pt>
                <c:pt idx="5">
                  <c:v>2.9926966292134827</c:v>
                </c:pt>
                <c:pt idx="6">
                  <c:v>2.9740963855421678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A-468C-BD92-EFFBDBE6ECB4}"/>
            </c:ext>
          </c:extLst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1">
                  <c:v>3.0438888888888886</c:v>
                </c:pt>
                <c:pt idx="2">
                  <c:v>3.0557894736842104</c:v>
                </c:pt>
                <c:pt idx="3">
                  <c:v>3.0617647058823527</c:v>
                </c:pt>
                <c:pt idx="4">
                  <c:v>3.0427777777777774</c:v>
                </c:pt>
                <c:pt idx="5">
                  <c:v>3.0375000000000005</c:v>
                </c:pt>
                <c:pt idx="6">
                  <c:v>3.0149999999999997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EA-468C-BD92-EFFBDBE6ECB4}"/>
            </c:ext>
          </c:extLst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1">
                  <c:v>3.0238709677419369</c:v>
                </c:pt>
                <c:pt idx="2">
                  <c:v>3.0158064516129035</c:v>
                </c:pt>
                <c:pt idx="3">
                  <c:v>2.9967741935483874</c:v>
                </c:pt>
                <c:pt idx="4">
                  <c:v>3.0083333333333337</c:v>
                </c:pt>
                <c:pt idx="5">
                  <c:v>3.0045161290322588</c:v>
                </c:pt>
                <c:pt idx="6">
                  <c:v>3.0174193548387103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EA-468C-BD92-EFFBDBE6ECB4}"/>
            </c:ext>
          </c:extLst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1">
                  <c:v>2.9724999999999997</c:v>
                </c:pt>
                <c:pt idx="2">
                  <c:v>2.9774999999999996</c:v>
                </c:pt>
                <c:pt idx="3">
                  <c:v>2.9755555555555557</c:v>
                </c:pt>
                <c:pt idx="4">
                  <c:v>2.9795454545454536</c:v>
                </c:pt>
                <c:pt idx="5">
                  <c:v>2.9747619047619045</c:v>
                </c:pt>
                <c:pt idx="6">
                  <c:v>2.9831578947368418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EA-468C-BD92-EFFBDBE6ECB4}"/>
            </c:ext>
          </c:extLst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2.9279166666666669</c:v>
                </c:pt>
                <c:pt idx="1">
                  <c:v>2.9183333333333326</c:v>
                </c:pt>
                <c:pt idx="2">
                  <c:v>2.9228735632183911</c:v>
                </c:pt>
                <c:pt idx="3">
                  <c:v>2.921904761904762</c:v>
                </c:pt>
                <c:pt idx="4">
                  <c:v>2.9340350877192982</c:v>
                </c:pt>
                <c:pt idx="5">
                  <c:v>2.9226811594202897</c:v>
                </c:pt>
                <c:pt idx="6">
                  <c:v>2.9051086956521739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EA-468C-BD92-EFFBDBE6ECB4}"/>
            </c:ext>
          </c:extLst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3">
                  <c:v>2.9750000000000001</c:v>
                </c:pt>
                <c:pt idx="4">
                  <c:v>2.956</c:v>
                </c:pt>
                <c:pt idx="5">
                  <c:v>2.9609999999999999</c:v>
                </c:pt>
                <c:pt idx="6">
                  <c:v>2.9590000000000001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EA-468C-BD92-EFFBDBE6ECB4}"/>
            </c:ext>
          </c:extLst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0">
                  <c:v>2.9569999999999999</c:v>
                </c:pt>
                <c:pt idx="1">
                  <c:v>2.97</c:v>
                </c:pt>
                <c:pt idx="2">
                  <c:v>2.99</c:v>
                </c:pt>
                <c:pt idx="3">
                  <c:v>3.0190000000000001</c:v>
                </c:pt>
                <c:pt idx="4">
                  <c:v>3.0619999999999998</c:v>
                </c:pt>
                <c:pt idx="5">
                  <c:v>3.0209999999999999</c:v>
                </c:pt>
                <c:pt idx="6">
                  <c:v>2.9910000000000001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EA-468C-BD92-EFFBDBE6ECB4}"/>
            </c:ext>
          </c:extLst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2.97</c:v>
                </c:pt>
                <c:pt idx="2">
                  <c:v>2.99</c:v>
                </c:pt>
                <c:pt idx="3">
                  <c:v>3.02</c:v>
                </c:pt>
                <c:pt idx="4">
                  <c:v>2.99</c:v>
                </c:pt>
                <c:pt idx="5">
                  <c:v>3.01</c:v>
                </c:pt>
                <c:pt idx="6">
                  <c:v>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EA-468C-BD92-EFFBDBE6ECB4}"/>
            </c:ext>
          </c:extLst>
        </c:ser>
        <c:ser>
          <c:idx val="9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1">
                  <c:v>2.98</c:v>
                </c:pt>
                <c:pt idx="2">
                  <c:v>2.95</c:v>
                </c:pt>
                <c:pt idx="3">
                  <c:v>2.99</c:v>
                </c:pt>
                <c:pt idx="4">
                  <c:v>2.96</c:v>
                </c:pt>
                <c:pt idx="5">
                  <c:v>2.98</c:v>
                </c:pt>
                <c:pt idx="6">
                  <c:v>2.95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AEA-468C-BD92-EFFBDBE6ECB4}"/>
            </c:ext>
          </c:extLst>
        </c:ser>
        <c:ser>
          <c:idx val="10"/>
          <c:order val="10"/>
          <c:tx>
            <c:strRef>
              <c:f>CRE!$L$2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CRE!$L$3:$L$20</c:f>
              <c:numCache>
                <c:formatCode>0.00</c:formatCode>
                <c:ptCount val="18"/>
                <c:pt idx="0">
                  <c:v>2.96</c:v>
                </c:pt>
                <c:pt idx="1">
                  <c:v>2.96</c:v>
                </c:pt>
                <c:pt idx="2">
                  <c:v>2.96</c:v>
                </c:pt>
                <c:pt idx="3">
                  <c:v>2.96</c:v>
                </c:pt>
                <c:pt idx="4">
                  <c:v>2.96</c:v>
                </c:pt>
                <c:pt idx="5">
                  <c:v>2.96</c:v>
                </c:pt>
                <c:pt idx="6">
                  <c:v>2.96</c:v>
                </c:pt>
                <c:pt idx="7">
                  <c:v>2.96</c:v>
                </c:pt>
                <c:pt idx="8">
                  <c:v>2.96</c:v>
                </c:pt>
                <c:pt idx="9">
                  <c:v>2.96</c:v>
                </c:pt>
                <c:pt idx="10">
                  <c:v>2.96</c:v>
                </c:pt>
                <c:pt idx="11">
                  <c:v>2.96</c:v>
                </c:pt>
                <c:pt idx="12">
                  <c:v>2.96</c:v>
                </c:pt>
                <c:pt idx="13">
                  <c:v>2.96</c:v>
                </c:pt>
                <c:pt idx="14">
                  <c:v>2.96</c:v>
                </c:pt>
                <c:pt idx="15">
                  <c:v>2.96</c:v>
                </c:pt>
                <c:pt idx="16">
                  <c:v>2.96</c:v>
                </c:pt>
                <c:pt idx="17">
                  <c:v>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AEA-468C-BD92-EFFBDBE6ECB4}"/>
            </c:ext>
          </c:extLst>
        </c:ser>
        <c:ser>
          <c:idx val="11"/>
          <c:order val="11"/>
          <c:tx>
            <c:strRef>
              <c:f>CRE!$M$2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CRE!$M$3:$M$20</c:f>
              <c:numCache>
                <c:formatCode>0.000</c:formatCode>
                <c:ptCount val="18"/>
                <c:pt idx="0">
                  <c:v>2.9424583333333336</c:v>
                </c:pt>
                <c:pt idx="1">
                  <c:v>2.9862694612455196</c:v>
                </c:pt>
                <c:pt idx="2">
                  <c:v>2.9856923169057628</c:v>
                </c:pt>
                <c:pt idx="3">
                  <c:v>2.9933050914421919</c:v>
                </c:pt>
                <c:pt idx="4">
                  <c:v>2.9932706897278307</c:v>
                </c:pt>
                <c:pt idx="5">
                  <c:v>2.9919780822427935</c:v>
                </c:pt>
                <c:pt idx="6">
                  <c:v>2.9830094830769887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EA-468C-BD92-EFFBDBE6ECB4}"/>
            </c:ext>
          </c:extLst>
        </c:ser>
        <c:ser>
          <c:idx val="12"/>
          <c:order val="12"/>
          <c:tx>
            <c:strRef>
              <c:f>CRE!$N$2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CRE!$N$3:$N$20</c:f>
              <c:numCache>
                <c:formatCode>0.000</c:formatCode>
                <c:ptCount val="18"/>
                <c:pt idx="0">
                  <c:v>2.9083333333332906E-2</c:v>
                </c:pt>
                <c:pt idx="1">
                  <c:v>0.12555555555555609</c:v>
                </c:pt>
                <c:pt idx="2">
                  <c:v>0.1329159104658193</c:v>
                </c:pt>
                <c:pt idx="3">
                  <c:v>0.13985994397759072</c:v>
                </c:pt>
                <c:pt idx="4">
                  <c:v>0.12796491228070161</c:v>
                </c:pt>
                <c:pt idx="5">
                  <c:v>0.11481884057971081</c:v>
                </c:pt>
                <c:pt idx="6">
                  <c:v>0.11489130434782613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AEA-468C-BD92-EFFBDBE6ECB4}"/>
            </c:ext>
          </c:extLst>
        </c:ser>
        <c:ser>
          <c:idx val="13"/>
          <c:order val="13"/>
          <c:tx>
            <c:strRef>
              <c:f>CRE!$O$2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CRE!$O$3:$O$20</c:f>
              <c:numCache>
                <c:formatCode>General</c:formatCode>
                <c:ptCount val="18"/>
                <c:pt idx="0">
                  <c:v>2.76</c:v>
                </c:pt>
                <c:pt idx="1">
                  <c:v>2.76</c:v>
                </c:pt>
                <c:pt idx="2">
                  <c:v>2.76</c:v>
                </c:pt>
                <c:pt idx="3">
                  <c:v>2.76</c:v>
                </c:pt>
                <c:pt idx="4">
                  <c:v>2.76</c:v>
                </c:pt>
                <c:pt idx="5">
                  <c:v>2.76</c:v>
                </c:pt>
                <c:pt idx="6">
                  <c:v>2.76</c:v>
                </c:pt>
                <c:pt idx="7">
                  <c:v>2.76</c:v>
                </c:pt>
                <c:pt idx="8">
                  <c:v>2.76</c:v>
                </c:pt>
                <c:pt idx="9">
                  <c:v>2.76</c:v>
                </c:pt>
                <c:pt idx="10">
                  <c:v>2.76</c:v>
                </c:pt>
                <c:pt idx="11">
                  <c:v>2.76</c:v>
                </c:pt>
                <c:pt idx="12">
                  <c:v>2.76</c:v>
                </c:pt>
                <c:pt idx="13">
                  <c:v>2.76</c:v>
                </c:pt>
                <c:pt idx="14">
                  <c:v>2.76</c:v>
                </c:pt>
                <c:pt idx="15">
                  <c:v>2.76</c:v>
                </c:pt>
                <c:pt idx="16">
                  <c:v>2.76</c:v>
                </c:pt>
                <c:pt idx="17">
                  <c:v>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AEA-468C-BD92-EFFBDBE6ECB4}"/>
            </c:ext>
          </c:extLst>
        </c:ser>
        <c:ser>
          <c:idx val="14"/>
          <c:order val="14"/>
          <c:tx>
            <c:strRef>
              <c:f>CRE!$P$2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CRE!$P$3:$P$20</c:f>
              <c:numCache>
                <c:formatCode>General</c:formatCode>
                <c:ptCount val="18"/>
                <c:pt idx="0">
                  <c:v>3.16</c:v>
                </c:pt>
                <c:pt idx="1">
                  <c:v>3.16</c:v>
                </c:pt>
                <c:pt idx="2">
                  <c:v>3.16</c:v>
                </c:pt>
                <c:pt idx="3">
                  <c:v>3.16</c:v>
                </c:pt>
                <c:pt idx="4">
                  <c:v>3.16</c:v>
                </c:pt>
                <c:pt idx="5">
                  <c:v>3.16</c:v>
                </c:pt>
                <c:pt idx="6">
                  <c:v>3.16</c:v>
                </c:pt>
                <c:pt idx="7">
                  <c:v>3.16</c:v>
                </c:pt>
                <c:pt idx="8">
                  <c:v>3.16</c:v>
                </c:pt>
                <c:pt idx="9">
                  <c:v>3.16</c:v>
                </c:pt>
                <c:pt idx="10">
                  <c:v>3.16</c:v>
                </c:pt>
                <c:pt idx="11">
                  <c:v>3.16</c:v>
                </c:pt>
                <c:pt idx="12">
                  <c:v>3.16</c:v>
                </c:pt>
                <c:pt idx="13">
                  <c:v>3.16</c:v>
                </c:pt>
                <c:pt idx="14">
                  <c:v>3.16</c:v>
                </c:pt>
                <c:pt idx="15">
                  <c:v>3.16</c:v>
                </c:pt>
                <c:pt idx="16">
                  <c:v>3.16</c:v>
                </c:pt>
                <c:pt idx="17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AEA-468C-BD92-EFFBDBE6E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02528"/>
        <c:axId val="325308800"/>
      </c:lineChart>
      <c:catAx>
        <c:axId val="32530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5308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5308800"/>
        <c:scaling>
          <c:orientation val="minMax"/>
          <c:max val="3.36"/>
          <c:min val="2.5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530252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0776303205281941"/>
          <c:y val="0.11998059695598538"/>
          <c:w val="0.16966595084705421"/>
          <c:h val="0.83721050602940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33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AST!$B$3:$B$20</c:f>
              <c:numCache>
                <c:formatCode>0.0</c:formatCode>
                <c:ptCount val="18"/>
                <c:pt idx="1">
                  <c:v>97.03125</c:v>
                </c:pt>
                <c:pt idx="2">
                  <c:v>97.1875</c:v>
                </c:pt>
                <c:pt idx="3">
                  <c:v>97.3125</c:v>
                </c:pt>
                <c:pt idx="4">
                  <c:v>96.84375</c:v>
                </c:pt>
                <c:pt idx="5">
                  <c:v>96.875</c:v>
                </c:pt>
                <c:pt idx="6">
                  <c:v>97.125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7D-4836-A780-9D2CFABF3470}"/>
            </c:ext>
          </c:extLst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AST!$C$3:$C$20</c:f>
              <c:numCache>
                <c:formatCode>0.0</c:formatCode>
                <c:ptCount val="18"/>
                <c:pt idx="2">
                  <c:v>95.94942528735632</c:v>
                </c:pt>
                <c:pt idx="3">
                  <c:v>95.926666666666648</c:v>
                </c:pt>
                <c:pt idx="4">
                  <c:v>96.024691358024711</c:v>
                </c:pt>
                <c:pt idx="5">
                  <c:v>95.944827586206884</c:v>
                </c:pt>
                <c:pt idx="6">
                  <c:v>96.001204819277092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7D-4836-A780-9D2CFABF3470}"/>
            </c:ext>
          </c:extLst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AST!$D$3:$D$20</c:f>
              <c:numCache>
                <c:formatCode>0.0</c:formatCode>
                <c:ptCount val="18"/>
                <c:pt idx="1">
                  <c:v>96.764705882352942</c:v>
                </c:pt>
                <c:pt idx="2">
                  <c:v>96.666666666666671</c:v>
                </c:pt>
                <c:pt idx="3">
                  <c:v>96.578947368421055</c:v>
                </c:pt>
                <c:pt idx="4">
                  <c:v>96.45</c:v>
                </c:pt>
                <c:pt idx="5">
                  <c:v>96.5</c:v>
                </c:pt>
                <c:pt idx="6">
                  <c:v>96.5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7D-4836-A780-9D2CFABF3470}"/>
            </c:ext>
          </c:extLst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AST!$E$3:$E$20</c:f>
              <c:numCache>
                <c:formatCode>0.0</c:formatCode>
                <c:ptCount val="18"/>
                <c:pt idx="1">
                  <c:v>98.193548387096769</c:v>
                </c:pt>
                <c:pt idx="2">
                  <c:v>98.225806451612897</c:v>
                </c:pt>
                <c:pt idx="3">
                  <c:v>98.032258064516128</c:v>
                </c:pt>
                <c:pt idx="4">
                  <c:v>97.8</c:v>
                </c:pt>
                <c:pt idx="5">
                  <c:v>97.58064516129032</c:v>
                </c:pt>
                <c:pt idx="6">
                  <c:v>97.709677419354833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7D-4836-A780-9D2CFABF3470}"/>
            </c:ext>
          </c:extLst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AST!$F$3:$F$20</c:f>
              <c:numCache>
                <c:formatCode>0.0</c:formatCode>
                <c:ptCount val="18"/>
                <c:pt idx="1">
                  <c:v>98.4</c:v>
                </c:pt>
                <c:pt idx="2">
                  <c:v>98.4</c:v>
                </c:pt>
                <c:pt idx="3">
                  <c:v>98.444444444444443</c:v>
                </c:pt>
                <c:pt idx="4">
                  <c:v>97.818181818181813</c:v>
                </c:pt>
                <c:pt idx="5">
                  <c:v>97.857142857142861</c:v>
                </c:pt>
                <c:pt idx="6">
                  <c:v>97.94736842105263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7D-4836-A780-9D2CFABF3470}"/>
            </c:ext>
          </c:extLst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AST!$G$3:$G$20</c:f>
              <c:numCache>
                <c:formatCode>0.0</c:formatCode>
                <c:ptCount val="18"/>
                <c:pt idx="0">
                  <c:v>97.075757575757592</c:v>
                </c:pt>
                <c:pt idx="1">
                  <c:v>96.920000000000016</c:v>
                </c:pt>
                <c:pt idx="2">
                  <c:v>97.419191919191917</c:v>
                </c:pt>
                <c:pt idx="3">
                  <c:v>97.563218390804565</c:v>
                </c:pt>
                <c:pt idx="4">
                  <c:v>96.984848484848499</c:v>
                </c:pt>
                <c:pt idx="5">
                  <c:v>97.0625</c:v>
                </c:pt>
                <c:pt idx="6">
                  <c:v>97.416666666666671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7D-4836-A780-9D2CFABF3470}"/>
            </c:ext>
          </c:extLst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AST!$H$3:$H$20</c:f>
              <c:numCache>
                <c:formatCode>0.0</c:formatCode>
                <c:ptCount val="18"/>
                <c:pt idx="3">
                  <c:v>98.691999999999993</c:v>
                </c:pt>
                <c:pt idx="4">
                  <c:v>98.537999999999997</c:v>
                </c:pt>
                <c:pt idx="5">
                  <c:v>98.168999999999997</c:v>
                </c:pt>
                <c:pt idx="6">
                  <c:v>97.063000000000002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7D-4836-A780-9D2CFABF3470}"/>
            </c:ext>
          </c:extLst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AST!$I$3:$I$20</c:f>
              <c:numCache>
                <c:formatCode>0.0</c:formatCode>
                <c:ptCount val="18"/>
                <c:pt idx="0">
                  <c:v>97.3</c:v>
                </c:pt>
                <c:pt idx="1">
                  <c:v>97.2</c:v>
                </c:pt>
                <c:pt idx="2">
                  <c:v>98</c:v>
                </c:pt>
                <c:pt idx="3">
                  <c:v>97.7</c:v>
                </c:pt>
                <c:pt idx="4">
                  <c:v>98.7</c:v>
                </c:pt>
                <c:pt idx="5">
                  <c:v>97.6</c:v>
                </c:pt>
                <c:pt idx="6">
                  <c:v>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7D-4836-A780-9D2CFABF3470}"/>
            </c:ext>
          </c:extLst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AST!$J$3:$J$20</c:f>
              <c:numCache>
                <c:formatCode>0.0</c:formatCode>
                <c:ptCount val="18"/>
                <c:pt idx="1">
                  <c:v>97</c:v>
                </c:pt>
                <c:pt idx="2">
                  <c:v>97.1</c:v>
                </c:pt>
                <c:pt idx="3">
                  <c:v>97.58</c:v>
                </c:pt>
                <c:pt idx="4">
                  <c:v>97.31</c:v>
                </c:pt>
                <c:pt idx="5">
                  <c:v>97.32</c:v>
                </c:pt>
                <c:pt idx="6">
                  <c:v>97.93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7D-4836-A780-9D2CFABF3470}"/>
            </c:ext>
          </c:extLst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AST!$K$3:$K$20</c:f>
              <c:numCache>
                <c:formatCode>0.0</c:formatCode>
                <c:ptCount val="18"/>
                <c:pt idx="1">
                  <c:v>95.1</c:v>
                </c:pt>
                <c:pt idx="2">
                  <c:v>96.4</c:v>
                </c:pt>
                <c:pt idx="3">
                  <c:v>95.3</c:v>
                </c:pt>
                <c:pt idx="4">
                  <c:v>95.8</c:v>
                </c:pt>
                <c:pt idx="5">
                  <c:v>98.4</c:v>
                </c:pt>
                <c:pt idx="6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E7D-4836-A780-9D2CFABF3470}"/>
            </c:ext>
          </c:extLst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AST!$L$3:$L$20</c:f>
              <c:numCache>
                <c:formatCode>General</c:formatCode>
                <c:ptCount val="18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97</c:v>
                </c:pt>
                <c:pt idx="14">
                  <c:v>97</c:v>
                </c:pt>
                <c:pt idx="15">
                  <c:v>97</c:v>
                </c:pt>
                <c:pt idx="16">
                  <c:v>97</c:v>
                </c:pt>
                <c:pt idx="17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E7D-4836-A780-9D2CFABF3470}"/>
            </c:ext>
          </c:extLst>
        </c:ser>
        <c:ser>
          <c:idx val="10"/>
          <c:order val="11"/>
          <c:tx>
            <c:strRef>
              <c:f>AST!$M$2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AST!$M$3:$M$20</c:f>
              <c:numCache>
                <c:formatCode>0.0</c:formatCode>
                <c:ptCount val="18"/>
                <c:pt idx="0">
                  <c:v>97.187878787878788</c:v>
                </c:pt>
                <c:pt idx="1">
                  <c:v>97.07618803368122</c:v>
                </c:pt>
                <c:pt idx="2">
                  <c:v>97.260954480536427</c:v>
                </c:pt>
                <c:pt idx="3">
                  <c:v>97.313003493485297</c:v>
                </c:pt>
                <c:pt idx="4">
                  <c:v>97.226947166105489</c:v>
                </c:pt>
                <c:pt idx="5">
                  <c:v>97.330911560463989</c:v>
                </c:pt>
                <c:pt idx="6">
                  <c:v>97.029291732635102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E7D-4836-A780-9D2CFABF3470}"/>
            </c:ext>
          </c:extLst>
        </c:ser>
        <c:ser>
          <c:idx val="11"/>
          <c:order val="12"/>
          <c:tx>
            <c:strRef>
              <c:f>AST!$N$2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AST!$N$3:$N$20</c:f>
              <c:numCache>
                <c:formatCode>0.0</c:formatCode>
                <c:ptCount val="18"/>
                <c:pt idx="0">
                  <c:v>0.22424242424240504</c:v>
                </c:pt>
                <c:pt idx="1">
                  <c:v>3.3000000000000114</c:v>
                </c:pt>
                <c:pt idx="2">
                  <c:v>2.4505747126436859</c:v>
                </c:pt>
                <c:pt idx="3">
                  <c:v>3.3919999999999959</c:v>
                </c:pt>
                <c:pt idx="4">
                  <c:v>2.4505747126436859</c:v>
                </c:pt>
                <c:pt idx="5">
                  <c:v>2.4551724137931217</c:v>
                </c:pt>
                <c:pt idx="6">
                  <c:v>2.1473684210526329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E7D-4836-A780-9D2CFABF3470}"/>
            </c:ext>
          </c:extLst>
        </c:ser>
        <c:ser>
          <c:idx val="12"/>
          <c:order val="13"/>
          <c:tx>
            <c:strRef>
              <c:f>AST!$O$2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AST!$O$3:$O$20</c:f>
              <c:numCache>
                <c:formatCode>General</c:formatCode>
                <c:ptCount val="18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E7D-4836-A780-9D2CFABF3470}"/>
            </c:ext>
          </c:extLst>
        </c:ser>
        <c:ser>
          <c:idx val="13"/>
          <c:order val="14"/>
          <c:tx>
            <c:strRef>
              <c:f>AST!$P$2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AST!$P$3:$P$20</c:f>
              <c:numCache>
                <c:formatCode>General</c:formatCode>
                <c:ptCount val="18"/>
                <c:pt idx="0">
                  <c:v>102</c:v>
                </c:pt>
                <c:pt idx="1">
                  <c:v>102</c:v>
                </c:pt>
                <c:pt idx="2">
                  <c:v>102</c:v>
                </c:pt>
                <c:pt idx="3">
                  <c:v>102</c:v>
                </c:pt>
                <c:pt idx="4">
                  <c:v>102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102</c:v>
                </c:pt>
                <c:pt idx="14">
                  <c:v>102</c:v>
                </c:pt>
                <c:pt idx="15">
                  <c:v>102</c:v>
                </c:pt>
                <c:pt idx="16">
                  <c:v>102</c:v>
                </c:pt>
                <c:pt idx="17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E7D-4836-A780-9D2CFABF3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68000"/>
        <c:axId val="325569920"/>
      </c:lineChart>
      <c:catAx>
        <c:axId val="325568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5569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5569920"/>
        <c:scaling>
          <c:orientation val="minMax"/>
          <c:max val="107"/>
          <c:min val="8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325568000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8906479652"/>
          <c:y val="0.11333391659375908"/>
          <c:w val="0.15879281827284891"/>
          <c:h val="0.840002916302129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6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ALT!$B$3:$B$20</c:f>
              <c:numCache>
                <c:formatCode>0.0</c:formatCode>
                <c:ptCount val="18"/>
                <c:pt idx="1">
                  <c:v>78.96875</c:v>
                </c:pt>
                <c:pt idx="2">
                  <c:v>78.59375</c:v>
                </c:pt>
                <c:pt idx="3">
                  <c:v>79.125</c:v>
                </c:pt>
                <c:pt idx="4">
                  <c:v>78.59375</c:v>
                </c:pt>
                <c:pt idx="5">
                  <c:v>78.25</c:v>
                </c:pt>
                <c:pt idx="6">
                  <c:v>78.15625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B07-A1B1-FB6C8D469FEA}"/>
            </c:ext>
          </c:extLst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ALT!$C$3:$C$20</c:f>
              <c:numCache>
                <c:formatCode>0.0</c:formatCode>
                <c:ptCount val="18"/>
                <c:pt idx="2">
                  <c:v>78.381609195402305</c:v>
                </c:pt>
                <c:pt idx="3">
                  <c:v>78.28133333333335</c:v>
                </c:pt>
                <c:pt idx="4">
                  <c:v>79.667901234567893</c:v>
                </c:pt>
                <c:pt idx="5">
                  <c:v>79.593103448275841</c:v>
                </c:pt>
                <c:pt idx="6">
                  <c:v>79.667073170731712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4-4B07-A1B1-FB6C8D469FEA}"/>
            </c:ext>
          </c:extLst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ALT!$D$3:$D$20</c:f>
              <c:numCache>
                <c:formatCode>0.0</c:formatCode>
                <c:ptCount val="18"/>
                <c:pt idx="1">
                  <c:v>80.1875</c:v>
                </c:pt>
                <c:pt idx="2">
                  <c:v>79.5</c:v>
                </c:pt>
                <c:pt idx="3">
                  <c:v>80.333333333333329</c:v>
                </c:pt>
                <c:pt idx="4">
                  <c:v>81.599999999999994</c:v>
                </c:pt>
                <c:pt idx="5">
                  <c:v>81.333333333333329</c:v>
                </c:pt>
                <c:pt idx="6">
                  <c:v>81.055555555555557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24-4B07-A1B1-FB6C8D469FEA}"/>
            </c:ext>
          </c:extLst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ALT!$E$3:$E$20</c:f>
              <c:numCache>
                <c:formatCode>0.0</c:formatCode>
                <c:ptCount val="18"/>
                <c:pt idx="1">
                  <c:v>79.193548387096769</c:v>
                </c:pt>
                <c:pt idx="2">
                  <c:v>79.483870967741936</c:v>
                </c:pt>
                <c:pt idx="3">
                  <c:v>79.709677419354833</c:v>
                </c:pt>
                <c:pt idx="4">
                  <c:v>79.2</c:v>
                </c:pt>
                <c:pt idx="5">
                  <c:v>79.193548387096769</c:v>
                </c:pt>
                <c:pt idx="6">
                  <c:v>79.645161290322577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24-4B07-A1B1-FB6C8D469FEA}"/>
            </c:ext>
          </c:extLst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ALT!$F$3:$F$20</c:f>
              <c:numCache>
                <c:formatCode>0.0</c:formatCode>
                <c:ptCount val="18"/>
                <c:pt idx="1">
                  <c:v>77.900000000000006</c:v>
                </c:pt>
                <c:pt idx="2">
                  <c:v>78.099999999999994</c:v>
                </c:pt>
                <c:pt idx="3">
                  <c:v>77.888888888888886</c:v>
                </c:pt>
                <c:pt idx="4">
                  <c:v>78.545454545454547</c:v>
                </c:pt>
                <c:pt idx="5">
                  <c:v>78.857142857142861</c:v>
                </c:pt>
                <c:pt idx="6">
                  <c:v>78.94736842105263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24-4B07-A1B1-FB6C8D469FEA}"/>
            </c:ext>
          </c:extLst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ALT!$G$3:$G$20</c:f>
              <c:numCache>
                <c:formatCode>0.0</c:formatCode>
                <c:ptCount val="18"/>
                <c:pt idx="0">
                  <c:v>78.354166666666643</c:v>
                </c:pt>
                <c:pt idx="1">
                  <c:v>77.317307692307693</c:v>
                </c:pt>
                <c:pt idx="2">
                  <c:v>77.351851851851848</c:v>
                </c:pt>
                <c:pt idx="3">
                  <c:v>77.333333333333329</c:v>
                </c:pt>
                <c:pt idx="4">
                  <c:v>77.446969696969703</c:v>
                </c:pt>
                <c:pt idx="5">
                  <c:v>77.722222222222229</c:v>
                </c:pt>
                <c:pt idx="6">
                  <c:v>77.980769230769226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24-4B07-A1B1-FB6C8D469FEA}"/>
            </c:ext>
          </c:extLst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ALT!$H$3:$H$20</c:f>
              <c:numCache>
                <c:formatCode>0.0</c:formatCode>
                <c:ptCount val="18"/>
                <c:pt idx="3">
                  <c:v>79.230999999999995</c:v>
                </c:pt>
                <c:pt idx="4">
                  <c:v>78.691999999999993</c:v>
                </c:pt>
                <c:pt idx="5">
                  <c:v>79.046000000000006</c:v>
                </c:pt>
                <c:pt idx="6">
                  <c:v>77.593999999999994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24-4B07-A1B1-FB6C8D469FEA}"/>
            </c:ext>
          </c:extLst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ALT!$I$3:$I$20</c:f>
              <c:numCache>
                <c:formatCode>0.0</c:formatCode>
                <c:ptCount val="18"/>
                <c:pt idx="0">
                  <c:v>78.8</c:v>
                </c:pt>
                <c:pt idx="1">
                  <c:v>78.599999999999994</c:v>
                </c:pt>
                <c:pt idx="2">
                  <c:v>80.7</c:v>
                </c:pt>
                <c:pt idx="3">
                  <c:v>79.900000000000006</c:v>
                </c:pt>
                <c:pt idx="4">
                  <c:v>78.599999999999994</c:v>
                </c:pt>
                <c:pt idx="5">
                  <c:v>79.900000000000006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24-4B07-A1B1-FB6C8D469FEA}"/>
            </c:ext>
          </c:extLst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ALT!$J$3:$J$20</c:f>
              <c:numCache>
                <c:formatCode>0.0</c:formatCode>
                <c:ptCount val="18"/>
                <c:pt idx="1">
                  <c:v>79</c:v>
                </c:pt>
                <c:pt idx="2">
                  <c:v>79.25</c:v>
                </c:pt>
                <c:pt idx="3">
                  <c:v>79.28</c:v>
                </c:pt>
                <c:pt idx="4">
                  <c:v>80.14</c:v>
                </c:pt>
                <c:pt idx="5">
                  <c:v>80.147000000000006</c:v>
                </c:pt>
                <c:pt idx="6">
                  <c:v>79.48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824-4B07-A1B1-FB6C8D469FEA}"/>
            </c:ext>
          </c:extLst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ALT!$K$3:$K$20</c:f>
              <c:numCache>
                <c:formatCode>0.0</c:formatCode>
                <c:ptCount val="18"/>
                <c:pt idx="1">
                  <c:v>78.2</c:v>
                </c:pt>
                <c:pt idx="2">
                  <c:v>78.099999999999994</c:v>
                </c:pt>
                <c:pt idx="3">
                  <c:v>76.3</c:v>
                </c:pt>
                <c:pt idx="4">
                  <c:v>77.3</c:v>
                </c:pt>
                <c:pt idx="5">
                  <c:v>83.3</c:v>
                </c:pt>
                <c:pt idx="6">
                  <c:v>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824-4B07-A1B1-FB6C8D469FEA}"/>
            </c:ext>
          </c:extLst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ALT!$L$3:$L$20</c:f>
              <c:numCache>
                <c:formatCode>0</c:formatCode>
                <c:ptCount val="18"/>
                <c:pt idx="0">
                  <c:v>79</c:v>
                </c:pt>
                <c:pt idx="1">
                  <c:v>79</c:v>
                </c:pt>
                <c:pt idx="2">
                  <c:v>79</c:v>
                </c:pt>
                <c:pt idx="3">
                  <c:v>79</c:v>
                </c:pt>
                <c:pt idx="4">
                  <c:v>79</c:v>
                </c:pt>
                <c:pt idx="5">
                  <c:v>79</c:v>
                </c:pt>
                <c:pt idx="6">
                  <c:v>79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824-4B07-A1B1-FB6C8D469FEA}"/>
            </c:ext>
          </c:extLst>
        </c:ser>
        <c:ser>
          <c:idx val="10"/>
          <c:order val="11"/>
          <c:tx>
            <c:strRef>
              <c:f>ALT!$M$2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ALT!$M$3:$M$20</c:f>
              <c:numCache>
                <c:formatCode>0.0</c:formatCode>
                <c:ptCount val="18"/>
                <c:pt idx="0">
                  <c:v>78.57708333333332</c:v>
                </c:pt>
                <c:pt idx="1">
                  <c:v>78.670888259925562</c:v>
                </c:pt>
                <c:pt idx="2">
                  <c:v>78.829009112777342</c:v>
                </c:pt>
                <c:pt idx="3">
                  <c:v>78.738256630824353</c:v>
                </c:pt>
                <c:pt idx="4">
                  <c:v>78.978607547699212</c:v>
                </c:pt>
                <c:pt idx="5">
                  <c:v>79.734235024807091</c:v>
                </c:pt>
                <c:pt idx="6">
                  <c:v>78.732617766843163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824-4B07-A1B1-FB6C8D469FEA}"/>
            </c:ext>
          </c:extLst>
        </c:ser>
        <c:ser>
          <c:idx val="11"/>
          <c:order val="12"/>
          <c:tx>
            <c:strRef>
              <c:f>ALT!$N$2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ALT!$N$3:$N$20</c:f>
              <c:numCache>
                <c:formatCode>0.0</c:formatCode>
                <c:ptCount val="18"/>
                <c:pt idx="0">
                  <c:v>0.44583333333335418</c:v>
                </c:pt>
                <c:pt idx="1">
                  <c:v>2.8701923076923066</c:v>
                </c:pt>
                <c:pt idx="2">
                  <c:v>3.3481481481481552</c:v>
                </c:pt>
                <c:pt idx="3">
                  <c:v>4.0333333333333314</c:v>
                </c:pt>
                <c:pt idx="4">
                  <c:v>4.2999999999999972</c:v>
                </c:pt>
                <c:pt idx="5">
                  <c:v>5.5777777777777686</c:v>
                </c:pt>
                <c:pt idx="6">
                  <c:v>4.0555555555555571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24-4B07-A1B1-FB6C8D469FEA}"/>
            </c:ext>
          </c:extLst>
        </c:ser>
        <c:ser>
          <c:idx val="12"/>
          <c:order val="13"/>
          <c:tx>
            <c:strRef>
              <c:f>ALT!$O$2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ALT!$O$3:$O$20</c:f>
              <c:numCache>
                <c:formatCode>General</c:formatCode>
                <c:ptCount val="18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824-4B07-A1B1-FB6C8D469FEA}"/>
            </c:ext>
          </c:extLst>
        </c:ser>
        <c:ser>
          <c:idx val="13"/>
          <c:order val="14"/>
          <c:tx>
            <c:strRef>
              <c:f>ALT!$P$2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ALT!$P$3:$P$20</c:f>
              <c:numCache>
                <c:formatCode>General</c:formatCode>
                <c:ptCount val="18"/>
                <c:pt idx="0">
                  <c:v>83</c:v>
                </c:pt>
                <c:pt idx="1">
                  <c:v>83</c:v>
                </c:pt>
                <c:pt idx="2">
                  <c:v>83</c:v>
                </c:pt>
                <c:pt idx="3">
                  <c:v>83</c:v>
                </c:pt>
                <c:pt idx="4">
                  <c:v>83</c:v>
                </c:pt>
                <c:pt idx="5">
                  <c:v>83</c:v>
                </c:pt>
                <c:pt idx="6">
                  <c:v>83</c:v>
                </c:pt>
                <c:pt idx="7">
                  <c:v>83</c:v>
                </c:pt>
                <c:pt idx="8">
                  <c:v>83</c:v>
                </c:pt>
                <c:pt idx="9">
                  <c:v>83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824-4B07-A1B1-FB6C8D469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20800"/>
        <c:axId val="325822720"/>
      </c:lineChart>
      <c:catAx>
        <c:axId val="325820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5822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5822720"/>
        <c:scaling>
          <c:orientation val="minMax"/>
          <c:max val="87"/>
          <c:min val="7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325820800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3209566966"/>
          <c:y val="0.11333378979801439"/>
          <c:w val="0.15879276236967191"/>
          <c:h val="0.86782197101862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62796475858082E-2"/>
          <c:y val="8.5034190138611562E-2"/>
          <c:w val="0.69354365559549824"/>
          <c:h val="0.73469540279760293"/>
        </c:manualLayout>
      </c:layout>
      <c:lineChart>
        <c:grouping val="standard"/>
        <c:varyColors val="0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K!$B$3:$B$20</c:f>
              <c:numCache>
                <c:formatCode>0.00</c:formatCode>
                <c:ptCount val="18"/>
                <c:pt idx="1">
                  <c:v>5.3587500000000015</c:v>
                </c:pt>
                <c:pt idx="2">
                  <c:v>5.3528125000000006</c:v>
                </c:pt>
                <c:pt idx="3">
                  <c:v>5.3587500000000015</c:v>
                </c:pt>
                <c:pt idx="4">
                  <c:v>5.3509374999999997</c:v>
                </c:pt>
                <c:pt idx="5">
                  <c:v>5.3571875000000011</c:v>
                </c:pt>
                <c:pt idx="6">
                  <c:v>5.3500000000000014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4-45D7-8E02-8D88A06FFBEB}"/>
            </c:ext>
          </c:extLst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K!$C$3:$C$20</c:f>
              <c:numCache>
                <c:formatCode>0.00</c:formatCode>
                <c:ptCount val="18"/>
                <c:pt idx="2">
                  <c:v>5.3475510204081624</c:v>
                </c:pt>
                <c:pt idx="3">
                  <c:v>5.30679012345679</c:v>
                </c:pt>
                <c:pt idx="4">
                  <c:v>5.3155421686746971</c:v>
                </c:pt>
                <c:pt idx="5">
                  <c:v>5.3136893203883471</c:v>
                </c:pt>
                <c:pt idx="6">
                  <c:v>5.3042424242424229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4-45D7-8E02-8D88A06FFBEB}"/>
            </c:ext>
          </c:extLst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K!$D$3:$D$20</c:f>
              <c:numCache>
                <c:formatCode>0.00\ </c:formatCode>
                <c:ptCount val="18"/>
                <c:pt idx="1">
                  <c:v>5.4219999999999988</c:v>
                </c:pt>
                <c:pt idx="2">
                  <c:v>5.400526315789473</c:v>
                </c:pt>
                <c:pt idx="3">
                  <c:v>5.4125000000000005</c:v>
                </c:pt>
                <c:pt idx="4">
                  <c:v>5.3789473684210511</c:v>
                </c:pt>
                <c:pt idx="5">
                  <c:v>5.3842105263157904</c:v>
                </c:pt>
                <c:pt idx="6">
                  <c:v>5.3684210526315796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4-45D7-8E02-8D88A06FFBEB}"/>
            </c:ext>
          </c:extLst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K!$E$3:$E$20</c:f>
              <c:numCache>
                <c:formatCode>0.00</c:formatCode>
                <c:ptCount val="18"/>
                <c:pt idx="1">
                  <c:v>5.3003225806451617</c:v>
                </c:pt>
                <c:pt idx="2">
                  <c:v>5.3122580645161284</c:v>
                </c:pt>
                <c:pt idx="3">
                  <c:v>5.3690322580645153</c:v>
                </c:pt>
                <c:pt idx="4">
                  <c:v>5.3459999999999992</c:v>
                </c:pt>
                <c:pt idx="5">
                  <c:v>5.3635483870967748</c:v>
                </c:pt>
                <c:pt idx="6">
                  <c:v>5.3480645161290328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4-45D7-8E02-8D88A06FFBEB}"/>
            </c:ext>
          </c:extLst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K!$F$3:$F$20</c:f>
              <c:numCache>
                <c:formatCode>0.00</c:formatCode>
                <c:ptCount val="18"/>
                <c:pt idx="1">
                  <c:v>5.405000000000002</c:v>
                </c:pt>
                <c:pt idx="2">
                  <c:v>5.4200000000000017</c:v>
                </c:pt>
                <c:pt idx="3">
                  <c:v>5.3944444444444448</c:v>
                </c:pt>
                <c:pt idx="4">
                  <c:v>5.4272727272727295</c:v>
                </c:pt>
                <c:pt idx="5">
                  <c:v>5.4333333333333345</c:v>
                </c:pt>
                <c:pt idx="6">
                  <c:v>5.4368421052631586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4-45D7-8E02-8D88A06FFBEB}"/>
            </c:ext>
          </c:extLst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K!$G$3:$G$20</c:f>
              <c:numCache>
                <c:formatCode>0.00</c:formatCode>
                <c:ptCount val="18"/>
                <c:pt idx="0">
                  <c:v>5.2757142857142858</c:v>
                </c:pt>
                <c:pt idx="1">
                  <c:v>5.2673076923076918</c:v>
                </c:pt>
                <c:pt idx="2">
                  <c:v>5.300540540540541</c:v>
                </c:pt>
                <c:pt idx="3">
                  <c:v>5.3106896551724132</c:v>
                </c:pt>
                <c:pt idx="4">
                  <c:v>5.2890476190476194</c:v>
                </c:pt>
                <c:pt idx="5">
                  <c:v>5.3235714285714284</c:v>
                </c:pt>
                <c:pt idx="6">
                  <c:v>5.3165384615384621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B4-45D7-8E02-8D88A06FFBEB}"/>
            </c:ext>
          </c:extLst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K!$H$3:$H$20</c:f>
              <c:numCache>
                <c:formatCode>0.00</c:formatCode>
                <c:ptCount val="18"/>
                <c:pt idx="3">
                  <c:v>5.3920000000000003</c:v>
                </c:pt>
                <c:pt idx="4">
                  <c:v>5.3920000000000003</c:v>
                </c:pt>
                <c:pt idx="5">
                  <c:v>5.3579999999999997</c:v>
                </c:pt>
                <c:pt idx="6">
                  <c:v>5.3620000000000001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B4-45D7-8E02-8D88A06FFBEB}"/>
            </c:ext>
          </c:extLst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K!$I$3:$I$20</c:f>
              <c:numCache>
                <c:formatCode>0.00</c:formatCode>
                <c:ptCount val="18"/>
                <c:pt idx="0">
                  <c:v>5.25</c:v>
                </c:pt>
                <c:pt idx="1">
                  <c:v>5.25</c:v>
                </c:pt>
                <c:pt idx="2">
                  <c:v>5.3</c:v>
                </c:pt>
                <c:pt idx="3">
                  <c:v>5.33</c:v>
                </c:pt>
                <c:pt idx="4">
                  <c:v>5.31</c:v>
                </c:pt>
                <c:pt idx="5">
                  <c:v>5.32</c:v>
                </c:pt>
                <c:pt idx="6">
                  <c:v>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B4-45D7-8E02-8D88A06FFBEB}"/>
            </c:ext>
          </c:extLst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K!$J$3:$J$20</c:f>
              <c:numCache>
                <c:formatCode>0.00</c:formatCode>
                <c:ptCount val="18"/>
                <c:pt idx="1">
                  <c:v>5.39</c:v>
                </c:pt>
                <c:pt idx="2">
                  <c:v>5.4</c:v>
                </c:pt>
                <c:pt idx="3">
                  <c:v>5.39</c:v>
                </c:pt>
                <c:pt idx="4">
                  <c:v>5.4</c:v>
                </c:pt>
                <c:pt idx="5">
                  <c:v>5.41</c:v>
                </c:pt>
                <c:pt idx="6">
                  <c:v>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1B4-45D7-8E02-8D88A06FFBEB}"/>
            </c:ext>
          </c:extLst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K!$K$3:$K$20</c:f>
              <c:numCache>
                <c:formatCode>0.00</c:formatCode>
                <c:ptCount val="18"/>
                <c:pt idx="1">
                  <c:v>5.3</c:v>
                </c:pt>
                <c:pt idx="2">
                  <c:v>5.3</c:v>
                </c:pt>
                <c:pt idx="3">
                  <c:v>5.3</c:v>
                </c:pt>
                <c:pt idx="4">
                  <c:v>5.3</c:v>
                </c:pt>
                <c:pt idx="5">
                  <c:v>5.3</c:v>
                </c:pt>
                <c:pt idx="6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1B4-45D7-8E02-8D88A06FFBEB}"/>
            </c:ext>
          </c:extLst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K!$L$3:$L$20</c:f>
              <c:numCache>
                <c:formatCode>0.0</c:formatCode>
                <c:ptCount val="18"/>
                <c:pt idx="0">
                  <c:v>5.3</c:v>
                </c:pt>
                <c:pt idx="1">
                  <c:v>5.3</c:v>
                </c:pt>
                <c:pt idx="2">
                  <c:v>5.3</c:v>
                </c:pt>
                <c:pt idx="3">
                  <c:v>5.3</c:v>
                </c:pt>
                <c:pt idx="4">
                  <c:v>5.3</c:v>
                </c:pt>
                <c:pt idx="5">
                  <c:v>5.3</c:v>
                </c:pt>
                <c:pt idx="6">
                  <c:v>5.3</c:v>
                </c:pt>
                <c:pt idx="7">
                  <c:v>5.3</c:v>
                </c:pt>
                <c:pt idx="8">
                  <c:v>5.3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5.3</c:v>
                </c:pt>
                <c:pt idx="13">
                  <c:v>5.3</c:v>
                </c:pt>
                <c:pt idx="14">
                  <c:v>5.3</c:v>
                </c:pt>
                <c:pt idx="15">
                  <c:v>5.3</c:v>
                </c:pt>
                <c:pt idx="16">
                  <c:v>5.3</c:v>
                </c:pt>
                <c:pt idx="17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1B4-45D7-8E02-8D88A06FFBEB}"/>
            </c:ext>
          </c:extLst>
        </c:ser>
        <c:ser>
          <c:idx val="10"/>
          <c:order val="11"/>
          <c:tx>
            <c:strRef>
              <c:f>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K!$M$3:$M$20</c:f>
              <c:numCache>
                <c:formatCode>0.00</c:formatCode>
                <c:ptCount val="18"/>
                <c:pt idx="0">
                  <c:v>5.2628571428571433</c:v>
                </c:pt>
                <c:pt idx="1">
                  <c:v>5.3366725341191064</c:v>
                </c:pt>
                <c:pt idx="2">
                  <c:v>5.3481876045838108</c:v>
                </c:pt>
                <c:pt idx="3">
                  <c:v>5.3564206481138168</c:v>
                </c:pt>
                <c:pt idx="4">
                  <c:v>5.35097473834161</c:v>
                </c:pt>
                <c:pt idx="5">
                  <c:v>5.3563540495705668</c:v>
                </c:pt>
                <c:pt idx="6">
                  <c:v>5.3396108559804656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1B4-45D7-8E02-8D88A06FFBEB}"/>
            </c:ext>
          </c:extLst>
        </c:ser>
        <c:ser>
          <c:idx val="11"/>
          <c:order val="12"/>
          <c:tx>
            <c:strRef>
              <c:f>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K!$N$3:$N$20</c:f>
              <c:numCache>
                <c:formatCode>0.00</c:formatCode>
                <c:ptCount val="18"/>
                <c:pt idx="0">
                  <c:v>2.5714285714285801E-2</c:v>
                </c:pt>
                <c:pt idx="1">
                  <c:v>0.17199999999999882</c:v>
                </c:pt>
                <c:pt idx="2">
                  <c:v>0.12000000000000188</c:v>
                </c:pt>
                <c:pt idx="3">
                  <c:v>0.11250000000000071</c:v>
                </c:pt>
                <c:pt idx="4">
                  <c:v>0.13822510822511003</c:v>
                </c:pt>
                <c:pt idx="5">
                  <c:v>0.13333333333333464</c:v>
                </c:pt>
                <c:pt idx="6">
                  <c:v>0.21684210526315884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1B4-45D7-8E02-8D88A06FFBEB}"/>
            </c:ext>
          </c:extLst>
        </c:ser>
        <c:ser>
          <c:idx val="12"/>
          <c:order val="13"/>
          <c:tx>
            <c:strRef>
              <c:f>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K!$O$3:$O$20</c:f>
              <c:numCache>
                <c:formatCode>General</c:formatCode>
                <c:ptCount val="18"/>
                <c:pt idx="0">
                  <c:v>5.0999999999999996</c:v>
                </c:pt>
                <c:pt idx="1">
                  <c:v>5.0999999999999996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5.0999999999999996</c:v>
                </c:pt>
                <c:pt idx="5">
                  <c:v>5.0999999999999996</c:v>
                </c:pt>
                <c:pt idx="6">
                  <c:v>5.0999999999999996</c:v>
                </c:pt>
                <c:pt idx="7">
                  <c:v>5.0999999999999996</c:v>
                </c:pt>
                <c:pt idx="8">
                  <c:v>5.0999999999999996</c:v>
                </c:pt>
                <c:pt idx="9">
                  <c:v>5.0999999999999996</c:v>
                </c:pt>
                <c:pt idx="10">
                  <c:v>5.0999999999999996</c:v>
                </c:pt>
                <c:pt idx="11">
                  <c:v>5.0999999999999996</c:v>
                </c:pt>
                <c:pt idx="12">
                  <c:v>5.0999999999999996</c:v>
                </c:pt>
                <c:pt idx="13">
                  <c:v>5.0999999999999996</c:v>
                </c:pt>
                <c:pt idx="14">
                  <c:v>5.0999999999999996</c:v>
                </c:pt>
                <c:pt idx="15">
                  <c:v>5.0999999999999996</c:v>
                </c:pt>
                <c:pt idx="16">
                  <c:v>5.0999999999999996</c:v>
                </c:pt>
                <c:pt idx="17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1B4-45D7-8E02-8D88A06FFBEB}"/>
            </c:ext>
          </c:extLst>
        </c:ser>
        <c:ser>
          <c:idx val="13"/>
          <c:order val="14"/>
          <c:tx>
            <c:strRef>
              <c:f>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K!$P$3:$P$20</c:f>
              <c:numCache>
                <c:formatCode>General</c:formatCode>
                <c:ptCount val="18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1B4-45D7-8E02-8D88A06FF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825600"/>
        <c:axId val="322824832"/>
      </c:lineChart>
      <c:catAx>
        <c:axId val="322825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2824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2824832"/>
        <c:scaling>
          <c:orientation val="minMax"/>
          <c:max val="5.7"/>
          <c:min val="4.9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282560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5726089801"/>
          <c:y val="0.11979565646381168"/>
          <c:w val="0.16141760057771026"/>
          <c:h val="0.860405627852375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745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rGT!$B$3:$B$20</c:f>
              <c:numCache>
                <c:formatCode>0.0</c:formatCode>
                <c:ptCount val="18"/>
                <c:pt idx="1">
                  <c:v>74.625</c:v>
                </c:pt>
                <c:pt idx="2">
                  <c:v>74.625</c:v>
                </c:pt>
                <c:pt idx="3">
                  <c:v>74.5</c:v>
                </c:pt>
                <c:pt idx="4">
                  <c:v>74.4375</c:v>
                </c:pt>
                <c:pt idx="5">
                  <c:v>74.4375</c:v>
                </c:pt>
                <c:pt idx="6">
                  <c:v>74.59375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BB-419E-8917-468BDD2D9C54}"/>
            </c:ext>
          </c:extLst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rGT!$C$3:$C$20</c:f>
              <c:numCache>
                <c:formatCode>0.0</c:formatCode>
                <c:ptCount val="18"/>
                <c:pt idx="2">
                  <c:v>73.587356321839053</c:v>
                </c:pt>
                <c:pt idx="3">
                  <c:v>73.54000000000002</c:v>
                </c:pt>
                <c:pt idx="4">
                  <c:v>73.156097560975624</c:v>
                </c:pt>
                <c:pt idx="5">
                  <c:v>73.363218390804604</c:v>
                </c:pt>
                <c:pt idx="6">
                  <c:v>73.402439024390262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BB-419E-8917-468BDD2D9C54}"/>
            </c:ext>
          </c:extLst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rGT!$D$3:$D$20</c:f>
              <c:numCache>
                <c:formatCode>0.0</c:formatCode>
                <c:ptCount val="18"/>
                <c:pt idx="1">
                  <c:v>72.705882352941174</c:v>
                </c:pt>
                <c:pt idx="2">
                  <c:v>72.17647058823529</c:v>
                </c:pt>
                <c:pt idx="3">
                  <c:v>72.599999999999994</c:v>
                </c:pt>
                <c:pt idx="4">
                  <c:v>73.400000000000006</c:v>
                </c:pt>
                <c:pt idx="5">
                  <c:v>73.473684210526315</c:v>
                </c:pt>
                <c:pt idx="6">
                  <c:v>72.857142857142861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BB-419E-8917-468BDD2D9C54}"/>
            </c:ext>
          </c:extLst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rGT!$E$3:$E$20</c:f>
              <c:numCache>
                <c:formatCode>0.0</c:formatCode>
                <c:ptCount val="18"/>
                <c:pt idx="1">
                  <c:v>74.354838709677423</c:v>
                </c:pt>
                <c:pt idx="2">
                  <c:v>74.193548387096769</c:v>
                </c:pt>
                <c:pt idx="3">
                  <c:v>74.161290322580641</c:v>
                </c:pt>
                <c:pt idx="4">
                  <c:v>74</c:v>
                </c:pt>
                <c:pt idx="5">
                  <c:v>74.032258064516128</c:v>
                </c:pt>
                <c:pt idx="6">
                  <c:v>73.774193548387103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BB-419E-8917-468BDD2D9C54}"/>
            </c:ext>
          </c:extLst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rGT!$F$3:$F$20</c:f>
              <c:numCache>
                <c:formatCode>0.0</c:formatCode>
                <c:ptCount val="18"/>
                <c:pt idx="1">
                  <c:v>74</c:v>
                </c:pt>
                <c:pt idx="2">
                  <c:v>74.05</c:v>
                </c:pt>
                <c:pt idx="3">
                  <c:v>74.222222222222229</c:v>
                </c:pt>
                <c:pt idx="4">
                  <c:v>74</c:v>
                </c:pt>
                <c:pt idx="5">
                  <c:v>73.952380952380949</c:v>
                </c:pt>
                <c:pt idx="6">
                  <c:v>74.05263157894737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BB-419E-8917-468BDD2D9C54}"/>
            </c:ext>
          </c:extLst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rGT!$G$3:$G$20</c:f>
              <c:numCache>
                <c:formatCode>0.0</c:formatCode>
                <c:ptCount val="18"/>
                <c:pt idx="0">
                  <c:v>73.565217391304358</c:v>
                </c:pt>
                <c:pt idx="1">
                  <c:v>72.948717948717956</c:v>
                </c:pt>
                <c:pt idx="2">
                  <c:v>72.799549549549539</c:v>
                </c:pt>
                <c:pt idx="3">
                  <c:v>72.58620689655173</c:v>
                </c:pt>
                <c:pt idx="4">
                  <c:v>72.162878787878796</c:v>
                </c:pt>
                <c:pt idx="5">
                  <c:v>72.108024691358025</c:v>
                </c:pt>
                <c:pt idx="6">
                  <c:v>72.419871794871796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BB-419E-8917-468BDD2D9C54}"/>
            </c:ext>
          </c:extLst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rGT!$H$3:$H$20</c:f>
              <c:numCache>
                <c:formatCode>0.0</c:formatCode>
                <c:ptCount val="18"/>
                <c:pt idx="3">
                  <c:v>72.846000000000004</c:v>
                </c:pt>
                <c:pt idx="4">
                  <c:v>72.923000000000002</c:v>
                </c:pt>
                <c:pt idx="5">
                  <c:v>72.769000000000005</c:v>
                </c:pt>
                <c:pt idx="6">
                  <c:v>73.391000000000005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BB-419E-8917-468BDD2D9C54}"/>
            </c:ext>
          </c:extLst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rGT!$I$3:$I$20</c:f>
              <c:numCache>
                <c:formatCode>0.0</c:formatCode>
                <c:ptCount val="18"/>
                <c:pt idx="0">
                  <c:v>73.8</c:v>
                </c:pt>
                <c:pt idx="1">
                  <c:v>73.5</c:v>
                </c:pt>
                <c:pt idx="2">
                  <c:v>73.900000000000006</c:v>
                </c:pt>
                <c:pt idx="3">
                  <c:v>73.8</c:v>
                </c:pt>
                <c:pt idx="4">
                  <c:v>74</c:v>
                </c:pt>
                <c:pt idx="5">
                  <c:v>73.400000000000006</c:v>
                </c:pt>
                <c:pt idx="6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BB-419E-8917-468BDD2D9C54}"/>
            </c:ext>
          </c:extLst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rGT!$J$3:$J$20</c:f>
              <c:numCache>
                <c:formatCode>0.0</c:formatCode>
                <c:ptCount val="18"/>
                <c:pt idx="1">
                  <c:v>73.099999999999994</c:v>
                </c:pt>
                <c:pt idx="2">
                  <c:v>73.3</c:v>
                </c:pt>
                <c:pt idx="3">
                  <c:v>72.819999999999993</c:v>
                </c:pt>
                <c:pt idx="4">
                  <c:v>74.56</c:v>
                </c:pt>
                <c:pt idx="5">
                  <c:v>74.58</c:v>
                </c:pt>
                <c:pt idx="6">
                  <c:v>74.37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BB-419E-8917-468BDD2D9C54}"/>
            </c:ext>
          </c:extLst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rGT!$K$3:$K$20</c:f>
              <c:numCache>
                <c:formatCode>0.0</c:formatCode>
                <c:ptCount val="18"/>
                <c:pt idx="1">
                  <c:v>73.400000000000006</c:v>
                </c:pt>
                <c:pt idx="2">
                  <c:v>73.3</c:v>
                </c:pt>
                <c:pt idx="3">
                  <c:v>73.2</c:v>
                </c:pt>
                <c:pt idx="4">
                  <c:v>73.2</c:v>
                </c:pt>
                <c:pt idx="5">
                  <c:v>76</c:v>
                </c:pt>
                <c:pt idx="6">
                  <c:v>74.099999999999994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BBB-419E-8917-468BDD2D9C54}"/>
            </c:ext>
          </c:extLst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rGT!$L$3:$L$20</c:f>
              <c:numCache>
                <c:formatCode>0</c:formatCode>
                <c:ptCount val="18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  <c:pt idx="6">
                  <c:v>74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74</c:v>
                </c:pt>
                <c:pt idx="14">
                  <c:v>74</c:v>
                </c:pt>
                <c:pt idx="15">
                  <c:v>74</c:v>
                </c:pt>
                <c:pt idx="16">
                  <c:v>74</c:v>
                </c:pt>
                <c:pt idx="17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BBB-419E-8917-468BDD2D9C54}"/>
            </c:ext>
          </c:extLst>
        </c:ser>
        <c:ser>
          <c:idx val="10"/>
          <c:order val="11"/>
          <c:tx>
            <c:strRef>
              <c:f>rGT!$M$2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rGT!$M$3:$M$20</c:f>
              <c:numCache>
                <c:formatCode>0.0</c:formatCode>
                <c:ptCount val="18"/>
                <c:pt idx="0">
                  <c:v>73.682608695652178</c:v>
                </c:pt>
                <c:pt idx="1">
                  <c:v>73.579304876417069</c:v>
                </c:pt>
                <c:pt idx="2">
                  <c:v>73.54799164963562</c:v>
                </c:pt>
                <c:pt idx="3">
                  <c:v>73.427571944135451</c:v>
                </c:pt>
                <c:pt idx="4">
                  <c:v>73.583947634885448</c:v>
                </c:pt>
                <c:pt idx="5">
                  <c:v>73.811606630958607</c:v>
                </c:pt>
                <c:pt idx="6">
                  <c:v>73.606102880373939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BBB-419E-8917-468BDD2D9C54}"/>
            </c:ext>
          </c:extLst>
        </c:ser>
        <c:ser>
          <c:idx val="11"/>
          <c:order val="12"/>
          <c:tx>
            <c:strRef>
              <c:f>rGT!$N$2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rGT!$N$3:$N$20</c:f>
              <c:numCache>
                <c:formatCode>0.0</c:formatCode>
                <c:ptCount val="18"/>
                <c:pt idx="0">
                  <c:v>0.23478260869563883</c:v>
                </c:pt>
                <c:pt idx="1">
                  <c:v>1.919117647058826</c:v>
                </c:pt>
                <c:pt idx="2">
                  <c:v>2.4485294117647101</c:v>
                </c:pt>
                <c:pt idx="3">
                  <c:v>1.9137931034482705</c:v>
                </c:pt>
                <c:pt idx="4">
                  <c:v>2.3971212121212062</c:v>
                </c:pt>
                <c:pt idx="5">
                  <c:v>3.8919753086419746</c:v>
                </c:pt>
                <c:pt idx="6">
                  <c:v>2.1738782051282044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BBB-419E-8917-468BDD2D9C54}"/>
            </c:ext>
          </c:extLst>
        </c:ser>
        <c:ser>
          <c:idx val="12"/>
          <c:order val="13"/>
          <c:tx>
            <c:strRef>
              <c:f>rGT!$O$2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rGT!$O$3:$O$20</c:f>
              <c:numCache>
                <c:formatCode>General</c:formatCode>
                <c:ptCount val="18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BBB-419E-8917-468BDD2D9C54}"/>
            </c:ext>
          </c:extLst>
        </c:ser>
        <c:ser>
          <c:idx val="13"/>
          <c:order val="14"/>
          <c:tx>
            <c:strRef>
              <c:f>rGT!$P$2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rGT!$P$3:$P$20</c:f>
              <c:numCache>
                <c:formatCode>General</c:formatCode>
                <c:ptCount val="18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BBB-419E-8917-468BDD2D9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294528"/>
        <c:axId val="325977216"/>
      </c:lineChart>
      <c:catAx>
        <c:axId val="326294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5977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5977216"/>
        <c:scaling>
          <c:orientation val="minMax"/>
          <c:max val="82"/>
          <c:min val="6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6294528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61544187956"/>
          <c:y val="0.12712332923702457"/>
          <c:w val="0.16162942773178987"/>
          <c:h val="0.8609118079893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06982907583763E-2"/>
          <c:y val="8.9578138412254205E-2"/>
          <c:w val="0.73287505383343721"/>
          <c:h val="0.76485948952003213"/>
        </c:manualLayout>
      </c:layout>
      <c:lineChart>
        <c:grouping val="standard"/>
        <c:varyColors val="0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ALP!$B$3:$B$20</c:f>
              <c:numCache>
                <c:formatCode>0.0</c:formatCode>
                <c:ptCount val="18"/>
                <c:pt idx="1">
                  <c:v>291.46875</c:v>
                </c:pt>
                <c:pt idx="2">
                  <c:v>290.90625</c:v>
                </c:pt>
                <c:pt idx="3">
                  <c:v>291.09375</c:v>
                </c:pt>
                <c:pt idx="4">
                  <c:v>290.28125</c:v>
                </c:pt>
                <c:pt idx="5">
                  <c:v>291.84375</c:v>
                </c:pt>
                <c:pt idx="6">
                  <c:v>291.53125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0-4DBC-93C3-D1417C2915E5}"/>
            </c:ext>
          </c:extLst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ALP!$C$3:$C$20</c:f>
              <c:numCache>
                <c:formatCode>0.0</c:formatCode>
                <c:ptCount val="18"/>
                <c:pt idx="2">
                  <c:v>293.76091954022985</c:v>
                </c:pt>
                <c:pt idx="3">
                  <c:v>293.32400000000001</c:v>
                </c:pt>
                <c:pt idx="4">
                  <c:v>292.92839506172857</c:v>
                </c:pt>
                <c:pt idx="5">
                  <c:v>292.81379310344829</c:v>
                </c:pt>
                <c:pt idx="6">
                  <c:v>292.44634146341457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0-4DBC-93C3-D1417C2915E5}"/>
            </c:ext>
          </c:extLst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ALP!$D$3:$D$20</c:f>
              <c:numCache>
                <c:formatCode>0.0</c:formatCode>
                <c:ptCount val="18"/>
                <c:pt idx="1">
                  <c:v>285.30769230769232</c:v>
                </c:pt>
                <c:pt idx="2">
                  <c:v>287.125</c:v>
                </c:pt>
                <c:pt idx="3">
                  <c:v>287.30769230769232</c:v>
                </c:pt>
                <c:pt idx="4">
                  <c:v>283.85714285714283</c:v>
                </c:pt>
                <c:pt idx="5">
                  <c:v>281</c:v>
                </c:pt>
                <c:pt idx="6">
                  <c:v>278.46666666666664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30-4DBC-93C3-D1417C2915E5}"/>
            </c:ext>
          </c:extLst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ALP!$E$3:$E$20</c:f>
              <c:numCache>
                <c:formatCode>0.0</c:formatCode>
                <c:ptCount val="18"/>
                <c:pt idx="1">
                  <c:v>291.64516129032256</c:v>
                </c:pt>
                <c:pt idx="2">
                  <c:v>287.41935483870969</c:v>
                </c:pt>
                <c:pt idx="3">
                  <c:v>286.76666666666665</c:v>
                </c:pt>
                <c:pt idx="4">
                  <c:v>286.26666666666665</c:v>
                </c:pt>
                <c:pt idx="5">
                  <c:v>285.03225806451616</c:v>
                </c:pt>
                <c:pt idx="6">
                  <c:v>287.41935483870969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30-4DBC-93C3-D1417C2915E5}"/>
            </c:ext>
          </c:extLst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ALP!$F$3:$F$20</c:f>
              <c:numCache>
                <c:formatCode>0.0</c:formatCode>
                <c:ptCount val="18"/>
                <c:pt idx="1">
                  <c:v>285.85000000000002</c:v>
                </c:pt>
                <c:pt idx="2">
                  <c:v>286.95</c:v>
                </c:pt>
                <c:pt idx="3">
                  <c:v>286.38888888888891</c:v>
                </c:pt>
                <c:pt idx="4">
                  <c:v>286.68181818181819</c:v>
                </c:pt>
                <c:pt idx="5">
                  <c:v>286.52380952380952</c:v>
                </c:pt>
                <c:pt idx="6">
                  <c:v>286.73684210526318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30-4DBC-93C3-D1417C2915E5}"/>
            </c:ext>
          </c:extLst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ALP!$G$3:$G$20</c:f>
              <c:numCache>
                <c:formatCode>0.0</c:formatCode>
                <c:ptCount val="18"/>
                <c:pt idx="0">
                  <c:v>289.28985507246381</c:v>
                </c:pt>
                <c:pt idx="1">
                  <c:v>288.46153846153845</c:v>
                </c:pt>
                <c:pt idx="2">
                  <c:v>288.47474747474752</c:v>
                </c:pt>
                <c:pt idx="3">
                  <c:v>286.09027777777777</c:v>
                </c:pt>
                <c:pt idx="4">
                  <c:v>286.16228070175436</c:v>
                </c:pt>
                <c:pt idx="5">
                  <c:v>286.89250000000004</c:v>
                </c:pt>
                <c:pt idx="6">
                  <c:v>289.40579710144925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30-4DBC-93C3-D1417C2915E5}"/>
            </c:ext>
          </c:extLst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ALP!$H$3:$H$20</c:f>
              <c:numCache>
                <c:formatCode>0.0</c:formatCode>
                <c:ptCount val="18"/>
                <c:pt idx="3">
                  <c:v>294.53800000000001</c:v>
                </c:pt>
                <c:pt idx="4">
                  <c:v>295.30799999999999</c:v>
                </c:pt>
                <c:pt idx="5">
                  <c:v>293.61500000000001</c:v>
                </c:pt>
                <c:pt idx="6">
                  <c:v>291.20299999999997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30-4DBC-93C3-D1417C2915E5}"/>
            </c:ext>
          </c:extLst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ALP!$I$3:$I$20</c:f>
              <c:numCache>
                <c:formatCode>0.0</c:formatCode>
                <c:ptCount val="18"/>
                <c:pt idx="0">
                  <c:v>293.3</c:v>
                </c:pt>
                <c:pt idx="1">
                  <c:v>291.7</c:v>
                </c:pt>
                <c:pt idx="2">
                  <c:v>286.10000000000002</c:v>
                </c:pt>
                <c:pt idx="3">
                  <c:v>290.89999999999998</c:v>
                </c:pt>
                <c:pt idx="4">
                  <c:v>294.7</c:v>
                </c:pt>
                <c:pt idx="5">
                  <c:v>292.8</c:v>
                </c:pt>
                <c:pt idx="6">
                  <c:v>296.8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30-4DBC-93C3-D1417C2915E5}"/>
            </c:ext>
          </c:extLst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ALP!$J$3:$J$20</c:f>
              <c:numCache>
                <c:formatCode>0.0</c:formatCode>
                <c:ptCount val="18"/>
                <c:pt idx="1">
                  <c:v>293.89999999999998</c:v>
                </c:pt>
                <c:pt idx="2">
                  <c:v>292.2</c:v>
                </c:pt>
                <c:pt idx="3">
                  <c:v>292.45999999999998</c:v>
                </c:pt>
                <c:pt idx="4">
                  <c:v>295.29000000000002</c:v>
                </c:pt>
                <c:pt idx="5">
                  <c:v>296.08</c:v>
                </c:pt>
                <c:pt idx="6">
                  <c:v>295.93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30-4DBC-93C3-D1417C2915E5}"/>
            </c:ext>
          </c:extLst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ALP!$K$3:$K$8</c:f>
              <c:numCache>
                <c:formatCode>0.0</c:formatCode>
                <c:ptCount val="6"/>
                <c:pt idx="1">
                  <c:v>286.8</c:v>
                </c:pt>
                <c:pt idx="2">
                  <c:v>281.10000000000002</c:v>
                </c:pt>
                <c:pt idx="3">
                  <c:v>284.89999999999998</c:v>
                </c:pt>
                <c:pt idx="4">
                  <c:v>276.8</c:v>
                </c:pt>
                <c:pt idx="5">
                  <c:v>299.39999999999998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30-4DBC-93C3-D1417C2915E5}"/>
            </c:ext>
          </c:extLst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ALP!$L$3:$L$20</c:f>
              <c:numCache>
                <c:formatCode>General</c:formatCode>
                <c:ptCount val="18"/>
                <c:pt idx="0">
                  <c:v>289</c:v>
                </c:pt>
                <c:pt idx="1">
                  <c:v>289</c:v>
                </c:pt>
                <c:pt idx="2">
                  <c:v>289</c:v>
                </c:pt>
                <c:pt idx="3">
                  <c:v>289</c:v>
                </c:pt>
                <c:pt idx="4">
                  <c:v>289</c:v>
                </c:pt>
                <c:pt idx="5">
                  <c:v>289</c:v>
                </c:pt>
                <c:pt idx="6">
                  <c:v>289</c:v>
                </c:pt>
                <c:pt idx="7">
                  <c:v>289</c:v>
                </c:pt>
                <c:pt idx="8">
                  <c:v>289</c:v>
                </c:pt>
                <c:pt idx="9">
                  <c:v>289</c:v>
                </c:pt>
                <c:pt idx="10">
                  <c:v>289</c:v>
                </c:pt>
                <c:pt idx="11">
                  <c:v>289</c:v>
                </c:pt>
                <c:pt idx="12">
                  <c:v>289</c:v>
                </c:pt>
                <c:pt idx="13">
                  <c:v>289</c:v>
                </c:pt>
                <c:pt idx="14">
                  <c:v>289</c:v>
                </c:pt>
                <c:pt idx="15">
                  <c:v>289</c:v>
                </c:pt>
                <c:pt idx="16">
                  <c:v>289</c:v>
                </c:pt>
                <c:pt idx="17">
                  <c:v>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30-4DBC-93C3-D1417C2915E5}"/>
            </c:ext>
          </c:extLst>
        </c:ser>
        <c:ser>
          <c:idx val="10"/>
          <c:order val="11"/>
          <c:tx>
            <c:strRef>
              <c:f>ALP!$M$2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ALP!$M$3:$M$20</c:f>
              <c:numCache>
                <c:formatCode>0.0</c:formatCode>
                <c:ptCount val="18"/>
                <c:pt idx="0">
                  <c:v>291.29492753623191</c:v>
                </c:pt>
                <c:pt idx="1">
                  <c:v>289.39164275744417</c:v>
                </c:pt>
                <c:pt idx="2">
                  <c:v>288.22625242818748</c:v>
                </c:pt>
                <c:pt idx="3">
                  <c:v>289.37692756410263</c:v>
                </c:pt>
                <c:pt idx="4">
                  <c:v>288.82755534691103</c:v>
                </c:pt>
                <c:pt idx="5">
                  <c:v>290.60011106917739</c:v>
                </c:pt>
                <c:pt idx="6">
                  <c:v>289.99325024172254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30-4DBC-93C3-D1417C2915E5}"/>
            </c:ext>
          </c:extLst>
        </c:ser>
        <c:ser>
          <c:idx val="11"/>
          <c:order val="12"/>
          <c:tx>
            <c:strRef>
              <c:f>ALP!$N$2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ALP!$N$3:$N$20</c:f>
              <c:numCache>
                <c:formatCode>0.0</c:formatCode>
                <c:ptCount val="18"/>
                <c:pt idx="0">
                  <c:v>4.0101449275362029</c:v>
                </c:pt>
                <c:pt idx="1">
                  <c:v>8.5923076923076565</c:v>
                </c:pt>
                <c:pt idx="2">
                  <c:v>12.660919540229827</c:v>
                </c:pt>
                <c:pt idx="3">
                  <c:v>9.6380000000000337</c:v>
                </c:pt>
                <c:pt idx="4">
                  <c:v>18.507999999999981</c:v>
                </c:pt>
                <c:pt idx="5">
                  <c:v>18.399999999999977</c:v>
                </c:pt>
                <c:pt idx="6">
                  <c:v>18.333333333333371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30-4DBC-93C3-D1417C2915E5}"/>
            </c:ext>
          </c:extLst>
        </c:ser>
        <c:ser>
          <c:idx val="12"/>
          <c:order val="13"/>
          <c:tx>
            <c:strRef>
              <c:f>ALP!$O$2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ALP!$O$3:$O$20</c:f>
              <c:numCache>
                <c:formatCode>General</c:formatCode>
                <c:ptCount val="18"/>
                <c:pt idx="0">
                  <c:v>274</c:v>
                </c:pt>
                <c:pt idx="1">
                  <c:v>274</c:v>
                </c:pt>
                <c:pt idx="2">
                  <c:v>274</c:v>
                </c:pt>
                <c:pt idx="3">
                  <c:v>274</c:v>
                </c:pt>
                <c:pt idx="4">
                  <c:v>274</c:v>
                </c:pt>
                <c:pt idx="5">
                  <c:v>274</c:v>
                </c:pt>
                <c:pt idx="6">
                  <c:v>274</c:v>
                </c:pt>
                <c:pt idx="7">
                  <c:v>274</c:v>
                </c:pt>
                <c:pt idx="8">
                  <c:v>274</c:v>
                </c:pt>
                <c:pt idx="9">
                  <c:v>274</c:v>
                </c:pt>
                <c:pt idx="10">
                  <c:v>274</c:v>
                </c:pt>
                <c:pt idx="11">
                  <c:v>274</c:v>
                </c:pt>
                <c:pt idx="12">
                  <c:v>274</c:v>
                </c:pt>
                <c:pt idx="13">
                  <c:v>274</c:v>
                </c:pt>
                <c:pt idx="14">
                  <c:v>274</c:v>
                </c:pt>
                <c:pt idx="15">
                  <c:v>274</c:v>
                </c:pt>
                <c:pt idx="16">
                  <c:v>274</c:v>
                </c:pt>
                <c:pt idx="17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30-4DBC-93C3-D1417C2915E5}"/>
            </c:ext>
          </c:extLst>
        </c:ser>
        <c:ser>
          <c:idx val="13"/>
          <c:order val="14"/>
          <c:tx>
            <c:strRef>
              <c:f>ALP!$P$2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ALP!$P$3:$P$20</c:f>
              <c:numCache>
                <c:formatCode>General</c:formatCode>
                <c:ptCount val="18"/>
                <c:pt idx="0">
                  <c:v>304</c:v>
                </c:pt>
                <c:pt idx="1">
                  <c:v>304</c:v>
                </c:pt>
                <c:pt idx="2">
                  <c:v>304</c:v>
                </c:pt>
                <c:pt idx="3">
                  <c:v>304</c:v>
                </c:pt>
                <c:pt idx="4">
                  <c:v>304</c:v>
                </c:pt>
                <c:pt idx="5">
                  <c:v>304</c:v>
                </c:pt>
                <c:pt idx="6">
                  <c:v>304</c:v>
                </c:pt>
                <c:pt idx="7">
                  <c:v>304</c:v>
                </c:pt>
                <c:pt idx="8">
                  <c:v>304</c:v>
                </c:pt>
                <c:pt idx="9">
                  <c:v>304</c:v>
                </c:pt>
                <c:pt idx="10">
                  <c:v>304</c:v>
                </c:pt>
                <c:pt idx="11">
                  <c:v>304</c:v>
                </c:pt>
                <c:pt idx="12">
                  <c:v>304</c:v>
                </c:pt>
                <c:pt idx="13">
                  <c:v>304</c:v>
                </c:pt>
                <c:pt idx="14">
                  <c:v>304</c:v>
                </c:pt>
                <c:pt idx="15">
                  <c:v>304</c:v>
                </c:pt>
                <c:pt idx="16">
                  <c:v>304</c:v>
                </c:pt>
                <c:pt idx="17">
                  <c:v>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B30-4DBC-93C3-D1417C291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236032"/>
        <c:axId val="324538368"/>
      </c:lineChart>
      <c:catAx>
        <c:axId val="326236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4538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538368"/>
        <c:scaling>
          <c:orientation val="minMax"/>
          <c:max val="319"/>
          <c:min val="25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6236032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98429362996439"/>
          <c:y val="0.11648000936854261"/>
          <c:w val="0.15837698065519951"/>
          <c:h val="0.88351999063145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41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LD!$B$3:$B$20</c:f>
              <c:numCache>
                <c:formatCode>0.0</c:formatCode>
                <c:ptCount val="18"/>
                <c:pt idx="1">
                  <c:v>266.65625</c:v>
                </c:pt>
                <c:pt idx="2">
                  <c:v>267.03125</c:v>
                </c:pt>
                <c:pt idx="3">
                  <c:v>268.34375</c:v>
                </c:pt>
                <c:pt idx="4">
                  <c:v>266.53125</c:v>
                </c:pt>
                <c:pt idx="5">
                  <c:v>266.96875</c:v>
                </c:pt>
                <c:pt idx="6">
                  <c:v>267.09375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BC-48E5-A615-C028F6549AC4}"/>
            </c:ext>
          </c:extLst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LD!$C$3:$C$20</c:f>
              <c:numCache>
                <c:formatCode>0.0</c:formatCode>
                <c:ptCount val="18"/>
                <c:pt idx="2">
                  <c:v>265.45287356321847</c:v>
                </c:pt>
                <c:pt idx="3">
                  <c:v>265.72799999999984</c:v>
                </c:pt>
                <c:pt idx="4">
                  <c:v>265.68148148148151</c:v>
                </c:pt>
                <c:pt idx="5">
                  <c:v>266.1632183908045</c:v>
                </c:pt>
                <c:pt idx="6">
                  <c:v>264.08072289156621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C-48E5-A615-C028F6549AC4}"/>
            </c:ext>
          </c:extLst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LD!$D$3:$D$20</c:f>
              <c:numCache>
                <c:formatCode>0.0</c:formatCode>
                <c:ptCount val="18"/>
                <c:pt idx="1">
                  <c:v>269.625</c:v>
                </c:pt>
                <c:pt idx="2">
                  <c:v>268.44444444444446</c:v>
                </c:pt>
                <c:pt idx="3">
                  <c:v>270.875</c:v>
                </c:pt>
                <c:pt idx="4">
                  <c:v>267.1875</c:v>
                </c:pt>
                <c:pt idx="5">
                  <c:v>266.14285714285717</c:v>
                </c:pt>
                <c:pt idx="6">
                  <c:v>267.5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BC-48E5-A615-C028F6549AC4}"/>
            </c:ext>
          </c:extLst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LD!$E$3:$E$20</c:f>
              <c:numCache>
                <c:formatCode>0.0</c:formatCode>
                <c:ptCount val="18"/>
                <c:pt idx="1">
                  <c:v>264.58064516129031</c:v>
                </c:pt>
                <c:pt idx="2">
                  <c:v>264.12903225806451</c:v>
                </c:pt>
                <c:pt idx="3">
                  <c:v>263.61290322580646</c:v>
                </c:pt>
                <c:pt idx="4">
                  <c:v>264.16666666666669</c:v>
                </c:pt>
                <c:pt idx="5">
                  <c:v>262.67741935483872</c:v>
                </c:pt>
                <c:pt idx="6">
                  <c:v>263.48387096774195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BC-48E5-A615-C028F6549AC4}"/>
            </c:ext>
          </c:extLst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LD!$F$3:$F$20</c:f>
              <c:numCache>
                <c:formatCode>0.0</c:formatCode>
                <c:ptCount val="18"/>
                <c:pt idx="1">
                  <c:v>264.35000000000002</c:v>
                </c:pt>
                <c:pt idx="2">
                  <c:v>263.14999999999998</c:v>
                </c:pt>
                <c:pt idx="3">
                  <c:v>263.66666666666669</c:v>
                </c:pt>
                <c:pt idx="4">
                  <c:v>262.95454545454544</c:v>
                </c:pt>
                <c:pt idx="5">
                  <c:v>263.52380952380952</c:v>
                </c:pt>
                <c:pt idx="6">
                  <c:v>261.68421052631578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BC-48E5-A615-C028F6549AC4}"/>
            </c:ext>
          </c:extLst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LD!$G$3:$G$20</c:f>
              <c:numCache>
                <c:formatCode>0.0</c:formatCode>
                <c:ptCount val="18"/>
                <c:pt idx="0">
                  <c:v>267.09469696969694</c:v>
                </c:pt>
                <c:pt idx="1">
                  <c:v>265.25641025641028</c:v>
                </c:pt>
                <c:pt idx="2">
                  <c:v>266.18468468468473</c:v>
                </c:pt>
                <c:pt idx="3">
                  <c:v>265.18390804597698</c:v>
                </c:pt>
                <c:pt idx="4">
                  <c:v>265.19318181818181</c:v>
                </c:pt>
                <c:pt idx="5">
                  <c:v>263.91666666666669</c:v>
                </c:pt>
                <c:pt idx="6">
                  <c:v>265.73076923076928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BC-48E5-A615-C028F6549AC4}"/>
            </c:ext>
          </c:extLst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LD!$H$3:$H$20</c:f>
              <c:numCache>
                <c:formatCode>0.0</c:formatCode>
                <c:ptCount val="18"/>
                <c:pt idx="3">
                  <c:v>269.077</c:v>
                </c:pt>
                <c:pt idx="4">
                  <c:v>269.38499999999999</c:v>
                </c:pt>
                <c:pt idx="5">
                  <c:v>268.58499999999998</c:v>
                </c:pt>
                <c:pt idx="6">
                  <c:v>267.76600000000002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BC-48E5-A615-C028F6549AC4}"/>
            </c:ext>
          </c:extLst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LD!$I$3:$I$20</c:f>
              <c:numCache>
                <c:formatCode>0.0</c:formatCode>
                <c:ptCount val="18"/>
                <c:pt idx="0">
                  <c:v>267.89999999999998</c:v>
                </c:pt>
                <c:pt idx="1">
                  <c:v>266.60000000000002</c:v>
                </c:pt>
                <c:pt idx="2">
                  <c:v>267.2</c:v>
                </c:pt>
                <c:pt idx="3">
                  <c:v>269.2</c:v>
                </c:pt>
                <c:pt idx="4">
                  <c:v>269.39999999999998</c:v>
                </c:pt>
                <c:pt idx="5">
                  <c:v>267.39999999999998</c:v>
                </c:pt>
                <c:pt idx="6">
                  <c:v>266.7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BC-48E5-A615-C028F6549AC4}"/>
            </c:ext>
          </c:extLst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LD!$J$3:$J$20</c:f>
              <c:numCache>
                <c:formatCode>0.0</c:formatCode>
                <c:ptCount val="18"/>
                <c:pt idx="1">
                  <c:v>259.7</c:v>
                </c:pt>
                <c:pt idx="2">
                  <c:v>260.77999999999997</c:v>
                </c:pt>
                <c:pt idx="3">
                  <c:v>260.12</c:v>
                </c:pt>
                <c:pt idx="4">
                  <c:v>267.64999999999998</c:v>
                </c:pt>
                <c:pt idx="5">
                  <c:v>264.60000000000002</c:v>
                </c:pt>
                <c:pt idx="6">
                  <c:v>264.13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9BC-48E5-A615-C028F6549AC4}"/>
            </c:ext>
          </c:extLst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LD!$K$3:$K$20</c:f>
              <c:numCache>
                <c:formatCode>0.0</c:formatCode>
                <c:ptCount val="18"/>
                <c:pt idx="1">
                  <c:v>262.7</c:v>
                </c:pt>
                <c:pt idx="2">
                  <c:v>260.5</c:v>
                </c:pt>
                <c:pt idx="3">
                  <c:v>265</c:v>
                </c:pt>
                <c:pt idx="4">
                  <c:v>262.8</c:v>
                </c:pt>
                <c:pt idx="5">
                  <c:v>269.8</c:v>
                </c:pt>
                <c:pt idx="6">
                  <c:v>266.7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9BC-48E5-A615-C028F6549AC4}"/>
            </c:ext>
          </c:extLst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LD!$L$3:$L$20</c:f>
              <c:numCache>
                <c:formatCode>0</c:formatCode>
                <c:ptCount val="18"/>
                <c:pt idx="0">
                  <c:v>266</c:v>
                </c:pt>
                <c:pt idx="1">
                  <c:v>266</c:v>
                </c:pt>
                <c:pt idx="2">
                  <c:v>266</c:v>
                </c:pt>
                <c:pt idx="3">
                  <c:v>266</c:v>
                </c:pt>
                <c:pt idx="4">
                  <c:v>266</c:v>
                </c:pt>
                <c:pt idx="5">
                  <c:v>266</c:v>
                </c:pt>
                <c:pt idx="6">
                  <c:v>266</c:v>
                </c:pt>
                <c:pt idx="7">
                  <c:v>266</c:v>
                </c:pt>
                <c:pt idx="8">
                  <c:v>266</c:v>
                </c:pt>
                <c:pt idx="9">
                  <c:v>266</c:v>
                </c:pt>
                <c:pt idx="10">
                  <c:v>266</c:v>
                </c:pt>
                <c:pt idx="11">
                  <c:v>266</c:v>
                </c:pt>
                <c:pt idx="12">
                  <c:v>266</c:v>
                </c:pt>
                <c:pt idx="13">
                  <c:v>266</c:v>
                </c:pt>
                <c:pt idx="14">
                  <c:v>266</c:v>
                </c:pt>
                <c:pt idx="15">
                  <c:v>266</c:v>
                </c:pt>
                <c:pt idx="16">
                  <c:v>266</c:v>
                </c:pt>
                <c:pt idx="17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9BC-48E5-A615-C028F6549AC4}"/>
            </c:ext>
          </c:extLst>
        </c:ser>
        <c:ser>
          <c:idx val="10"/>
          <c:order val="11"/>
          <c:tx>
            <c:strRef>
              <c:f>LD!$M$2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LD!$M$3:$M$20</c:f>
              <c:numCache>
                <c:formatCode>0.0</c:formatCode>
                <c:ptCount val="18"/>
                <c:pt idx="0">
                  <c:v>267.49734848484843</c:v>
                </c:pt>
                <c:pt idx="1">
                  <c:v>264.93353817721254</c:v>
                </c:pt>
                <c:pt idx="2">
                  <c:v>264.76358721671244</c:v>
                </c:pt>
                <c:pt idx="3">
                  <c:v>266.08072279384498</c:v>
                </c:pt>
                <c:pt idx="4">
                  <c:v>266.09496254208756</c:v>
                </c:pt>
                <c:pt idx="5">
                  <c:v>265.97777210789769</c:v>
                </c:pt>
                <c:pt idx="6">
                  <c:v>265.48693236163933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9BC-48E5-A615-C028F6549AC4}"/>
            </c:ext>
          </c:extLst>
        </c:ser>
        <c:ser>
          <c:idx val="11"/>
          <c:order val="12"/>
          <c:tx>
            <c:strRef>
              <c:f>LD!$N$2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LD!$N$3:$N$20</c:f>
              <c:numCache>
                <c:formatCode>0.0</c:formatCode>
                <c:ptCount val="18"/>
                <c:pt idx="0">
                  <c:v>0.80530303030303685</c:v>
                </c:pt>
                <c:pt idx="1">
                  <c:v>9.9250000000000114</c:v>
                </c:pt>
                <c:pt idx="2">
                  <c:v>7.9444444444444571</c:v>
                </c:pt>
                <c:pt idx="3">
                  <c:v>10.754999999999995</c:v>
                </c:pt>
                <c:pt idx="4">
                  <c:v>6.5999999999999659</c:v>
                </c:pt>
                <c:pt idx="5">
                  <c:v>7.1225806451612925</c:v>
                </c:pt>
                <c:pt idx="6">
                  <c:v>6.0817894736842391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9BC-48E5-A615-C028F6549AC4}"/>
            </c:ext>
          </c:extLst>
        </c:ser>
        <c:ser>
          <c:idx val="12"/>
          <c:order val="13"/>
          <c:tx>
            <c:strRef>
              <c:f>LD!$O$2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LD!$O$3:$O$20</c:f>
              <c:numCache>
                <c:formatCode>General</c:formatCode>
                <c:ptCount val="18"/>
                <c:pt idx="0">
                  <c:v>252</c:v>
                </c:pt>
                <c:pt idx="1">
                  <c:v>252</c:v>
                </c:pt>
                <c:pt idx="2">
                  <c:v>252</c:v>
                </c:pt>
                <c:pt idx="3">
                  <c:v>252</c:v>
                </c:pt>
                <c:pt idx="4">
                  <c:v>252</c:v>
                </c:pt>
                <c:pt idx="5">
                  <c:v>252</c:v>
                </c:pt>
                <c:pt idx="6">
                  <c:v>252</c:v>
                </c:pt>
                <c:pt idx="7">
                  <c:v>252</c:v>
                </c:pt>
                <c:pt idx="8">
                  <c:v>252</c:v>
                </c:pt>
                <c:pt idx="9">
                  <c:v>252</c:v>
                </c:pt>
                <c:pt idx="10">
                  <c:v>252</c:v>
                </c:pt>
                <c:pt idx="11">
                  <c:v>252</c:v>
                </c:pt>
                <c:pt idx="12">
                  <c:v>252</c:v>
                </c:pt>
                <c:pt idx="13">
                  <c:v>252</c:v>
                </c:pt>
                <c:pt idx="14">
                  <c:v>252</c:v>
                </c:pt>
                <c:pt idx="15">
                  <c:v>252</c:v>
                </c:pt>
                <c:pt idx="16">
                  <c:v>252</c:v>
                </c:pt>
                <c:pt idx="17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9BC-48E5-A615-C028F6549AC4}"/>
            </c:ext>
          </c:extLst>
        </c:ser>
        <c:ser>
          <c:idx val="13"/>
          <c:order val="14"/>
          <c:tx>
            <c:strRef>
              <c:f>LD!$P$2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LD!$P$3:$P$20</c:f>
              <c:numCache>
                <c:formatCode>General</c:formatCode>
                <c:ptCount val="18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8">
                  <c:v>280</c:v>
                </c:pt>
                <c:pt idx="9">
                  <c:v>280</c:v>
                </c:pt>
                <c:pt idx="10">
                  <c:v>280</c:v>
                </c:pt>
                <c:pt idx="11">
                  <c:v>280</c:v>
                </c:pt>
                <c:pt idx="12">
                  <c:v>280</c:v>
                </c:pt>
                <c:pt idx="13">
                  <c:v>280</c:v>
                </c:pt>
                <c:pt idx="14">
                  <c:v>280</c:v>
                </c:pt>
                <c:pt idx="15">
                  <c:v>280</c:v>
                </c:pt>
                <c:pt idx="16">
                  <c:v>280</c:v>
                </c:pt>
                <c:pt idx="17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9BC-48E5-A615-C028F6549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97728"/>
        <c:axId val="326699648"/>
      </c:lineChart>
      <c:catAx>
        <c:axId val="326697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6699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699648"/>
        <c:scaling>
          <c:orientation val="minMax"/>
          <c:max val="294"/>
          <c:min val="23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326697728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32064463259"/>
          <c:y val="0.11333379787703528"/>
          <c:w val="0.15879265091863504"/>
          <c:h val="0.84000278726221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63931739965E-2"/>
          <c:y val="8.5245901639344229E-2"/>
          <c:w val="0.69712838171632496"/>
          <c:h val="0.72786885245904198"/>
        </c:manualLayout>
      </c:layout>
      <c:lineChart>
        <c:grouping val="standard"/>
        <c:varyColors val="0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CPK!$B$3:$B$20</c:f>
              <c:numCache>
                <c:formatCode>0.0</c:formatCode>
                <c:ptCount val="18"/>
                <c:pt idx="1">
                  <c:v>293.84375</c:v>
                </c:pt>
                <c:pt idx="2">
                  <c:v>295.90625</c:v>
                </c:pt>
                <c:pt idx="3">
                  <c:v>294.78125</c:v>
                </c:pt>
                <c:pt idx="4">
                  <c:v>295.90625</c:v>
                </c:pt>
                <c:pt idx="5">
                  <c:v>295.53125</c:v>
                </c:pt>
                <c:pt idx="6">
                  <c:v>295.0625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B-4358-95CC-85221D41668C}"/>
            </c:ext>
          </c:extLst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CPK!$C$3:$C$20</c:f>
              <c:numCache>
                <c:formatCode>0.0</c:formatCode>
                <c:ptCount val="18"/>
                <c:pt idx="2">
                  <c:v>293.20689655172418</c:v>
                </c:pt>
                <c:pt idx="3">
                  <c:v>291.59605263157886</c:v>
                </c:pt>
                <c:pt idx="4">
                  <c:v>290.67654320987646</c:v>
                </c:pt>
                <c:pt idx="5">
                  <c:v>292.31034482758611</c:v>
                </c:pt>
                <c:pt idx="6">
                  <c:v>290.4182926829269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B-4358-95CC-85221D41668C}"/>
            </c:ext>
          </c:extLst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CPK!$D$3:$D$20</c:f>
              <c:numCache>
                <c:formatCode>0.0</c:formatCode>
                <c:ptCount val="18"/>
                <c:pt idx="1">
                  <c:v>295.3125</c:v>
                </c:pt>
                <c:pt idx="2">
                  <c:v>298.05882352941177</c:v>
                </c:pt>
                <c:pt idx="3">
                  <c:v>297.0625</c:v>
                </c:pt>
                <c:pt idx="4">
                  <c:v>294.76470588235293</c:v>
                </c:pt>
                <c:pt idx="5">
                  <c:v>294</c:v>
                </c:pt>
                <c:pt idx="6">
                  <c:v>287.05263157894734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BB-4358-95CC-85221D41668C}"/>
            </c:ext>
          </c:extLst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CPK!$E$3:$E$20</c:f>
              <c:numCache>
                <c:formatCode>0.0</c:formatCode>
                <c:ptCount val="18"/>
                <c:pt idx="1">
                  <c:v>293.77419354838707</c:v>
                </c:pt>
                <c:pt idx="2">
                  <c:v>293.16129032258067</c:v>
                </c:pt>
                <c:pt idx="3">
                  <c:v>291.87096774193549</c:v>
                </c:pt>
                <c:pt idx="4">
                  <c:v>289</c:v>
                </c:pt>
                <c:pt idx="5">
                  <c:v>287.70967741935482</c:v>
                </c:pt>
                <c:pt idx="6">
                  <c:v>287.58064516129031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BB-4358-95CC-85221D41668C}"/>
            </c:ext>
          </c:extLst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CPK!$F$3:$F$20</c:f>
              <c:numCache>
                <c:formatCode>0.0</c:formatCode>
                <c:ptCount val="18"/>
                <c:pt idx="1">
                  <c:v>295.7</c:v>
                </c:pt>
                <c:pt idx="2">
                  <c:v>296</c:v>
                </c:pt>
                <c:pt idx="3">
                  <c:v>295.72222222222223</c:v>
                </c:pt>
                <c:pt idx="4">
                  <c:v>296.81818181818181</c:v>
                </c:pt>
                <c:pt idx="5">
                  <c:v>296.71428571428572</c:v>
                </c:pt>
                <c:pt idx="6">
                  <c:v>298.73684210526318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BB-4358-95CC-85221D41668C}"/>
            </c:ext>
          </c:extLst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CPK!$G$3:$G$20</c:f>
              <c:numCache>
                <c:formatCode>0.0</c:formatCode>
                <c:ptCount val="18"/>
                <c:pt idx="0">
                  <c:v>295.96031746031747</c:v>
                </c:pt>
                <c:pt idx="1">
                  <c:v>296.44230769230774</c:v>
                </c:pt>
                <c:pt idx="2">
                  <c:v>297.2747747747747</c:v>
                </c:pt>
                <c:pt idx="3">
                  <c:v>297.0862068965518</c:v>
                </c:pt>
                <c:pt idx="4">
                  <c:v>295.50757575757575</c:v>
                </c:pt>
                <c:pt idx="5">
                  <c:v>294.88271604938274</c:v>
                </c:pt>
                <c:pt idx="6">
                  <c:v>295.17948717948718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BB-4358-95CC-85221D41668C}"/>
            </c:ext>
          </c:extLst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CPK!$H$3:$H$20</c:f>
              <c:numCache>
                <c:formatCode>0.0</c:formatCode>
                <c:ptCount val="18"/>
                <c:pt idx="3">
                  <c:v>287.30799999999999</c:v>
                </c:pt>
                <c:pt idx="4">
                  <c:v>286.61500000000001</c:v>
                </c:pt>
                <c:pt idx="5">
                  <c:v>285.53800000000001</c:v>
                </c:pt>
                <c:pt idx="6">
                  <c:v>283.78100000000001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BB-4358-95CC-85221D41668C}"/>
            </c:ext>
          </c:extLst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CPK!$I$3:$I$20</c:f>
              <c:numCache>
                <c:formatCode>0.0</c:formatCode>
                <c:ptCount val="18"/>
                <c:pt idx="0">
                  <c:v>291.39999999999998</c:v>
                </c:pt>
                <c:pt idx="1">
                  <c:v>293.5</c:v>
                </c:pt>
                <c:pt idx="2">
                  <c:v>294.10000000000002</c:v>
                </c:pt>
                <c:pt idx="3">
                  <c:v>292.7</c:v>
                </c:pt>
                <c:pt idx="4">
                  <c:v>293.3</c:v>
                </c:pt>
                <c:pt idx="5">
                  <c:v>296.8</c:v>
                </c:pt>
                <c:pt idx="6">
                  <c:v>294.2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BBB-4358-95CC-85221D41668C}"/>
            </c:ext>
          </c:extLst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CPK!$J$3:$J$20</c:f>
              <c:numCache>
                <c:formatCode>0.0</c:formatCode>
                <c:ptCount val="18"/>
                <c:pt idx="1">
                  <c:v>292.8</c:v>
                </c:pt>
                <c:pt idx="2">
                  <c:v>292.52</c:v>
                </c:pt>
                <c:pt idx="3">
                  <c:v>292.56</c:v>
                </c:pt>
                <c:pt idx="4">
                  <c:v>296.39999999999998</c:v>
                </c:pt>
                <c:pt idx="5">
                  <c:v>297.08</c:v>
                </c:pt>
                <c:pt idx="6">
                  <c:v>299.73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BBB-4358-95CC-85221D41668C}"/>
            </c:ext>
          </c:extLst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CPK!$K$3:$K$20</c:f>
              <c:numCache>
                <c:formatCode>0.0</c:formatCode>
                <c:ptCount val="18"/>
                <c:pt idx="1">
                  <c:v>289.7</c:v>
                </c:pt>
                <c:pt idx="2">
                  <c:v>289</c:v>
                </c:pt>
                <c:pt idx="3">
                  <c:v>286.7</c:v>
                </c:pt>
                <c:pt idx="4">
                  <c:v>286.8</c:v>
                </c:pt>
                <c:pt idx="5">
                  <c:v>299.89999999999998</c:v>
                </c:pt>
                <c:pt idx="6">
                  <c:v>289.8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BBB-4358-95CC-85221D41668C}"/>
            </c:ext>
          </c:extLst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CPK!$L$3:$L$20</c:f>
              <c:numCache>
                <c:formatCode>0</c:formatCode>
                <c:ptCount val="18"/>
                <c:pt idx="0">
                  <c:v>294</c:v>
                </c:pt>
                <c:pt idx="1">
                  <c:v>294</c:v>
                </c:pt>
                <c:pt idx="2">
                  <c:v>294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  <c:pt idx="6">
                  <c:v>294</c:v>
                </c:pt>
                <c:pt idx="7">
                  <c:v>294</c:v>
                </c:pt>
                <c:pt idx="8">
                  <c:v>294</c:v>
                </c:pt>
                <c:pt idx="9">
                  <c:v>294</c:v>
                </c:pt>
                <c:pt idx="10">
                  <c:v>294</c:v>
                </c:pt>
                <c:pt idx="11">
                  <c:v>294</c:v>
                </c:pt>
                <c:pt idx="12">
                  <c:v>294</c:v>
                </c:pt>
                <c:pt idx="13">
                  <c:v>294</c:v>
                </c:pt>
                <c:pt idx="14">
                  <c:v>294</c:v>
                </c:pt>
                <c:pt idx="15">
                  <c:v>294</c:v>
                </c:pt>
                <c:pt idx="16">
                  <c:v>294</c:v>
                </c:pt>
                <c:pt idx="17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BBB-4358-95CC-85221D41668C}"/>
            </c:ext>
          </c:extLst>
        </c:ser>
        <c:ser>
          <c:idx val="10"/>
          <c:order val="11"/>
          <c:tx>
            <c:strRef>
              <c:f>CPK!$M$2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CPK!$M$3:$M$20</c:f>
              <c:numCache>
                <c:formatCode>0.0</c:formatCode>
                <c:ptCount val="18"/>
                <c:pt idx="0">
                  <c:v>293.68015873015872</c:v>
                </c:pt>
                <c:pt idx="1">
                  <c:v>293.88409390508684</c:v>
                </c:pt>
                <c:pt idx="2">
                  <c:v>294.35867057538792</c:v>
                </c:pt>
                <c:pt idx="3">
                  <c:v>292.73871994922877</c:v>
                </c:pt>
                <c:pt idx="4">
                  <c:v>292.57882566679871</c:v>
                </c:pt>
                <c:pt idx="5">
                  <c:v>294.04662740106096</c:v>
                </c:pt>
                <c:pt idx="6">
                  <c:v>292.15413987079148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BBB-4358-95CC-85221D41668C}"/>
            </c:ext>
          </c:extLst>
        </c:ser>
        <c:ser>
          <c:idx val="11"/>
          <c:order val="12"/>
          <c:tx>
            <c:strRef>
              <c:f>CPK!$N$2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CPK!$N$3:$N$20</c:f>
              <c:numCache>
                <c:formatCode>0.0</c:formatCode>
                <c:ptCount val="18"/>
                <c:pt idx="0">
                  <c:v>4.5603174603174921</c:v>
                </c:pt>
                <c:pt idx="1">
                  <c:v>6.7423076923077474</c:v>
                </c:pt>
                <c:pt idx="2">
                  <c:v>9.058823529411768</c:v>
                </c:pt>
                <c:pt idx="3">
                  <c:v>10.386206896551812</c:v>
                </c:pt>
                <c:pt idx="4">
                  <c:v>10.203181818181804</c:v>
                </c:pt>
                <c:pt idx="5">
                  <c:v>14.361999999999966</c:v>
                </c:pt>
                <c:pt idx="6">
                  <c:v>15.949000000000012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BBB-4358-95CC-85221D41668C}"/>
            </c:ext>
          </c:extLst>
        </c:ser>
        <c:ser>
          <c:idx val="12"/>
          <c:order val="13"/>
          <c:tx>
            <c:strRef>
              <c:f>CPK!$O$2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CPK!$O$3:$O$20</c:f>
              <c:numCache>
                <c:formatCode>General</c:formatCode>
                <c:ptCount val="18"/>
                <c:pt idx="0">
                  <c:v>279</c:v>
                </c:pt>
                <c:pt idx="1">
                  <c:v>279</c:v>
                </c:pt>
                <c:pt idx="2">
                  <c:v>279</c:v>
                </c:pt>
                <c:pt idx="3">
                  <c:v>279</c:v>
                </c:pt>
                <c:pt idx="4">
                  <c:v>279</c:v>
                </c:pt>
                <c:pt idx="5">
                  <c:v>279</c:v>
                </c:pt>
                <c:pt idx="6">
                  <c:v>279</c:v>
                </c:pt>
                <c:pt idx="7">
                  <c:v>279</c:v>
                </c:pt>
                <c:pt idx="8">
                  <c:v>279</c:v>
                </c:pt>
                <c:pt idx="9">
                  <c:v>279</c:v>
                </c:pt>
                <c:pt idx="10">
                  <c:v>279</c:v>
                </c:pt>
                <c:pt idx="11">
                  <c:v>279</c:v>
                </c:pt>
                <c:pt idx="12">
                  <c:v>279</c:v>
                </c:pt>
                <c:pt idx="13">
                  <c:v>279</c:v>
                </c:pt>
                <c:pt idx="14">
                  <c:v>279</c:v>
                </c:pt>
                <c:pt idx="15">
                  <c:v>279</c:v>
                </c:pt>
                <c:pt idx="16">
                  <c:v>279</c:v>
                </c:pt>
                <c:pt idx="17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BBB-4358-95CC-85221D41668C}"/>
            </c:ext>
          </c:extLst>
        </c:ser>
        <c:ser>
          <c:idx val="13"/>
          <c:order val="14"/>
          <c:tx>
            <c:strRef>
              <c:f>CPK!$P$2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CPK!$P$3:$P$20</c:f>
              <c:numCache>
                <c:formatCode>General</c:formatCode>
                <c:ptCount val="18"/>
                <c:pt idx="0">
                  <c:v>309</c:v>
                </c:pt>
                <c:pt idx="1">
                  <c:v>309</c:v>
                </c:pt>
                <c:pt idx="2">
                  <c:v>309</c:v>
                </c:pt>
                <c:pt idx="3">
                  <c:v>309</c:v>
                </c:pt>
                <c:pt idx="4">
                  <c:v>309</c:v>
                </c:pt>
                <c:pt idx="5">
                  <c:v>309</c:v>
                </c:pt>
                <c:pt idx="6">
                  <c:v>309</c:v>
                </c:pt>
                <c:pt idx="7">
                  <c:v>309</c:v>
                </c:pt>
                <c:pt idx="8">
                  <c:v>309</c:v>
                </c:pt>
                <c:pt idx="9">
                  <c:v>309</c:v>
                </c:pt>
                <c:pt idx="10">
                  <c:v>309</c:v>
                </c:pt>
                <c:pt idx="11">
                  <c:v>309</c:v>
                </c:pt>
                <c:pt idx="12">
                  <c:v>309</c:v>
                </c:pt>
                <c:pt idx="13">
                  <c:v>309</c:v>
                </c:pt>
                <c:pt idx="14">
                  <c:v>309</c:v>
                </c:pt>
                <c:pt idx="15">
                  <c:v>309</c:v>
                </c:pt>
                <c:pt idx="16">
                  <c:v>309</c:v>
                </c:pt>
                <c:pt idx="17">
                  <c:v>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BBB-4358-95CC-85221D416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802432"/>
        <c:axId val="326825088"/>
      </c:lineChart>
      <c:catAx>
        <c:axId val="326802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6825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825088"/>
        <c:scaling>
          <c:orientation val="minMax"/>
          <c:max val="324"/>
          <c:min val="26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6802432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853837890516856"/>
          <c:y val="0.1377049033643522"/>
          <c:w val="0.16057454843460967"/>
          <c:h val="0.83278692436172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AMY!$B$3:$B$20</c:f>
              <c:numCache>
                <c:formatCode>0.0</c:formatCode>
                <c:ptCount val="18"/>
                <c:pt idx="1">
                  <c:v>228.875</c:v>
                </c:pt>
                <c:pt idx="2">
                  <c:v>229</c:v>
                </c:pt>
                <c:pt idx="3">
                  <c:v>228.46875</c:v>
                </c:pt>
                <c:pt idx="4">
                  <c:v>228.5625</c:v>
                </c:pt>
                <c:pt idx="5">
                  <c:v>230.59375</c:v>
                </c:pt>
                <c:pt idx="6">
                  <c:v>230.5625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D0-4C8F-8362-81BAF34FDCA2}"/>
            </c:ext>
          </c:extLst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AMY!$C$3:$C$20</c:f>
              <c:numCache>
                <c:formatCode>0.0</c:formatCode>
                <c:ptCount val="18"/>
                <c:pt idx="2">
                  <c:v>225.98651685393253</c:v>
                </c:pt>
                <c:pt idx="3">
                  <c:v>224.58157894736837</c:v>
                </c:pt>
                <c:pt idx="4">
                  <c:v>223.86585365853654</c:v>
                </c:pt>
                <c:pt idx="5">
                  <c:v>225.57126436781607</c:v>
                </c:pt>
                <c:pt idx="6">
                  <c:v>225.09146341463409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D0-4C8F-8362-81BAF34FDCA2}"/>
            </c:ext>
          </c:extLst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AMY!$D$3:$D$20</c:f>
              <c:numCache>
                <c:formatCode>0.0</c:formatCode>
                <c:ptCount val="18"/>
                <c:pt idx="1">
                  <c:v>224.10526315789474</c:v>
                </c:pt>
                <c:pt idx="2">
                  <c:v>226.61111111111111</c:v>
                </c:pt>
                <c:pt idx="3">
                  <c:v>226</c:v>
                </c:pt>
                <c:pt idx="4">
                  <c:v>223.95</c:v>
                </c:pt>
                <c:pt idx="5">
                  <c:v>224.0952380952381</c:v>
                </c:pt>
                <c:pt idx="6">
                  <c:v>223.47619047619048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D0-4C8F-8362-81BAF34FDCA2}"/>
            </c:ext>
          </c:extLst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AMY!$E$3:$E$20</c:f>
              <c:numCache>
                <c:formatCode>0.0</c:formatCode>
                <c:ptCount val="18"/>
                <c:pt idx="1">
                  <c:v>232.74193548387098</c:v>
                </c:pt>
                <c:pt idx="2">
                  <c:v>232.87096774193549</c:v>
                </c:pt>
                <c:pt idx="3">
                  <c:v>231.83870967741936</c:v>
                </c:pt>
                <c:pt idx="4">
                  <c:v>230.66666666666666</c:v>
                </c:pt>
                <c:pt idx="5">
                  <c:v>229.64516129032259</c:v>
                </c:pt>
                <c:pt idx="6">
                  <c:v>229.51612903225808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D0-4C8F-8362-81BAF34FDCA2}"/>
            </c:ext>
          </c:extLst>
        </c:ser>
        <c:ser>
          <c:idx val="5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AMY!$F$3:$F$20</c:f>
              <c:numCache>
                <c:formatCode>0.0</c:formatCode>
                <c:ptCount val="18"/>
                <c:pt idx="1">
                  <c:v>228.45</c:v>
                </c:pt>
                <c:pt idx="2">
                  <c:v>228.5</c:v>
                </c:pt>
                <c:pt idx="3">
                  <c:v>228.38888888888889</c:v>
                </c:pt>
                <c:pt idx="4">
                  <c:v>228</c:v>
                </c:pt>
                <c:pt idx="5">
                  <c:v>228.42857142857142</c:v>
                </c:pt>
                <c:pt idx="6">
                  <c:v>228.63157894736841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D0-4C8F-8362-81BAF34FDCA2}"/>
            </c:ext>
          </c:extLst>
        </c:ser>
        <c:ser>
          <c:idx val="6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AMY!$G$3:$G$20</c:f>
              <c:numCache>
                <c:formatCode>0.0</c:formatCode>
                <c:ptCount val="18"/>
                <c:pt idx="0">
                  <c:v>229.44927536231887</c:v>
                </c:pt>
                <c:pt idx="1">
                  <c:v>228.92307692307693</c:v>
                </c:pt>
                <c:pt idx="2">
                  <c:v>228.96396396396395</c:v>
                </c:pt>
                <c:pt idx="3">
                  <c:v>227.78735632183907</c:v>
                </c:pt>
                <c:pt idx="4">
                  <c:v>227.79545454545453</c:v>
                </c:pt>
                <c:pt idx="5">
                  <c:v>226.90740740740742</c:v>
                </c:pt>
                <c:pt idx="6">
                  <c:v>227.17948717948718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D0-4C8F-8362-81BAF34FDCA2}"/>
            </c:ext>
          </c:extLst>
        </c:ser>
        <c:ser>
          <c:idx val="7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AMY!$H$3:$H$20</c:f>
              <c:numCache>
                <c:formatCode>0.0</c:formatCode>
                <c:ptCount val="18"/>
                <c:pt idx="3">
                  <c:v>233</c:v>
                </c:pt>
                <c:pt idx="4">
                  <c:v>231.38499999999999</c:v>
                </c:pt>
                <c:pt idx="5">
                  <c:v>230.27699999999999</c:v>
                </c:pt>
                <c:pt idx="6">
                  <c:v>233.65600000000001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D0-4C8F-8362-81BAF34FDCA2}"/>
            </c:ext>
          </c:extLst>
        </c:ser>
        <c:ser>
          <c:idx val="8"/>
          <c:order val="7"/>
          <c:tx>
            <c:strRef>
              <c:f>AMY!$I$2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AMY!$I$3:$I$20</c:f>
              <c:numCache>
                <c:formatCode>0.0</c:formatCode>
                <c:ptCount val="18"/>
                <c:pt idx="0">
                  <c:v>229.1</c:v>
                </c:pt>
                <c:pt idx="1">
                  <c:v>227</c:v>
                </c:pt>
                <c:pt idx="2">
                  <c:v>226.3</c:v>
                </c:pt>
                <c:pt idx="3">
                  <c:v>226.6</c:v>
                </c:pt>
                <c:pt idx="4">
                  <c:v>229.8</c:v>
                </c:pt>
                <c:pt idx="5">
                  <c:v>229.4</c:v>
                </c:pt>
                <c:pt idx="6">
                  <c:v>227.8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D0-4C8F-8362-81BAF34FDCA2}"/>
            </c:ext>
          </c:extLst>
        </c:ser>
        <c:ser>
          <c:idx val="3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AMY!$J$3:$J$20</c:f>
              <c:numCache>
                <c:formatCode>0.0</c:formatCode>
                <c:ptCount val="18"/>
                <c:pt idx="1">
                  <c:v>223.4</c:v>
                </c:pt>
                <c:pt idx="2">
                  <c:v>223.98</c:v>
                </c:pt>
                <c:pt idx="3">
                  <c:v>223.88</c:v>
                </c:pt>
                <c:pt idx="4">
                  <c:v>228.5</c:v>
                </c:pt>
                <c:pt idx="5">
                  <c:v>229.26</c:v>
                </c:pt>
                <c:pt idx="6">
                  <c:v>229.1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0D0-4C8F-8362-81BAF34FDCA2}"/>
            </c:ext>
          </c:extLst>
        </c:ser>
        <c:ser>
          <c:idx val="14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AMY!$K$3:$K$20</c:f>
              <c:numCache>
                <c:formatCode>0.0</c:formatCode>
                <c:ptCount val="18"/>
                <c:pt idx="1">
                  <c:v>227.1</c:v>
                </c:pt>
                <c:pt idx="2">
                  <c:v>224.5</c:v>
                </c:pt>
                <c:pt idx="3">
                  <c:v>223.6</c:v>
                </c:pt>
                <c:pt idx="4">
                  <c:v>219.7</c:v>
                </c:pt>
                <c:pt idx="5">
                  <c:v>230.3</c:v>
                </c:pt>
                <c:pt idx="6">
                  <c:v>228.4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0D0-4C8F-8362-81BAF34FDCA2}"/>
            </c:ext>
          </c:extLst>
        </c:ser>
        <c:ser>
          <c:idx val="9"/>
          <c:order val="10"/>
          <c:tx>
            <c:strRef>
              <c:f>AMY!$L$2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AMY!$L$3:$L$20</c:f>
              <c:numCache>
                <c:formatCode>General</c:formatCode>
                <c:ptCount val="18"/>
                <c:pt idx="0">
                  <c:v>229</c:v>
                </c:pt>
                <c:pt idx="1">
                  <c:v>229</c:v>
                </c:pt>
                <c:pt idx="2">
                  <c:v>229</c:v>
                </c:pt>
                <c:pt idx="3">
                  <c:v>229</c:v>
                </c:pt>
                <c:pt idx="4">
                  <c:v>229</c:v>
                </c:pt>
                <c:pt idx="5">
                  <c:v>229</c:v>
                </c:pt>
                <c:pt idx="6">
                  <c:v>229</c:v>
                </c:pt>
                <c:pt idx="7">
                  <c:v>229</c:v>
                </c:pt>
                <c:pt idx="8">
                  <c:v>229</c:v>
                </c:pt>
                <c:pt idx="9">
                  <c:v>229</c:v>
                </c:pt>
                <c:pt idx="10">
                  <c:v>229</c:v>
                </c:pt>
                <c:pt idx="11">
                  <c:v>229</c:v>
                </c:pt>
                <c:pt idx="12">
                  <c:v>229</c:v>
                </c:pt>
                <c:pt idx="13">
                  <c:v>229</c:v>
                </c:pt>
                <c:pt idx="14">
                  <c:v>229</c:v>
                </c:pt>
                <c:pt idx="15">
                  <c:v>229</c:v>
                </c:pt>
                <c:pt idx="16">
                  <c:v>229</c:v>
                </c:pt>
                <c:pt idx="17">
                  <c:v>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0D0-4C8F-8362-81BAF34FDCA2}"/>
            </c:ext>
          </c:extLst>
        </c:ser>
        <c:ser>
          <c:idx val="10"/>
          <c:order val="11"/>
          <c:tx>
            <c:strRef>
              <c:f>AMY!$M$2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AMY!$M$3:$M$20</c:f>
              <c:numCache>
                <c:formatCode>0.0</c:formatCode>
                <c:ptCount val="18"/>
                <c:pt idx="0">
                  <c:v>229.44927536231887</c:v>
                </c:pt>
                <c:pt idx="1">
                  <c:v>227.57440944560534</c:v>
                </c:pt>
                <c:pt idx="2">
                  <c:v>227.41250663010479</c:v>
                </c:pt>
                <c:pt idx="3">
                  <c:v>227.41452838355153</c:v>
                </c:pt>
                <c:pt idx="4">
                  <c:v>227.22254748706573</c:v>
                </c:pt>
                <c:pt idx="5">
                  <c:v>228.44783925893557</c:v>
                </c:pt>
                <c:pt idx="6">
                  <c:v>228.34133490499386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D0-4C8F-8362-81BAF34FDCA2}"/>
            </c:ext>
          </c:extLst>
        </c:ser>
        <c:ser>
          <c:idx val="11"/>
          <c:order val="12"/>
          <c:tx>
            <c:strRef>
              <c:f>AMY!$N$2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AMY!$N$3:$N$20</c:f>
              <c:numCache>
                <c:formatCode>0.0</c:formatCode>
                <c:ptCount val="18"/>
                <c:pt idx="0">
                  <c:v>0.34927536231887757</c:v>
                </c:pt>
                <c:pt idx="1">
                  <c:v>9.3419354838709694</c:v>
                </c:pt>
                <c:pt idx="2">
                  <c:v>8.8909677419354978</c:v>
                </c:pt>
                <c:pt idx="3">
                  <c:v>9.4000000000000057</c:v>
                </c:pt>
                <c:pt idx="4">
                  <c:v>11.685000000000002</c:v>
                </c:pt>
                <c:pt idx="5">
                  <c:v>6.498511904761898</c:v>
                </c:pt>
                <c:pt idx="6">
                  <c:v>10.179809523809524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0D0-4C8F-8362-81BAF34FDCA2}"/>
            </c:ext>
          </c:extLst>
        </c:ser>
        <c:ser>
          <c:idx val="12"/>
          <c:order val="13"/>
          <c:tx>
            <c:strRef>
              <c:f>AMY!$O$2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AMY!$O$3:$O$20</c:f>
              <c:numCache>
                <c:formatCode>General</c:formatCode>
                <c:ptCount val="18"/>
                <c:pt idx="0">
                  <c:v>217</c:v>
                </c:pt>
                <c:pt idx="1">
                  <c:v>217</c:v>
                </c:pt>
                <c:pt idx="2">
                  <c:v>217</c:v>
                </c:pt>
                <c:pt idx="3">
                  <c:v>217</c:v>
                </c:pt>
                <c:pt idx="4">
                  <c:v>217</c:v>
                </c:pt>
                <c:pt idx="5">
                  <c:v>217</c:v>
                </c:pt>
                <c:pt idx="6">
                  <c:v>217</c:v>
                </c:pt>
                <c:pt idx="7">
                  <c:v>217</c:v>
                </c:pt>
                <c:pt idx="8">
                  <c:v>217</c:v>
                </c:pt>
                <c:pt idx="9">
                  <c:v>217</c:v>
                </c:pt>
                <c:pt idx="10">
                  <c:v>217</c:v>
                </c:pt>
                <c:pt idx="11">
                  <c:v>217</c:v>
                </c:pt>
                <c:pt idx="12">
                  <c:v>217</c:v>
                </c:pt>
                <c:pt idx="13">
                  <c:v>217</c:v>
                </c:pt>
                <c:pt idx="14">
                  <c:v>217</c:v>
                </c:pt>
                <c:pt idx="15">
                  <c:v>217</c:v>
                </c:pt>
                <c:pt idx="16">
                  <c:v>217</c:v>
                </c:pt>
                <c:pt idx="17">
                  <c:v>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0D0-4C8F-8362-81BAF34FDCA2}"/>
            </c:ext>
          </c:extLst>
        </c:ser>
        <c:ser>
          <c:idx val="13"/>
          <c:order val="14"/>
          <c:tx>
            <c:strRef>
              <c:f>AMY!$P$2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AMY!$P$3:$P$20</c:f>
              <c:numCache>
                <c:formatCode>General</c:formatCode>
                <c:ptCount val="18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0D0-4C8F-8362-81BAF34FD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838144"/>
        <c:axId val="326844416"/>
      </c:lineChart>
      <c:catAx>
        <c:axId val="326838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6844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844416"/>
        <c:scaling>
          <c:orientation val="minMax"/>
          <c:max val="253"/>
          <c:min val="2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6838144"/>
        <c:crosses val="autoZero"/>
        <c:crossBetween val="between"/>
        <c:majorUnit val="1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4978259566"/>
          <c:y val="0.11533876579381064"/>
          <c:w val="0.16162939179528171"/>
          <c:h val="0.8688652871879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56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CHE!$B$3:$B$20</c:f>
              <c:numCache>
                <c:formatCode>0.0</c:formatCode>
                <c:ptCount val="18"/>
                <c:pt idx="1">
                  <c:v>301.15625</c:v>
                </c:pt>
                <c:pt idx="2">
                  <c:v>301.5625</c:v>
                </c:pt>
                <c:pt idx="3">
                  <c:v>301.6875</c:v>
                </c:pt>
                <c:pt idx="4">
                  <c:v>301.4375</c:v>
                </c:pt>
                <c:pt idx="5">
                  <c:v>301.3125</c:v>
                </c:pt>
                <c:pt idx="6">
                  <c:v>302.40625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43-4CED-8B9B-2B436C380A07}"/>
            </c:ext>
          </c:extLst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CHE!$C$3:$C$20</c:f>
              <c:numCache>
                <c:formatCode>0.0</c:formatCode>
                <c:ptCount val="18"/>
                <c:pt idx="2">
                  <c:v>303.91494252873571</c:v>
                </c:pt>
                <c:pt idx="3">
                  <c:v>303.33157894736843</c:v>
                </c:pt>
                <c:pt idx="4">
                  <c:v>302.90987654320992</c:v>
                </c:pt>
                <c:pt idx="5">
                  <c:v>302.91704545454553</c:v>
                </c:pt>
                <c:pt idx="6">
                  <c:v>303.0192771084337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3-4CED-8B9B-2B436C380A07}"/>
            </c:ext>
          </c:extLst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CHE!$D$3:$D$20</c:f>
              <c:numCache>
                <c:formatCode>0.0</c:formatCode>
                <c:ptCount val="18"/>
                <c:pt idx="1">
                  <c:v>298</c:v>
                </c:pt>
                <c:pt idx="2">
                  <c:v>297.8235294117647</c:v>
                </c:pt>
                <c:pt idx="3">
                  <c:v>300.9375</c:v>
                </c:pt>
                <c:pt idx="4">
                  <c:v>298.5</c:v>
                </c:pt>
                <c:pt idx="5">
                  <c:v>297.55555555555554</c:v>
                </c:pt>
                <c:pt idx="6">
                  <c:v>295.04761904761904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43-4CED-8B9B-2B436C380A07}"/>
            </c:ext>
          </c:extLst>
        </c:ser>
        <c:ser>
          <c:idx val="4"/>
          <c:order val="3"/>
          <c:tx>
            <c:strRef>
              <c:f>CHE!$E$2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CHE!$E$3:$E$20</c:f>
              <c:numCache>
                <c:formatCode>0.0</c:formatCode>
                <c:ptCount val="18"/>
                <c:pt idx="1">
                  <c:v>299.70967741935482</c:v>
                </c:pt>
                <c:pt idx="2">
                  <c:v>299.93548387096774</c:v>
                </c:pt>
                <c:pt idx="3">
                  <c:v>299.35483870967744</c:v>
                </c:pt>
                <c:pt idx="4">
                  <c:v>298.39999999999998</c:v>
                </c:pt>
                <c:pt idx="5">
                  <c:v>298.83870967741933</c:v>
                </c:pt>
                <c:pt idx="6">
                  <c:v>299.25806451612902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43-4CED-8B9B-2B436C380A07}"/>
            </c:ext>
          </c:extLst>
        </c:ser>
        <c:ser>
          <c:idx val="5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CHE!$F$3:$F$20</c:f>
              <c:numCache>
                <c:formatCode>0.0</c:formatCode>
                <c:ptCount val="18"/>
                <c:pt idx="1">
                  <c:v>298.64999999999998</c:v>
                </c:pt>
                <c:pt idx="2">
                  <c:v>299</c:v>
                </c:pt>
                <c:pt idx="3">
                  <c:v>298.94444444444446</c:v>
                </c:pt>
                <c:pt idx="4">
                  <c:v>298.68181818181819</c:v>
                </c:pt>
                <c:pt idx="5">
                  <c:v>298.66666666666669</c:v>
                </c:pt>
                <c:pt idx="6">
                  <c:v>299.05263157894734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43-4CED-8B9B-2B436C380A07}"/>
            </c:ext>
          </c:extLst>
        </c:ser>
        <c:ser>
          <c:idx val="6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CHE!$G$3:$G$20</c:f>
              <c:numCache>
                <c:formatCode>0.0</c:formatCode>
                <c:ptCount val="18"/>
                <c:pt idx="0">
                  <c:v>303.61956521739125</c:v>
                </c:pt>
                <c:pt idx="1">
                  <c:v>302.28205128205127</c:v>
                </c:pt>
                <c:pt idx="2">
                  <c:v>305.66666666666663</c:v>
                </c:pt>
                <c:pt idx="3">
                  <c:v>304.73563218390808</c:v>
                </c:pt>
                <c:pt idx="4">
                  <c:v>303.91666666666663</c:v>
                </c:pt>
                <c:pt idx="5">
                  <c:v>304.89506172839509</c:v>
                </c:pt>
                <c:pt idx="6">
                  <c:v>305.34027777777783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43-4CED-8B9B-2B436C380A07}"/>
            </c:ext>
          </c:extLst>
        </c:ser>
        <c:ser>
          <c:idx val="7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CHE!$H$3:$H$20</c:f>
              <c:numCache>
                <c:formatCode>0.0</c:formatCode>
                <c:ptCount val="18"/>
                <c:pt idx="3">
                  <c:v>307.23099999999999</c:v>
                </c:pt>
                <c:pt idx="4">
                  <c:v>306.76900000000001</c:v>
                </c:pt>
                <c:pt idx="5">
                  <c:v>306.83100000000002</c:v>
                </c:pt>
                <c:pt idx="6">
                  <c:v>305.75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43-4CED-8B9B-2B436C380A07}"/>
            </c:ext>
          </c:extLst>
        </c:ser>
        <c:ser>
          <c:idx val="8"/>
          <c:order val="7"/>
          <c:tx>
            <c:strRef>
              <c:f>CHE!$I$2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CHE!$I$3:$I$20</c:f>
              <c:numCache>
                <c:formatCode>0.0</c:formatCode>
                <c:ptCount val="18"/>
                <c:pt idx="0">
                  <c:v>305.7</c:v>
                </c:pt>
                <c:pt idx="1">
                  <c:v>303.39999999999998</c:v>
                </c:pt>
                <c:pt idx="2">
                  <c:v>300.60000000000002</c:v>
                </c:pt>
                <c:pt idx="3">
                  <c:v>301.10000000000002</c:v>
                </c:pt>
                <c:pt idx="4">
                  <c:v>304.8</c:v>
                </c:pt>
                <c:pt idx="5">
                  <c:v>300.5</c:v>
                </c:pt>
                <c:pt idx="6">
                  <c:v>299.60000000000002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43-4CED-8B9B-2B436C380A07}"/>
            </c:ext>
          </c:extLst>
        </c:ser>
        <c:ser>
          <c:idx val="3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CHE!$J$3:$J$20</c:f>
              <c:numCache>
                <c:formatCode>0.0</c:formatCode>
                <c:ptCount val="18"/>
                <c:pt idx="1">
                  <c:v>295.7</c:v>
                </c:pt>
                <c:pt idx="2">
                  <c:v>296.14</c:v>
                </c:pt>
                <c:pt idx="3">
                  <c:v>295.27999999999997</c:v>
                </c:pt>
                <c:pt idx="4">
                  <c:v>295.5</c:v>
                </c:pt>
                <c:pt idx="5">
                  <c:v>292.95999999999998</c:v>
                </c:pt>
                <c:pt idx="6">
                  <c:v>296.8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243-4CED-8B9B-2B436C380A07}"/>
            </c:ext>
          </c:extLst>
        </c:ser>
        <c:ser>
          <c:idx val="1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CHE!$K$3:$K$20</c:f>
              <c:numCache>
                <c:formatCode>0.0</c:formatCode>
                <c:ptCount val="18"/>
                <c:pt idx="1">
                  <c:v>294.8</c:v>
                </c:pt>
                <c:pt idx="2">
                  <c:v>292.8</c:v>
                </c:pt>
                <c:pt idx="3">
                  <c:v>292.8</c:v>
                </c:pt>
                <c:pt idx="4">
                  <c:v>297.3</c:v>
                </c:pt>
                <c:pt idx="5">
                  <c:v>301.10000000000002</c:v>
                </c:pt>
                <c:pt idx="6">
                  <c:v>295.3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243-4CED-8B9B-2B436C380A07}"/>
            </c:ext>
          </c:extLst>
        </c:ser>
        <c:ser>
          <c:idx val="9"/>
          <c:order val="10"/>
          <c:tx>
            <c:strRef>
              <c:f>CHE!$L$2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CHE!$L$3:$L$20</c:f>
              <c:numCache>
                <c:formatCode>General</c:formatCode>
                <c:ptCount val="18"/>
                <c:pt idx="0">
                  <c:v>299</c:v>
                </c:pt>
                <c:pt idx="1">
                  <c:v>299</c:v>
                </c:pt>
                <c:pt idx="2">
                  <c:v>299</c:v>
                </c:pt>
                <c:pt idx="3">
                  <c:v>299</c:v>
                </c:pt>
                <c:pt idx="4">
                  <c:v>299</c:v>
                </c:pt>
                <c:pt idx="5">
                  <c:v>299</c:v>
                </c:pt>
                <c:pt idx="6">
                  <c:v>299</c:v>
                </c:pt>
                <c:pt idx="7">
                  <c:v>299</c:v>
                </c:pt>
                <c:pt idx="8">
                  <c:v>299</c:v>
                </c:pt>
                <c:pt idx="9">
                  <c:v>299</c:v>
                </c:pt>
                <c:pt idx="10">
                  <c:v>299</c:v>
                </c:pt>
                <c:pt idx="11">
                  <c:v>299</c:v>
                </c:pt>
                <c:pt idx="12">
                  <c:v>299</c:v>
                </c:pt>
                <c:pt idx="13">
                  <c:v>299</c:v>
                </c:pt>
                <c:pt idx="14">
                  <c:v>299</c:v>
                </c:pt>
                <c:pt idx="15">
                  <c:v>299</c:v>
                </c:pt>
                <c:pt idx="16">
                  <c:v>299</c:v>
                </c:pt>
                <c:pt idx="17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243-4CED-8B9B-2B436C380A07}"/>
            </c:ext>
          </c:extLst>
        </c:ser>
        <c:ser>
          <c:idx val="10"/>
          <c:order val="11"/>
          <c:tx>
            <c:strRef>
              <c:f>CHE!$M$2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CHE!$M$3:$M$20</c:f>
              <c:numCache>
                <c:formatCode>0.0</c:formatCode>
                <c:ptCount val="18"/>
                <c:pt idx="0">
                  <c:v>304.65978260869565</c:v>
                </c:pt>
                <c:pt idx="1">
                  <c:v>299.21224733767576</c:v>
                </c:pt>
                <c:pt idx="2">
                  <c:v>299.71590249757054</c:v>
                </c:pt>
                <c:pt idx="3">
                  <c:v>300.54024942853982</c:v>
                </c:pt>
                <c:pt idx="4">
                  <c:v>300.82148613916951</c:v>
                </c:pt>
                <c:pt idx="5">
                  <c:v>300.5576539082582</c:v>
                </c:pt>
                <c:pt idx="6">
                  <c:v>300.15741200289074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243-4CED-8B9B-2B436C380A07}"/>
            </c:ext>
          </c:extLst>
        </c:ser>
        <c:ser>
          <c:idx val="11"/>
          <c:order val="12"/>
          <c:tx>
            <c:strRef>
              <c:f>CHE!$N$2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CHE!$N$3:$N$20</c:f>
              <c:numCache>
                <c:formatCode>0.0</c:formatCode>
                <c:ptCount val="18"/>
                <c:pt idx="0">
                  <c:v>2.0804347826087337</c:v>
                </c:pt>
                <c:pt idx="1">
                  <c:v>8.5999999999999659</c:v>
                </c:pt>
                <c:pt idx="2">
                  <c:v>12.866666666666617</c:v>
                </c:pt>
                <c:pt idx="3">
                  <c:v>14.430999999999983</c:v>
                </c:pt>
                <c:pt idx="4">
                  <c:v>11.269000000000005</c:v>
                </c:pt>
                <c:pt idx="5">
                  <c:v>13.871000000000038</c:v>
                </c:pt>
                <c:pt idx="6">
                  <c:v>10.702380952380963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243-4CED-8B9B-2B436C380A07}"/>
            </c:ext>
          </c:extLst>
        </c:ser>
        <c:ser>
          <c:idx val="12"/>
          <c:order val="13"/>
          <c:tx>
            <c:strRef>
              <c:f>CHE!$O$2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CHE!$O$3:$O$20</c:f>
              <c:numCache>
                <c:formatCode>General</c:formatCode>
                <c:ptCount val="18"/>
                <c:pt idx="0">
                  <c:v>284</c:v>
                </c:pt>
                <c:pt idx="1">
                  <c:v>284</c:v>
                </c:pt>
                <c:pt idx="2">
                  <c:v>284</c:v>
                </c:pt>
                <c:pt idx="3">
                  <c:v>284</c:v>
                </c:pt>
                <c:pt idx="4">
                  <c:v>284</c:v>
                </c:pt>
                <c:pt idx="5">
                  <c:v>284</c:v>
                </c:pt>
                <c:pt idx="6">
                  <c:v>284</c:v>
                </c:pt>
                <c:pt idx="7">
                  <c:v>284</c:v>
                </c:pt>
                <c:pt idx="8">
                  <c:v>284</c:v>
                </c:pt>
                <c:pt idx="9">
                  <c:v>284</c:v>
                </c:pt>
                <c:pt idx="10">
                  <c:v>284</c:v>
                </c:pt>
                <c:pt idx="11">
                  <c:v>284</c:v>
                </c:pt>
                <c:pt idx="12">
                  <c:v>284</c:v>
                </c:pt>
                <c:pt idx="13">
                  <c:v>284</c:v>
                </c:pt>
                <c:pt idx="14">
                  <c:v>284</c:v>
                </c:pt>
                <c:pt idx="15">
                  <c:v>284</c:v>
                </c:pt>
                <c:pt idx="16">
                  <c:v>284</c:v>
                </c:pt>
                <c:pt idx="17">
                  <c:v>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243-4CED-8B9B-2B436C380A07}"/>
            </c:ext>
          </c:extLst>
        </c:ser>
        <c:ser>
          <c:idx val="13"/>
          <c:order val="14"/>
          <c:tx>
            <c:strRef>
              <c:f>CHE!$P$2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CHE!$P$3:$P$20</c:f>
              <c:numCache>
                <c:formatCode>General</c:formatCode>
                <c:ptCount val="18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243-4CED-8B9B-2B436C380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83456"/>
        <c:axId val="327285376"/>
      </c:lineChart>
      <c:catAx>
        <c:axId val="327283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7285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285376"/>
        <c:scaling>
          <c:orientation val="minMax"/>
          <c:max val="329"/>
          <c:min val="26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7283456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3148909428"/>
          <c:y val="0.15409831398194354"/>
          <c:w val="0.16162958863368362"/>
          <c:h val="0.82622928066195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Fe!$B$3:$B$20</c:f>
              <c:numCache>
                <c:formatCode>0.0</c:formatCode>
                <c:ptCount val="18"/>
                <c:pt idx="1">
                  <c:v>150.28125</c:v>
                </c:pt>
                <c:pt idx="2">
                  <c:v>150.96875</c:v>
                </c:pt>
                <c:pt idx="3">
                  <c:v>151.25</c:v>
                </c:pt>
                <c:pt idx="4">
                  <c:v>150.46875</c:v>
                </c:pt>
                <c:pt idx="5">
                  <c:v>149.40625</c:v>
                </c:pt>
                <c:pt idx="6">
                  <c:v>151.5625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D-494F-81AE-B3673ED8BE66}"/>
            </c:ext>
          </c:extLst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Fe!$C$3:$C$20</c:f>
              <c:numCache>
                <c:formatCode>0.0</c:formatCode>
                <c:ptCount val="18"/>
                <c:pt idx="2">
                  <c:v>150.06781609195394</c:v>
                </c:pt>
                <c:pt idx="3">
                  <c:v>149.16493506493507</c:v>
                </c:pt>
                <c:pt idx="4">
                  <c:v>149.74444444444441</c:v>
                </c:pt>
                <c:pt idx="5">
                  <c:v>149.56136363636367</c:v>
                </c:pt>
                <c:pt idx="6">
                  <c:v>149.91951219512194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D-494F-81AE-B3673ED8BE66}"/>
            </c:ext>
          </c:extLst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Fe!$D$3:$D$20</c:f>
              <c:numCache>
                <c:formatCode>0.0</c:formatCode>
                <c:ptCount val="18"/>
                <c:pt idx="1">
                  <c:v>147.625</c:v>
                </c:pt>
                <c:pt idx="2">
                  <c:v>149.6</c:v>
                </c:pt>
                <c:pt idx="3">
                  <c:v>149</c:v>
                </c:pt>
                <c:pt idx="4">
                  <c:v>148.6875</c:v>
                </c:pt>
                <c:pt idx="5">
                  <c:v>149.94736842105263</c:v>
                </c:pt>
                <c:pt idx="6">
                  <c:v>148.05263157894737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6D-494F-81AE-B3673ED8BE66}"/>
            </c:ext>
          </c:extLst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Fe!$E$3:$E$20</c:f>
              <c:numCache>
                <c:formatCode>0.0</c:formatCode>
                <c:ptCount val="18"/>
                <c:pt idx="1">
                  <c:v>150.7741935483871</c:v>
                </c:pt>
                <c:pt idx="2">
                  <c:v>151.09677419354838</c:v>
                </c:pt>
                <c:pt idx="3" formatCode="0.0\ ">
                  <c:v>150.25806451612902</c:v>
                </c:pt>
                <c:pt idx="4">
                  <c:v>149.86666666666667</c:v>
                </c:pt>
                <c:pt idx="5">
                  <c:v>149.67741935483872</c:v>
                </c:pt>
                <c:pt idx="6">
                  <c:v>149.83870967741936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6D-494F-81AE-B3673ED8BE66}"/>
            </c:ext>
          </c:extLst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Fe!$F$3:$F$20</c:f>
              <c:numCache>
                <c:formatCode>0.0</c:formatCode>
                <c:ptCount val="18"/>
                <c:pt idx="1">
                  <c:v>152.44999999999999</c:v>
                </c:pt>
                <c:pt idx="2">
                  <c:v>152.4</c:v>
                </c:pt>
                <c:pt idx="3">
                  <c:v>152</c:v>
                </c:pt>
                <c:pt idx="4">
                  <c:v>151.90909090909091</c:v>
                </c:pt>
                <c:pt idx="5">
                  <c:v>151.52380952380952</c:v>
                </c:pt>
                <c:pt idx="6">
                  <c:v>153.26315789473685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6D-494F-81AE-B3673ED8BE66}"/>
            </c:ext>
          </c:extLst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Fe!$G$3:$G$20</c:f>
              <c:numCache>
                <c:formatCode>0.0</c:formatCode>
                <c:ptCount val="18"/>
                <c:pt idx="0">
                  <c:v>155.1764705882353</c:v>
                </c:pt>
                <c:pt idx="1">
                  <c:v>155.36538461538461</c:v>
                </c:pt>
                <c:pt idx="2">
                  <c:v>155.22072072072069</c:v>
                </c:pt>
                <c:pt idx="3">
                  <c:v>156.13793103448276</c:v>
                </c:pt>
                <c:pt idx="4">
                  <c:v>155.25</c:v>
                </c:pt>
                <c:pt idx="5">
                  <c:v>156.22222222222223</c:v>
                </c:pt>
                <c:pt idx="6">
                  <c:v>155.5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6D-494F-81AE-B3673ED8BE66}"/>
            </c:ext>
          </c:extLst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Fe!$H$3:$H$20</c:f>
              <c:numCache>
                <c:formatCode>0.0</c:formatCode>
                <c:ptCount val="18"/>
                <c:pt idx="3">
                  <c:v>149.61500000000001</c:v>
                </c:pt>
                <c:pt idx="4">
                  <c:v>148.69200000000001</c:v>
                </c:pt>
                <c:pt idx="5">
                  <c:v>148.50800000000001</c:v>
                </c:pt>
                <c:pt idx="6">
                  <c:v>149.422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6D-494F-81AE-B3673ED8BE66}"/>
            </c:ext>
          </c:extLst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Fe!$I$3:$I$20</c:f>
              <c:numCache>
                <c:formatCode>0.0</c:formatCode>
                <c:ptCount val="18"/>
                <c:pt idx="0">
                  <c:v>148.80000000000001</c:v>
                </c:pt>
                <c:pt idx="1">
                  <c:v>148.5</c:v>
                </c:pt>
                <c:pt idx="2">
                  <c:v>148.4</c:v>
                </c:pt>
                <c:pt idx="3">
                  <c:v>151</c:v>
                </c:pt>
                <c:pt idx="4">
                  <c:v>149.19999999999999</c:v>
                </c:pt>
                <c:pt idx="5">
                  <c:v>150.80000000000001</c:v>
                </c:pt>
                <c:pt idx="6">
                  <c:v>149.4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6D-494F-81AE-B3673ED8BE66}"/>
            </c:ext>
          </c:extLst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Fe!$J$3:$J$20</c:f>
              <c:numCache>
                <c:formatCode>0.0</c:formatCode>
                <c:ptCount val="18"/>
                <c:pt idx="1">
                  <c:v>148.26</c:v>
                </c:pt>
                <c:pt idx="2">
                  <c:v>148.46</c:v>
                </c:pt>
                <c:pt idx="3">
                  <c:v>147.76</c:v>
                </c:pt>
                <c:pt idx="4">
                  <c:v>148.13999999999999</c:v>
                </c:pt>
                <c:pt idx="5">
                  <c:v>147.52000000000001</c:v>
                </c:pt>
                <c:pt idx="6">
                  <c:v>147.29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6D-494F-81AE-B3673ED8BE66}"/>
            </c:ext>
          </c:extLst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16D-494F-81AE-B3673ED8BE66}"/>
            </c:ext>
          </c:extLst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Fe!$L$3:$L$20</c:f>
              <c:numCache>
                <c:formatCode>0</c:formatCode>
                <c:ptCount val="1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16D-494F-81AE-B3673ED8BE66}"/>
            </c:ext>
          </c:extLst>
        </c:ser>
        <c:ser>
          <c:idx val="10"/>
          <c:order val="11"/>
          <c:tx>
            <c:strRef>
              <c:f>Fe!$M$2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Fe!$M$3:$M$20</c:f>
              <c:numCache>
                <c:formatCode>0.0</c:formatCode>
                <c:ptCount val="18"/>
                <c:pt idx="0">
                  <c:v>151.98823529411766</c:v>
                </c:pt>
                <c:pt idx="1">
                  <c:v>150.46511830911024</c:v>
                </c:pt>
                <c:pt idx="2">
                  <c:v>150.77675762577789</c:v>
                </c:pt>
                <c:pt idx="3">
                  <c:v>150.68732562394965</c:v>
                </c:pt>
                <c:pt idx="4">
                  <c:v>150.21760578002244</c:v>
                </c:pt>
                <c:pt idx="5">
                  <c:v>150.35182590647631</c:v>
                </c:pt>
                <c:pt idx="6">
                  <c:v>150.47205681624729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16D-494F-81AE-B3673ED8BE66}"/>
            </c:ext>
          </c:extLst>
        </c:ser>
        <c:ser>
          <c:idx val="11"/>
          <c:order val="12"/>
          <c:tx>
            <c:strRef>
              <c:f>Fe!$N$2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Fe!$N$3:$N$20</c:f>
              <c:numCache>
                <c:formatCode>0.0</c:formatCode>
                <c:ptCount val="18"/>
                <c:pt idx="0">
                  <c:v>6.3764705882352928</c:v>
                </c:pt>
                <c:pt idx="1">
                  <c:v>7.7403846153846132</c:v>
                </c:pt>
                <c:pt idx="2">
                  <c:v>6.8207207207206864</c:v>
                </c:pt>
                <c:pt idx="3">
                  <c:v>8.3779310344827707</c:v>
                </c:pt>
                <c:pt idx="4">
                  <c:v>7.1100000000000136</c:v>
                </c:pt>
                <c:pt idx="5">
                  <c:v>8.7022222222222183</c:v>
                </c:pt>
                <c:pt idx="6">
                  <c:v>8.210000000000008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16D-494F-81AE-B3673ED8BE66}"/>
            </c:ext>
          </c:extLst>
        </c:ser>
        <c:ser>
          <c:idx val="12"/>
          <c:order val="13"/>
          <c:tx>
            <c:strRef>
              <c:f>Fe!$O$2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Fe!$O$3:$O$20</c:f>
              <c:numCache>
                <c:formatCode>0</c:formatCode>
                <c:ptCount val="18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16D-494F-81AE-B3673ED8BE66}"/>
            </c:ext>
          </c:extLst>
        </c:ser>
        <c:ser>
          <c:idx val="13"/>
          <c:order val="14"/>
          <c:tx>
            <c:strRef>
              <c:f>Fe!$P$2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Fe!$P$3:$P$20</c:f>
              <c:numCache>
                <c:formatCode>0</c:formatCode>
                <c:ptCount val="18"/>
                <c:pt idx="0">
                  <c:v>158</c:v>
                </c:pt>
                <c:pt idx="1">
                  <c:v>158</c:v>
                </c:pt>
                <c:pt idx="2">
                  <c:v>158</c:v>
                </c:pt>
                <c:pt idx="3">
                  <c:v>158</c:v>
                </c:pt>
                <c:pt idx="4">
                  <c:v>158</c:v>
                </c:pt>
                <c:pt idx="5">
                  <c:v>158</c:v>
                </c:pt>
                <c:pt idx="6">
                  <c:v>158</c:v>
                </c:pt>
                <c:pt idx="7">
                  <c:v>158</c:v>
                </c:pt>
                <c:pt idx="8">
                  <c:v>158</c:v>
                </c:pt>
                <c:pt idx="9">
                  <c:v>158</c:v>
                </c:pt>
                <c:pt idx="10">
                  <c:v>158</c:v>
                </c:pt>
                <c:pt idx="11">
                  <c:v>158</c:v>
                </c:pt>
                <c:pt idx="12">
                  <c:v>158</c:v>
                </c:pt>
                <c:pt idx="13">
                  <c:v>158</c:v>
                </c:pt>
                <c:pt idx="14">
                  <c:v>158</c:v>
                </c:pt>
                <c:pt idx="15">
                  <c:v>158</c:v>
                </c:pt>
                <c:pt idx="16">
                  <c:v>158</c:v>
                </c:pt>
                <c:pt idx="17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16D-494F-81AE-B3673ED8B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364608"/>
        <c:axId val="327481984"/>
      </c:lineChart>
      <c:catAx>
        <c:axId val="327364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748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481984"/>
        <c:scaling>
          <c:orientation val="minMax"/>
          <c:max val="166"/>
          <c:min val="13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7364608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5856571177"/>
          <c:y val="0.14098328763218199"/>
          <c:w val="0.16141759824617996"/>
          <c:h val="0.85609349078256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Mg!$B$3:$B$20</c:f>
              <c:numCache>
                <c:formatCode>0.00</c:formatCode>
                <c:ptCount val="18"/>
                <c:pt idx="1">
                  <c:v>2.6500000000000008</c:v>
                </c:pt>
                <c:pt idx="2">
                  <c:v>2.6406250000000004</c:v>
                </c:pt>
                <c:pt idx="3">
                  <c:v>2.6406250000000004</c:v>
                </c:pt>
                <c:pt idx="4">
                  <c:v>2.6781250000000014</c:v>
                </c:pt>
                <c:pt idx="5">
                  <c:v>2.6718750000000004</c:v>
                </c:pt>
                <c:pt idx="6">
                  <c:v>2.6593749999999998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1-41FC-9AC6-996189BF188F}"/>
            </c:ext>
          </c:extLst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Mg!$C$3:$C$20</c:f>
              <c:numCache>
                <c:formatCode>0.00</c:formatCode>
                <c:ptCount val="18"/>
                <c:pt idx="2">
                  <c:v>2.753218390804598</c:v>
                </c:pt>
                <c:pt idx="3">
                  <c:v>2.7258666666666671</c:v>
                </c:pt>
                <c:pt idx="4">
                  <c:v>2.6885185185185168</c:v>
                </c:pt>
                <c:pt idx="5">
                  <c:v>2.7008045977011506</c:v>
                </c:pt>
                <c:pt idx="6">
                  <c:v>2.7501219512195125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1-41FC-9AC6-996189BF188F}"/>
            </c:ext>
          </c:extLst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Mg!$D$3:$D$20</c:f>
              <c:numCache>
                <c:formatCode>0.00\ </c:formatCode>
                <c:ptCount val="18"/>
                <c:pt idx="1">
                  <c:v>2.6100000000000008</c:v>
                </c:pt>
                <c:pt idx="2">
                  <c:v>2.6523809523809536</c:v>
                </c:pt>
                <c:pt idx="3">
                  <c:v>2.6705882352941179</c:v>
                </c:pt>
                <c:pt idx="4">
                  <c:v>2.7894736842105261</c:v>
                </c:pt>
                <c:pt idx="5">
                  <c:v>2.6894736842105273</c:v>
                </c:pt>
                <c:pt idx="6">
                  <c:v>2.6105263157894747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21-41FC-9AC6-996189BF188F}"/>
            </c:ext>
          </c:extLst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  <c:pt idx="1">
                  <c:v>2.6603225806451616</c:v>
                </c:pt>
                <c:pt idx="2">
                  <c:v>2.6490322580645169</c:v>
                </c:pt>
                <c:pt idx="3">
                  <c:v>2.6354838709677426</c:v>
                </c:pt>
                <c:pt idx="4">
                  <c:v>2.6273333333333331</c:v>
                </c:pt>
                <c:pt idx="5">
                  <c:v>2.5932258064516134</c:v>
                </c:pt>
                <c:pt idx="6">
                  <c:v>2.5987096774193548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21-41FC-9AC6-996189BF188F}"/>
            </c:ext>
          </c:extLst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Mg!$F$3:$F$20</c:f>
              <c:numCache>
                <c:formatCode>0.00</c:formatCode>
                <c:ptCount val="18"/>
                <c:pt idx="1">
                  <c:v>2.7449999999999997</c:v>
                </c:pt>
                <c:pt idx="2">
                  <c:v>2.74</c:v>
                </c:pt>
                <c:pt idx="3">
                  <c:v>2.7333333333333338</c:v>
                </c:pt>
                <c:pt idx="4">
                  <c:v>2.7545454545454544</c:v>
                </c:pt>
                <c:pt idx="5">
                  <c:v>2.7428571428571424</c:v>
                </c:pt>
                <c:pt idx="6">
                  <c:v>2.7526315789473692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21-41FC-9AC6-996189BF188F}"/>
            </c:ext>
          </c:extLst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Mg!$G$3:$G$20</c:f>
              <c:numCache>
                <c:formatCode>0.00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21-41FC-9AC6-996189BF188F}"/>
            </c:ext>
          </c:extLst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Mg!$H$3:$H$20</c:f>
              <c:numCache>
                <c:formatCode>0.00</c:formatCode>
                <c:ptCount val="18"/>
                <c:pt idx="3">
                  <c:v>2.7490000000000001</c:v>
                </c:pt>
                <c:pt idx="4">
                  <c:v>2.6949999999999998</c:v>
                </c:pt>
                <c:pt idx="5">
                  <c:v>2.6629999999999998</c:v>
                </c:pt>
                <c:pt idx="6">
                  <c:v>2.665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21-41FC-9AC6-996189BF188F}"/>
            </c:ext>
          </c:extLst>
        </c:ser>
        <c:ser>
          <c:idx val="15"/>
          <c:order val="7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val>
            <c:numRef>
              <c:f>Mg!$E$3:$E$20</c:f>
              <c:numCache>
                <c:formatCode>0.00</c:formatCode>
                <c:ptCount val="18"/>
                <c:pt idx="1">
                  <c:v>2.6603225806451616</c:v>
                </c:pt>
                <c:pt idx="2">
                  <c:v>2.6490322580645169</c:v>
                </c:pt>
                <c:pt idx="3">
                  <c:v>2.6354838709677426</c:v>
                </c:pt>
                <c:pt idx="4">
                  <c:v>2.6273333333333331</c:v>
                </c:pt>
                <c:pt idx="5">
                  <c:v>2.5932258064516134</c:v>
                </c:pt>
                <c:pt idx="6">
                  <c:v>2.5987096774193548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21-41FC-9AC6-996189BF188F}"/>
            </c:ext>
          </c:extLst>
        </c:ser>
        <c:ser>
          <c:idx val="8"/>
          <c:order val="8"/>
          <c:tx>
            <c:strRef>
              <c:f>Mg!$I$2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Mg!$I$3:$I$20</c:f>
              <c:numCache>
                <c:formatCode>0.00</c:formatCode>
                <c:ptCount val="18"/>
                <c:pt idx="0">
                  <c:v>2.7</c:v>
                </c:pt>
                <c:pt idx="1">
                  <c:v>2.64</c:v>
                </c:pt>
                <c:pt idx="2">
                  <c:v>2.61</c:v>
                </c:pt>
                <c:pt idx="3">
                  <c:v>2.62</c:v>
                </c:pt>
                <c:pt idx="4">
                  <c:v>2.68</c:v>
                </c:pt>
                <c:pt idx="5">
                  <c:v>2.66</c:v>
                </c:pt>
                <c:pt idx="6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521-41FC-9AC6-996189BF188F}"/>
            </c:ext>
          </c:extLst>
        </c:ser>
        <c:ser>
          <c:idx val="3"/>
          <c:order val="9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Mg!$J$3:$J$20</c:f>
              <c:numCache>
                <c:formatCode>0.00</c:formatCode>
                <c:ptCount val="18"/>
                <c:pt idx="1">
                  <c:v>2.68</c:v>
                </c:pt>
                <c:pt idx="2">
                  <c:v>2.7</c:v>
                </c:pt>
                <c:pt idx="3">
                  <c:v>2.68</c:v>
                </c:pt>
                <c:pt idx="4">
                  <c:v>2.71</c:v>
                </c:pt>
                <c:pt idx="5">
                  <c:v>2.74</c:v>
                </c:pt>
                <c:pt idx="6">
                  <c:v>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521-41FC-9AC6-996189BF188F}"/>
            </c:ext>
          </c:extLst>
        </c:ser>
        <c:ser>
          <c:idx val="14"/>
          <c:order val="10"/>
          <c:tx>
            <c:strRef>
              <c:f>Mg!$K$2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Mg!$K$3:$K$20</c:f>
              <c:numCache>
                <c:formatCode>0.00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521-41FC-9AC6-996189BF188F}"/>
            </c:ext>
          </c:extLst>
        </c:ser>
        <c:ser>
          <c:idx val="9"/>
          <c:order val="11"/>
          <c:tx>
            <c:strRef>
              <c:f>Mg!$L$2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Mg!$L$3:$L$20</c:f>
              <c:numCache>
                <c:formatCode>0.0</c:formatCode>
                <c:ptCount val="18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521-41FC-9AC6-996189BF188F}"/>
            </c:ext>
          </c:extLst>
        </c:ser>
        <c:ser>
          <c:idx val="10"/>
          <c:order val="12"/>
          <c:tx>
            <c:strRef>
              <c:f>Mg!$M$2</c:f>
              <c:strCache>
                <c:ptCount val="1"/>
                <c:pt idx="0">
                  <c:v>8病院平均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Mg!$M$3:$M$20</c:f>
              <c:numCache>
                <c:formatCode>0.00</c:formatCode>
                <c:ptCount val="18"/>
                <c:pt idx="0">
                  <c:v>2.7</c:v>
                </c:pt>
                <c:pt idx="1">
                  <c:v>2.6642204301075272</c:v>
                </c:pt>
                <c:pt idx="2">
                  <c:v>2.6778938001785813</c:v>
                </c:pt>
                <c:pt idx="3">
                  <c:v>2.681862138282733</c:v>
                </c:pt>
                <c:pt idx="4">
                  <c:v>2.7028744988259787</c:v>
                </c:pt>
                <c:pt idx="5">
                  <c:v>2.6826545289025541</c:v>
                </c:pt>
                <c:pt idx="6">
                  <c:v>2.6732955654219639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521-41FC-9AC6-996189BF188F}"/>
            </c:ext>
          </c:extLst>
        </c:ser>
        <c:ser>
          <c:idx val="11"/>
          <c:order val="13"/>
          <c:tx>
            <c:strRef>
              <c:f>Mg!$N$2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Mg!$N$3:$N$20</c:f>
              <c:numCache>
                <c:formatCode>0.00</c:formatCode>
                <c:ptCount val="18"/>
                <c:pt idx="0">
                  <c:v>0</c:v>
                </c:pt>
                <c:pt idx="1">
                  <c:v>0.1349999999999989</c:v>
                </c:pt>
                <c:pt idx="2">
                  <c:v>0.14321839080459808</c:v>
                </c:pt>
                <c:pt idx="3">
                  <c:v>0.129</c:v>
                </c:pt>
                <c:pt idx="4">
                  <c:v>0.16214035087719303</c:v>
                </c:pt>
                <c:pt idx="5">
                  <c:v>0.14963133640552906</c:v>
                </c:pt>
                <c:pt idx="6">
                  <c:v>0.15392190152801444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521-41FC-9AC6-996189BF188F}"/>
            </c:ext>
          </c:extLst>
        </c:ser>
        <c:ser>
          <c:idx val="12"/>
          <c:order val="14"/>
          <c:tx>
            <c:strRef>
              <c:f>Mg!$O$2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Mg!$O$3:$O$20</c:f>
              <c:numCache>
                <c:formatCode>0.0</c:formatCode>
                <c:ptCount val="1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521-41FC-9AC6-996189BF188F}"/>
            </c:ext>
          </c:extLst>
        </c:ser>
        <c:ser>
          <c:idx val="13"/>
          <c:order val="15"/>
          <c:tx>
            <c:strRef>
              <c:f>Mg!$P$2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Mg!$P$3:$P$20</c:f>
              <c:numCache>
                <c:formatCode>0.0</c:formatCode>
                <c:ptCount val="18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521-41FC-9AC6-996189BF1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729856"/>
        <c:axId val="327505024"/>
      </c:lineChart>
      <c:catAx>
        <c:axId val="324729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750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505024"/>
        <c:scaling>
          <c:orientation val="minMax"/>
          <c:max val="3.1"/>
          <c:min val="2.299999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472985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81758641163512069"/>
          <c:y val="0.1053750477036087"/>
          <c:w val="0.14053505639134423"/>
          <c:h val="0.8925952275049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22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IP!$B$3:$B$20</c:f>
              <c:numCache>
                <c:formatCode>0.00</c:formatCode>
                <c:ptCount val="18"/>
                <c:pt idx="1">
                  <c:v>5.8156250000000025</c:v>
                </c:pt>
                <c:pt idx="2">
                  <c:v>5.809375000000002</c:v>
                </c:pt>
                <c:pt idx="3">
                  <c:v>5.8187500000000023</c:v>
                </c:pt>
                <c:pt idx="4">
                  <c:v>5.8500000000000041</c:v>
                </c:pt>
                <c:pt idx="5">
                  <c:v>5.8500000000000041</c:v>
                </c:pt>
                <c:pt idx="6">
                  <c:v>5.8312500000000034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1-412A-AD4D-ABD09DAF4332}"/>
            </c:ext>
          </c:extLst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IP!$C$3:$C$20</c:f>
              <c:numCache>
                <c:formatCode>0.00</c:formatCode>
                <c:ptCount val="18"/>
                <c:pt idx="2">
                  <c:v>5.9550574712643671</c:v>
                </c:pt>
                <c:pt idx="3">
                  <c:v>5.9572368421052619</c:v>
                </c:pt>
                <c:pt idx="4">
                  <c:v>5.9502469135802452</c:v>
                </c:pt>
                <c:pt idx="5">
                  <c:v>5.9474712643678185</c:v>
                </c:pt>
                <c:pt idx="6">
                  <c:v>5.9537804878048783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1-412A-AD4D-ABD09DAF4332}"/>
            </c:ext>
          </c:extLst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IP!$D$3:$D$20</c:f>
              <c:numCache>
                <c:formatCode>0.00\ </c:formatCode>
                <c:ptCount val="18"/>
                <c:pt idx="1">
                  <c:v>6.0105263157894733</c:v>
                </c:pt>
                <c:pt idx="2">
                  <c:v>6.0666666666666655</c:v>
                </c:pt>
                <c:pt idx="3">
                  <c:v>6.0578947368421048</c:v>
                </c:pt>
                <c:pt idx="4">
                  <c:v>6.0315789473684189</c:v>
                </c:pt>
                <c:pt idx="5">
                  <c:v>5.9375000000000009</c:v>
                </c:pt>
                <c:pt idx="6">
                  <c:v>5.9227272727272746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41-412A-AD4D-ABD09DAF4332}"/>
            </c:ext>
          </c:extLst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IP!$E$3:$E$20</c:f>
              <c:numCache>
                <c:formatCode>0.00</c:formatCode>
                <c:ptCount val="18"/>
                <c:pt idx="1">
                  <c:v>5.985806451612901</c:v>
                </c:pt>
                <c:pt idx="2">
                  <c:v>5.9848387096774207</c:v>
                </c:pt>
                <c:pt idx="3">
                  <c:v>5.9809677419354843</c:v>
                </c:pt>
                <c:pt idx="4">
                  <c:v>5.9929999999999994</c:v>
                </c:pt>
                <c:pt idx="5">
                  <c:v>5.9990322580645179</c:v>
                </c:pt>
                <c:pt idx="6">
                  <c:v>5.9919354838709671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41-412A-AD4D-ABD09DAF4332}"/>
            </c:ext>
          </c:extLst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IP!$F$3:$F$20</c:f>
              <c:numCache>
                <c:formatCode>0.00</c:formatCode>
                <c:ptCount val="18"/>
                <c:pt idx="1">
                  <c:v>5.9000000000000021</c:v>
                </c:pt>
                <c:pt idx="2">
                  <c:v>5.905000000000002</c:v>
                </c:pt>
                <c:pt idx="3">
                  <c:v>5.9055555555555577</c:v>
                </c:pt>
                <c:pt idx="4">
                  <c:v>5.9090909090909101</c:v>
                </c:pt>
                <c:pt idx="5">
                  <c:v>5.9047619047619069</c:v>
                </c:pt>
                <c:pt idx="6">
                  <c:v>5.9157894736842129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41-412A-AD4D-ABD09DAF4332}"/>
            </c:ext>
          </c:extLst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IP!$G$3:$G$20</c:f>
              <c:numCache>
                <c:formatCode>0.00</c:formatCode>
                <c:ptCount val="18"/>
                <c:pt idx="0">
                  <c:v>5.8424242424242436</c:v>
                </c:pt>
                <c:pt idx="1">
                  <c:v>5.8120370370370358</c:v>
                </c:pt>
                <c:pt idx="2">
                  <c:v>5.8351351351351379</c:v>
                </c:pt>
                <c:pt idx="3">
                  <c:v>5.7896551724137941</c:v>
                </c:pt>
                <c:pt idx="4">
                  <c:v>5.745454545454546</c:v>
                </c:pt>
                <c:pt idx="5">
                  <c:v>5.825925925925926</c:v>
                </c:pt>
                <c:pt idx="6">
                  <c:v>5.8538461538461553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41-412A-AD4D-ABD09DAF4332}"/>
            </c:ext>
          </c:extLst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IP!$H$3:$H$20</c:f>
              <c:numCache>
                <c:formatCode>0.00</c:formatCode>
                <c:ptCount val="18"/>
                <c:pt idx="3">
                  <c:v>5.9619999999999997</c:v>
                </c:pt>
                <c:pt idx="4">
                  <c:v>5.9379999999999997</c:v>
                </c:pt>
                <c:pt idx="5">
                  <c:v>5.9580000000000002</c:v>
                </c:pt>
                <c:pt idx="6">
                  <c:v>5.9779999999999998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41-412A-AD4D-ABD09DAF4332}"/>
            </c:ext>
          </c:extLst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IP!$I$3:$I$20</c:f>
              <c:numCache>
                <c:formatCode>0.00</c:formatCode>
                <c:ptCount val="18"/>
                <c:pt idx="0">
                  <c:v>6.05</c:v>
                </c:pt>
                <c:pt idx="1">
                  <c:v>6.01</c:v>
                </c:pt>
                <c:pt idx="2">
                  <c:v>6.01</c:v>
                </c:pt>
                <c:pt idx="3">
                  <c:v>5.99</c:v>
                </c:pt>
                <c:pt idx="4">
                  <c:v>6.02</c:v>
                </c:pt>
                <c:pt idx="5">
                  <c:v>6.05</c:v>
                </c:pt>
                <c:pt idx="6">
                  <c:v>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41-412A-AD4D-ABD09DAF4332}"/>
            </c:ext>
          </c:extLst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IP!$J$3:$J$20</c:f>
              <c:numCache>
                <c:formatCode>0.00</c:formatCode>
                <c:ptCount val="18"/>
                <c:pt idx="1">
                  <c:v>5.79</c:v>
                </c:pt>
                <c:pt idx="2">
                  <c:v>5.78</c:v>
                </c:pt>
                <c:pt idx="3">
                  <c:v>5.75</c:v>
                </c:pt>
                <c:pt idx="4">
                  <c:v>5.75</c:v>
                </c:pt>
                <c:pt idx="5">
                  <c:v>5.77</c:v>
                </c:pt>
                <c:pt idx="6">
                  <c:v>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841-412A-AD4D-ABD09DAF4332}"/>
            </c:ext>
          </c:extLst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IP!$K$3:$K$20</c:f>
              <c:numCache>
                <c:formatCode>0.00</c:formatCode>
                <c:ptCount val="18"/>
                <c:pt idx="1">
                  <c:v>5.8</c:v>
                </c:pt>
                <c:pt idx="2">
                  <c:v>5.7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41-412A-AD4D-ABD09DAF4332}"/>
            </c:ext>
          </c:extLst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IP!$L$3:$L$20</c:f>
              <c:numCache>
                <c:formatCode>0.0</c:formatCode>
                <c:ptCount val="18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5.9</c:v>
                </c:pt>
                <c:pt idx="8">
                  <c:v>5.9</c:v>
                </c:pt>
                <c:pt idx="9">
                  <c:v>5.9</c:v>
                </c:pt>
                <c:pt idx="10">
                  <c:v>5.9</c:v>
                </c:pt>
                <c:pt idx="11">
                  <c:v>5.9</c:v>
                </c:pt>
                <c:pt idx="12">
                  <c:v>5.9</c:v>
                </c:pt>
                <c:pt idx="13">
                  <c:v>5.9</c:v>
                </c:pt>
                <c:pt idx="14">
                  <c:v>5.9</c:v>
                </c:pt>
                <c:pt idx="15">
                  <c:v>5.9</c:v>
                </c:pt>
                <c:pt idx="16">
                  <c:v>5.9</c:v>
                </c:pt>
                <c:pt idx="17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841-412A-AD4D-ABD09DAF4332}"/>
            </c:ext>
          </c:extLst>
        </c:ser>
        <c:ser>
          <c:idx val="10"/>
          <c:order val="11"/>
          <c:tx>
            <c:strRef>
              <c:f>IP!$M$2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IP!$M$3:$M$20</c:f>
              <c:numCache>
                <c:formatCode>0.00</c:formatCode>
                <c:ptCount val="18"/>
                <c:pt idx="0">
                  <c:v>5.9462121212121222</c:v>
                </c:pt>
                <c:pt idx="1">
                  <c:v>5.8904993505549266</c:v>
                </c:pt>
                <c:pt idx="2">
                  <c:v>5.8940081091937326</c:v>
                </c:pt>
                <c:pt idx="3">
                  <c:v>5.9012060048852195</c:v>
                </c:pt>
                <c:pt idx="4">
                  <c:v>5.8987371315494119</c:v>
                </c:pt>
                <c:pt idx="5">
                  <c:v>5.904269135312016</c:v>
                </c:pt>
                <c:pt idx="6">
                  <c:v>5.8977328871933494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841-412A-AD4D-ABD09DAF4332}"/>
            </c:ext>
          </c:extLst>
        </c:ser>
        <c:ser>
          <c:idx val="11"/>
          <c:order val="12"/>
          <c:tx>
            <c:strRef>
              <c:f>IP!$N$2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IP!$N$3:$N$20</c:f>
              <c:numCache>
                <c:formatCode>0.00</c:formatCode>
                <c:ptCount val="18"/>
                <c:pt idx="0">
                  <c:v>0.20757575757575619</c:v>
                </c:pt>
                <c:pt idx="1">
                  <c:v>0.22052631578947324</c:v>
                </c:pt>
                <c:pt idx="2">
                  <c:v>0.36666666666666536</c:v>
                </c:pt>
                <c:pt idx="3">
                  <c:v>0.30789473684210478</c:v>
                </c:pt>
                <c:pt idx="4">
                  <c:v>0.28612440191387289</c:v>
                </c:pt>
                <c:pt idx="5">
                  <c:v>0.28000000000000025</c:v>
                </c:pt>
                <c:pt idx="6">
                  <c:v>0.35999999999999943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841-412A-AD4D-ABD09DAF4332}"/>
            </c:ext>
          </c:extLst>
        </c:ser>
        <c:ser>
          <c:idx val="12"/>
          <c:order val="13"/>
          <c:tx>
            <c:strRef>
              <c:f>IP!$O$2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IP!$O$3:$O$20</c:f>
              <c:numCache>
                <c:formatCode>0.0</c:formatCode>
                <c:ptCount val="18"/>
                <c:pt idx="0">
                  <c:v>5.7</c:v>
                </c:pt>
                <c:pt idx="1">
                  <c:v>5.7</c:v>
                </c:pt>
                <c:pt idx="2">
                  <c:v>5.7</c:v>
                </c:pt>
                <c:pt idx="3">
                  <c:v>5.7</c:v>
                </c:pt>
                <c:pt idx="4">
                  <c:v>5.7</c:v>
                </c:pt>
                <c:pt idx="5">
                  <c:v>5.7</c:v>
                </c:pt>
                <c:pt idx="6">
                  <c:v>5.7</c:v>
                </c:pt>
                <c:pt idx="7">
                  <c:v>5.7</c:v>
                </c:pt>
                <c:pt idx="8">
                  <c:v>5.7</c:v>
                </c:pt>
                <c:pt idx="9">
                  <c:v>5.7</c:v>
                </c:pt>
                <c:pt idx="10">
                  <c:v>5.7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5.7</c:v>
                </c:pt>
                <c:pt idx="15">
                  <c:v>5.7</c:v>
                </c:pt>
                <c:pt idx="16">
                  <c:v>5.7</c:v>
                </c:pt>
                <c:pt idx="17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841-412A-AD4D-ABD09DAF4332}"/>
            </c:ext>
          </c:extLst>
        </c:ser>
        <c:ser>
          <c:idx val="13"/>
          <c:order val="14"/>
          <c:tx>
            <c:strRef>
              <c:f>IP!$P$2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IP!$P$3:$P$20</c:f>
              <c:numCache>
                <c:formatCode>0.0</c:formatCode>
                <c:ptCount val="18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841-412A-AD4D-ABD09DAF4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48576"/>
        <c:axId val="327063040"/>
      </c:lineChart>
      <c:catAx>
        <c:axId val="327048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7063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063040"/>
        <c:scaling>
          <c:orientation val="minMax"/>
          <c:max val="6.3"/>
          <c:min val="5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704857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0696228757"/>
          <c:y val="0.12117137256358256"/>
          <c:w val="0.16141754385964904"/>
          <c:h val="0.87241023311452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11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IgG!$B$3:$B$20</c:f>
              <c:numCache>
                <c:formatCode>0.0</c:formatCode>
                <c:ptCount val="18"/>
                <c:pt idx="1">
                  <c:v>975.03125</c:v>
                </c:pt>
                <c:pt idx="2">
                  <c:v>972.5</c:v>
                </c:pt>
                <c:pt idx="3">
                  <c:v>971.21875</c:v>
                </c:pt>
                <c:pt idx="4">
                  <c:v>962.40625</c:v>
                </c:pt>
                <c:pt idx="5">
                  <c:v>955.3125</c:v>
                </c:pt>
                <c:pt idx="6">
                  <c:v>967.84375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4B-4E76-81B9-C31A2898667E}"/>
            </c:ext>
          </c:extLst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IgG!$C$3:$C$20</c:f>
              <c:numCache>
                <c:formatCode>0.0</c:formatCode>
                <c:ptCount val="18"/>
                <c:pt idx="2">
                  <c:v>978.94252873563232</c:v>
                </c:pt>
                <c:pt idx="3">
                  <c:v>959.41621621621641</c:v>
                </c:pt>
                <c:pt idx="4">
                  <c:v>954.88481012658258</c:v>
                </c:pt>
                <c:pt idx="5">
                  <c:v>957.96206896551757</c:v>
                </c:pt>
                <c:pt idx="6">
                  <c:v>951.86341463414635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4B-4E76-81B9-C31A2898667E}"/>
            </c:ext>
          </c:extLst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IgG!$D$3:$D$20</c:f>
              <c:numCache>
                <c:formatCode>0.0</c:formatCode>
                <c:ptCount val="18"/>
                <c:pt idx="1">
                  <c:v>974.35294117647061</c:v>
                </c:pt>
                <c:pt idx="2">
                  <c:v>969.22666666666669</c:v>
                </c:pt>
                <c:pt idx="3">
                  <c:v>958.77692307692291</c:v>
                </c:pt>
                <c:pt idx="4">
                  <c:v>954.28421052631586</c:v>
                </c:pt>
                <c:pt idx="5">
                  <c:v>959.77058823529399</c:v>
                </c:pt>
                <c:pt idx="6">
                  <c:v>959.46111111111122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4B-4E76-81B9-C31A2898667E}"/>
            </c:ext>
          </c:extLst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IgG!$E$3:$E$20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4B-4E76-81B9-C31A2898667E}"/>
            </c:ext>
          </c:extLst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IgG!$F$3:$F$20</c:f>
              <c:numCache>
                <c:formatCode>0.0</c:formatCode>
                <c:ptCount val="18"/>
                <c:pt idx="1">
                  <c:v>966.7</c:v>
                </c:pt>
                <c:pt idx="2">
                  <c:v>959.3</c:v>
                </c:pt>
                <c:pt idx="3">
                  <c:v>956.33333333333337</c:v>
                </c:pt>
                <c:pt idx="4">
                  <c:v>949.90909090909088</c:v>
                </c:pt>
                <c:pt idx="5">
                  <c:v>958.28571428571433</c:v>
                </c:pt>
                <c:pt idx="6">
                  <c:v>952.0526315789474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4B-4E76-81B9-C31A2898667E}"/>
            </c:ext>
          </c:extLst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IgG!$G$3:$G$20</c:f>
              <c:numCache>
                <c:formatCode>0.0</c:formatCode>
                <c:ptCount val="18"/>
                <c:pt idx="0">
                  <c:v>968.52173913043475</c:v>
                </c:pt>
                <c:pt idx="1">
                  <c:v>965.03205128205138</c:v>
                </c:pt>
                <c:pt idx="2">
                  <c:v>962.83783783783781</c:v>
                </c:pt>
                <c:pt idx="3">
                  <c:v>961.61494252873558</c:v>
                </c:pt>
                <c:pt idx="4">
                  <c:v>969.52173913043475</c:v>
                </c:pt>
                <c:pt idx="5">
                  <c:v>965.22</c:v>
                </c:pt>
                <c:pt idx="6">
                  <c:v>923.32692307692309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4B-4E76-81B9-C31A2898667E}"/>
            </c:ext>
          </c:extLst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4B-4E76-81B9-C31A2898667E}"/>
            </c:ext>
          </c:extLst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IgG!$I$3:$I$20</c:f>
              <c:numCache>
                <c:formatCode>0.0</c:formatCode>
                <c:ptCount val="18"/>
                <c:pt idx="0">
                  <c:v>946.5</c:v>
                </c:pt>
                <c:pt idx="1">
                  <c:v>947</c:v>
                </c:pt>
                <c:pt idx="2">
                  <c:v>949.1</c:v>
                </c:pt>
                <c:pt idx="3">
                  <c:v>949.1</c:v>
                </c:pt>
                <c:pt idx="4">
                  <c:v>951.4</c:v>
                </c:pt>
                <c:pt idx="5">
                  <c:v>950.9</c:v>
                </c:pt>
                <c:pt idx="6">
                  <c:v>950.9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4B-4E76-81B9-C31A2898667E}"/>
            </c:ext>
          </c:extLst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IgG!$J$3:$J$20</c:f>
              <c:numCache>
                <c:formatCode>0.0</c:formatCode>
                <c:ptCount val="18"/>
                <c:pt idx="1">
                  <c:v>969.02</c:v>
                </c:pt>
                <c:pt idx="2">
                  <c:v>972.5</c:v>
                </c:pt>
                <c:pt idx="3">
                  <c:v>972.42</c:v>
                </c:pt>
                <c:pt idx="4">
                  <c:v>970.9</c:v>
                </c:pt>
                <c:pt idx="5">
                  <c:v>969.48</c:v>
                </c:pt>
                <c:pt idx="6">
                  <c:v>981.71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4B-4E76-81B9-C31A2898667E}"/>
            </c:ext>
          </c:extLst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64B-4E76-81B9-C31A2898667E}"/>
            </c:ext>
          </c:extLst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IgG!$L$3:$L$20</c:f>
              <c:numCache>
                <c:formatCode>0</c:formatCode>
                <c:ptCount val="18"/>
                <c:pt idx="0">
                  <c:v>966</c:v>
                </c:pt>
                <c:pt idx="1">
                  <c:v>966</c:v>
                </c:pt>
                <c:pt idx="2">
                  <c:v>966</c:v>
                </c:pt>
                <c:pt idx="3">
                  <c:v>966</c:v>
                </c:pt>
                <c:pt idx="4">
                  <c:v>966</c:v>
                </c:pt>
                <c:pt idx="5">
                  <c:v>966</c:v>
                </c:pt>
                <c:pt idx="6">
                  <c:v>966</c:v>
                </c:pt>
                <c:pt idx="7">
                  <c:v>966</c:v>
                </c:pt>
                <c:pt idx="8">
                  <c:v>966</c:v>
                </c:pt>
                <c:pt idx="9">
                  <c:v>966</c:v>
                </c:pt>
                <c:pt idx="10">
                  <c:v>966</c:v>
                </c:pt>
                <c:pt idx="11">
                  <c:v>966</c:v>
                </c:pt>
                <c:pt idx="12">
                  <c:v>966</c:v>
                </c:pt>
                <c:pt idx="13">
                  <c:v>966</c:v>
                </c:pt>
                <c:pt idx="14">
                  <c:v>966</c:v>
                </c:pt>
                <c:pt idx="15">
                  <c:v>966</c:v>
                </c:pt>
                <c:pt idx="16">
                  <c:v>966</c:v>
                </c:pt>
                <c:pt idx="17">
                  <c:v>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64B-4E76-81B9-C31A2898667E}"/>
            </c:ext>
          </c:extLst>
        </c:ser>
        <c:ser>
          <c:idx val="10"/>
          <c:order val="11"/>
          <c:tx>
            <c:strRef>
              <c:f>IgG!$M$2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IgG!$M$3:$M$20</c:f>
              <c:numCache>
                <c:formatCode>0.0</c:formatCode>
                <c:ptCount val="18"/>
                <c:pt idx="0">
                  <c:v>957.51086956521738</c:v>
                </c:pt>
                <c:pt idx="1">
                  <c:v>966.189373743087</c:v>
                </c:pt>
                <c:pt idx="2">
                  <c:v>966.34386189144811</c:v>
                </c:pt>
                <c:pt idx="3">
                  <c:v>961.26859502217269</c:v>
                </c:pt>
                <c:pt idx="4">
                  <c:v>959.04372867034624</c:v>
                </c:pt>
                <c:pt idx="5">
                  <c:v>959.5615530695037</c:v>
                </c:pt>
                <c:pt idx="6">
                  <c:v>955.30826148587551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64B-4E76-81B9-C31A2898667E}"/>
            </c:ext>
          </c:extLst>
        </c:ser>
        <c:ser>
          <c:idx val="11"/>
          <c:order val="12"/>
          <c:tx>
            <c:strRef>
              <c:f>IgG!$N$2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IgG!$N$3:$N$20</c:f>
              <c:numCache>
                <c:formatCode>0.0</c:formatCode>
                <c:ptCount val="18"/>
                <c:pt idx="0">
                  <c:v>22.021739130434753</c:v>
                </c:pt>
                <c:pt idx="1">
                  <c:v>28.03125</c:v>
                </c:pt>
                <c:pt idx="2">
                  <c:v>29.8425287356323</c:v>
                </c:pt>
                <c:pt idx="3">
                  <c:v>23.319999999999936</c:v>
                </c:pt>
                <c:pt idx="4">
                  <c:v>20.990909090909099</c:v>
                </c:pt>
                <c:pt idx="5">
                  <c:v>18.580000000000041</c:v>
                </c:pt>
                <c:pt idx="6">
                  <c:v>58.383076923076942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64B-4E76-81B9-C31A2898667E}"/>
            </c:ext>
          </c:extLst>
        </c:ser>
        <c:ser>
          <c:idx val="12"/>
          <c:order val="13"/>
          <c:tx>
            <c:strRef>
              <c:f>IgG!$O$2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IgG!$O$3:$O$20</c:f>
              <c:numCache>
                <c:formatCode>0</c:formatCode>
                <c:ptCount val="18"/>
                <c:pt idx="0">
                  <c:v>917</c:v>
                </c:pt>
                <c:pt idx="1">
                  <c:v>917</c:v>
                </c:pt>
                <c:pt idx="2">
                  <c:v>917</c:v>
                </c:pt>
                <c:pt idx="3">
                  <c:v>917</c:v>
                </c:pt>
                <c:pt idx="4">
                  <c:v>917</c:v>
                </c:pt>
                <c:pt idx="5">
                  <c:v>917</c:v>
                </c:pt>
                <c:pt idx="6">
                  <c:v>917</c:v>
                </c:pt>
                <c:pt idx="7">
                  <c:v>917</c:v>
                </c:pt>
                <c:pt idx="8">
                  <c:v>917</c:v>
                </c:pt>
                <c:pt idx="9">
                  <c:v>917</c:v>
                </c:pt>
                <c:pt idx="10">
                  <c:v>917</c:v>
                </c:pt>
                <c:pt idx="11">
                  <c:v>917</c:v>
                </c:pt>
                <c:pt idx="12">
                  <c:v>917</c:v>
                </c:pt>
                <c:pt idx="13">
                  <c:v>917</c:v>
                </c:pt>
                <c:pt idx="14">
                  <c:v>917</c:v>
                </c:pt>
                <c:pt idx="15">
                  <c:v>917</c:v>
                </c:pt>
                <c:pt idx="16">
                  <c:v>917</c:v>
                </c:pt>
                <c:pt idx="17">
                  <c:v>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64B-4E76-81B9-C31A2898667E}"/>
            </c:ext>
          </c:extLst>
        </c:ser>
        <c:ser>
          <c:idx val="13"/>
          <c:order val="14"/>
          <c:tx>
            <c:strRef>
              <c:f>IgG!$P$2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IgG!$P$3:$P$20</c:f>
              <c:numCache>
                <c:formatCode>0</c:formatCode>
                <c:ptCount val="18"/>
                <c:pt idx="0">
                  <c:v>1015</c:v>
                </c:pt>
                <c:pt idx="1">
                  <c:v>1015</c:v>
                </c:pt>
                <c:pt idx="2">
                  <c:v>1015</c:v>
                </c:pt>
                <c:pt idx="3">
                  <c:v>1015</c:v>
                </c:pt>
                <c:pt idx="4">
                  <c:v>1015</c:v>
                </c:pt>
                <c:pt idx="5">
                  <c:v>1015</c:v>
                </c:pt>
                <c:pt idx="6">
                  <c:v>1015</c:v>
                </c:pt>
                <c:pt idx="7">
                  <c:v>1015</c:v>
                </c:pt>
                <c:pt idx="8">
                  <c:v>1015</c:v>
                </c:pt>
                <c:pt idx="9">
                  <c:v>1015</c:v>
                </c:pt>
                <c:pt idx="10">
                  <c:v>1015</c:v>
                </c:pt>
                <c:pt idx="11">
                  <c:v>1015</c:v>
                </c:pt>
                <c:pt idx="12">
                  <c:v>1015</c:v>
                </c:pt>
                <c:pt idx="13">
                  <c:v>1015</c:v>
                </c:pt>
                <c:pt idx="14">
                  <c:v>1015</c:v>
                </c:pt>
                <c:pt idx="15">
                  <c:v>1015</c:v>
                </c:pt>
                <c:pt idx="16">
                  <c:v>1015</c:v>
                </c:pt>
                <c:pt idx="17">
                  <c:v>1015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64B-4E76-81B9-C31A28986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75904"/>
        <c:axId val="135676288"/>
      </c:lineChart>
      <c:catAx>
        <c:axId val="13567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676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676288"/>
        <c:scaling>
          <c:orientation val="minMax"/>
          <c:max val="1064"/>
          <c:min val="86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675904"/>
        <c:crosses val="autoZero"/>
        <c:crossBetween val="between"/>
        <c:majorUnit val="49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8417619856"/>
          <c:y val="0.14098328763218199"/>
          <c:w val="0.16141764753633359"/>
          <c:h val="0.8590165934415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1190827686564"/>
          <c:y val="7.6923192492777168E-2"/>
          <c:w val="0.58572294272039527"/>
          <c:h val="0.78461656342632657"/>
        </c:manualLayout>
      </c:layout>
      <c:lineChart>
        <c:grouping val="standard"/>
        <c:varyColors val="0"/>
        <c:ser>
          <c:idx val="2"/>
          <c:order val="0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CL!$C$3:$C$20</c:f>
              <c:numCache>
                <c:formatCode>0.0</c:formatCode>
                <c:ptCount val="18"/>
                <c:pt idx="2">
                  <c:v>105.88383838383835</c:v>
                </c:pt>
                <c:pt idx="3">
                  <c:v>106.71234567901232</c:v>
                </c:pt>
                <c:pt idx="4">
                  <c:v>105.97317073170731</c:v>
                </c:pt>
                <c:pt idx="5">
                  <c:v>105.32621359223303</c:v>
                </c:pt>
                <c:pt idx="6">
                  <c:v>106.53064516129032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2-4AEC-88B0-7ABC4771D804}"/>
            </c:ext>
          </c:extLst>
        </c:ser>
        <c:ser>
          <c:idx val="8"/>
          <c:order val="1"/>
          <c:tx>
            <c:strRef>
              <c:f>CL!$E$2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val>
            <c:numRef>
              <c:f>CL!$E$3:$E$20</c:f>
              <c:numCache>
                <c:formatCode>0.0</c:formatCode>
                <c:ptCount val="18"/>
                <c:pt idx="1">
                  <c:v>106.17419354838711</c:v>
                </c:pt>
                <c:pt idx="2">
                  <c:v>106.26129032258066</c:v>
                </c:pt>
                <c:pt idx="3">
                  <c:v>105.84516129032258</c:v>
                </c:pt>
                <c:pt idx="4">
                  <c:v>106.03</c:v>
                </c:pt>
                <c:pt idx="5">
                  <c:v>105.13870967741936</c:v>
                </c:pt>
                <c:pt idx="6">
                  <c:v>106.80322580645164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2-4AEC-88B0-7ABC4771D804}"/>
            </c:ext>
          </c:extLst>
        </c:ser>
        <c:ser>
          <c:idx val="0"/>
          <c:order val="2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CL!$G$3:$G$20</c:f>
              <c:numCache>
                <c:formatCode>0.0</c:formatCode>
                <c:ptCount val="18"/>
                <c:pt idx="0">
                  <c:v>106.15</c:v>
                </c:pt>
                <c:pt idx="1">
                  <c:v>105.82105263157894</c:v>
                </c:pt>
                <c:pt idx="2">
                  <c:v>106.91351351351352</c:v>
                </c:pt>
                <c:pt idx="3">
                  <c:v>106.93793103448277</c:v>
                </c:pt>
                <c:pt idx="4">
                  <c:v>106.1736842105263</c:v>
                </c:pt>
                <c:pt idx="5">
                  <c:v>106.875</c:v>
                </c:pt>
                <c:pt idx="6">
                  <c:v>106.69999999999999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2-4AEC-88B0-7ABC4771D804}"/>
            </c:ext>
          </c:extLst>
        </c:ser>
        <c:ser>
          <c:idx val="1"/>
          <c:order val="3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CL!$H$3:$H$20</c:f>
              <c:numCache>
                <c:formatCode>0.0</c:formatCode>
                <c:ptCount val="18"/>
                <c:pt idx="3">
                  <c:v>107.61499999999999</c:v>
                </c:pt>
                <c:pt idx="4">
                  <c:v>108.30800000000001</c:v>
                </c:pt>
                <c:pt idx="5">
                  <c:v>107.319</c:v>
                </c:pt>
                <c:pt idx="6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2-4AEC-88B0-7ABC4771D804}"/>
            </c:ext>
          </c:extLst>
        </c:ser>
        <c:ser>
          <c:idx val="7"/>
          <c:order val="4"/>
          <c:tx>
            <c:strRef>
              <c:f>CL!$I$2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</c:spPr>
          </c:marker>
          <c:val>
            <c:numRef>
              <c:f>CL!$I$3:$I$20</c:f>
              <c:numCache>
                <c:formatCode>0.0</c:formatCode>
                <c:ptCount val="18"/>
                <c:pt idx="0">
                  <c:v>106.1</c:v>
                </c:pt>
                <c:pt idx="1">
                  <c:v>106.4</c:v>
                </c:pt>
                <c:pt idx="2">
                  <c:v>106.9</c:v>
                </c:pt>
                <c:pt idx="3">
                  <c:v>106.1</c:v>
                </c:pt>
                <c:pt idx="4">
                  <c:v>107.2</c:v>
                </c:pt>
                <c:pt idx="5">
                  <c:v>107.5</c:v>
                </c:pt>
                <c:pt idx="6">
                  <c:v>106.4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2-4AEC-88B0-7ABC4771D804}"/>
            </c:ext>
          </c:extLst>
        </c:ser>
        <c:ser>
          <c:idx val="3"/>
          <c:order val="5"/>
          <c:tx>
            <c:strRef>
              <c:f>CL!$O$2</c:f>
              <c:strCache>
                <c:ptCount val="1"/>
                <c:pt idx="0">
                  <c:v>日立認証値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cap="sq">
                <a:solidFill>
                  <a:srgbClr val="FF0000"/>
                </a:solidFill>
                <a:round/>
              </a:ln>
            </c:spPr>
          </c:marker>
          <c:val>
            <c:numRef>
              <c:f>CL!$O$3:$O$20</c:f>
              <c:numCache>
                <c:formatCode>0</c:formatCode>
                <c:ptCount val="18"/>
                <c:pt idx="0">
                  <c:v>107</c:v>
                </c:pt>
                <c:pt idx="1">
                  <c:v>107</c:v>
                </c:pt>
                <c:pt idx="2">
                  <c:v>107</c:v>
                </c:pt>
                <c:pt idx="3">
                  <c:v>107</c:v>
                </c:pt>
                <c:pt idx="4">
                  <c:v>107</c:v>
                </c:pt>
                <c:pt idx="5">
                  <c:v>107</c:v>
                </c:pt>
                <c:pt idx="6">
                  <c:v>107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</c:v>
                </c:pt>
                <c:pt idx="11">
                  <c:v>107</c:v>
                </c:pt>
                <c:pt idx="12">
                  <c:v>107</c:v>
                </c:pt>
                <c:pt idx="13">
                  <c:v>107</c:v>
                </c:pt>
                <c:pt idx="14">
                  <c:v>107</c:v>
                </c:pt>
                <c:pt idx="15">
                  <c:v>107</c:v>
                </c:pt>
                <c:pt idx="16">
                  <c:v>107</c:v>
                </c:pt>
                <c:pt idx="17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2-4AEC-88B0-7ABC4771D804}"/>
            </c:ext>
          </c:extLst>
        </c:ser>
        <c:ser>
          <c:idx val="4"/>
          <c:order val="6"/>
          <c:tx>
            <c:strRef>
              <c:f>CL!$P$2</c:f>
              <c:strCache>
                <c:ptCount val="1"/>
                <c:pt idx="0">
                  <c:v>日立平均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</c:spPr>
          </c:marker>
          <c:val>
            <c:numRef>
              <c:f>CL!$P$3:$P$20</c:f>
              <c:numCache>
                <c:formatCode>0.0</c:formatCode>
                <c:ptCount val="18"/>
                <c:pt idx="0">
                  <c:v>106.125</c:v>
                </c:pt>
                <c:pt idx="1">
                  <c:v>106.11052631578947</c:v>
                </c:pt>
                <c:pt idx="2">
                  <c:v>106.48966055498315</c:v>
                </c:pt>
                <c:pt idx="3">
                  <c:v>106.64208760076353</c:v>
                </c:pt>
                <c:pt idx="4">
                  <c:v>106.73697098844673</c:v>
                </c:pt>
                <c:pt idx="5">
                  <c:v>106.43178465393048</c:v>
                </c:pt>
                <c:pt idx="6">
                  <c:v>106.6867741935484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82-4AEC-88B0-7ABC4771D804}"/>
            </c:ext>
          </c:extLst>
        </c:ser>
        <c:ser>
          <c:idx val="5"/>
          <c:order val="7"/>
          <c:tx>
            <c:strRef>
              <c:f>CL!$T$2</c:f>
              <c:strCache>
                <c:ptCount val="1"/>
                <c:pt idx="0">
                  <c:v>日立下限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CL!$T$3:$T$20</c:f>
              <c:numCache>
                <c:formatCode>General</c:formatCode>
                <c:ptCount val="18"/>
                <c:pt idx="0">
                  <c:v>104</c:v>
                </c:pt>
                <c:pt idx="1">
                  <c:v>104</c:v>
                </c:pt>
                <c:pt idx="2">
                  <c:v>104</c:v>
                </c:pt>
                <c:pt idx="3">
                  <c:v>104</c:v>
                </c:pt>
                <c:pt idx="4">
                  <c:v>104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104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82-4AEC-88B0-7ABC4771D804}"/>
            </c:ext>
          </c:extLst>
        </c:ser>
        <c:ser>
          <c:idx val="6"/>
          <c:order val="8"/>
          <c:tx>
            <c:strRef>
              <c:f>CL!$U$2</c:f>
              <c:strCache>
                <c:ptCount val="1"/>
                <c:pt idx="0">
                  <c:v>日立上限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CL!$U$3:$U$20</c:f>
              <c:numCache>
                <c:formatCode>General</c:formatCode>
                <c:ptCount val="18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082-4AEC-88B0-7ABC4771D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847104"/>
        <c:axId val="322849024"/>
      </c:lineChart>
      <c:catAx>
        <c:axId val="322847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2849024"/>
        <c:crosses val="autoZero"/>
        <c:auto val="0"/>
        <c:lblAlgn val="ctr"/>
        <c:lblOffset val="100"/>
        <c:noMultiLvlLbl val="0"/>
      </c:catAx>
      <c:valAx>
        <c:axId val="322849024"/>
        <c:scaling>
          <c:orientation val="minMax"/>
          <c:max val="113"/>
          <c:min val="1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2847104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921101493772001"/>
          <c:y val="8.5342224217375445E-2"/>
          <c:w val="0.19543977283161454"/>
          <c:h val="0.75877285904651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5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IgA!$B$3:$B$20</c:f>
              <c:numCache>
                <c:formatCode>0.0</c:formatCode>
                <c:ptCount val="18"/>
                <c:pt idx="1">
                  <c:v>201.84375</c:v>
                </c:pt>
                <c:pt idx="2">
                  <c:v>203.96875</c:v>
                </c:pt>
                <c:pt idx="3">
                  <c:v>204.875</c:v>
                </c:pt>
                <c:pt idx="4">
                  <c:v>204.5625</c:v>
                </c:pt>
                <c:pt idx="5">
                  <c:v>203.1875</c:v>
                </c:pt>
                <c:pt idx="6">
                  <c:v>203.5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47-456F-A647-296F2265E5BA}"/>
            </c:ext>
          </c:extLst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IgA!$C$3:$C$20</c:f>
              <c:numCache>
                <c:formatCode>0.0</c:formatCode>
                <c:ptCount val="18"/>
                <c:pt idx="2">
                  <c:v>213.19195402298851</c:v>
                </c:pt>
                <c:pt idx="3">
                  <c:v>212.01466666666667</c:v>
                </c:pt>
                <c:pt idx="4">
                  <c:v>202.79855072463766</c:v>
                </c:pt>
                <c:pt idx="5">
                  <c:v>203.79425287356324</c:v>
                </c:pt>
                <c:pt idx="6">
                  <c:v>206.80240963855425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47-456F-A647-296F2265E5BA}"/>
            </c:ext>
          </c:extLst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IgA!$D$3:$D$20</c:f>
              <c:numCache>
                <c:formatCode>0.0</c:formatCode>
                <c:ptCount val="18"/>
                <c:pt idx="1">
                  <c:v>205.56470588235294</c:v>
                </c:pt>
                <c:pt idx="2">
                  <c:v>202.3</c:v>
                </c:pt>
                <c:pt idx="3">
                  <c:v>204.78666666666666</c:v>
                </c:pt>
                <c:pt idx="4">
                  <c:v>194.79999999999995</c:v>
                </c:pt>
                <c:pt idx="5">
                  <c:v>202.57142857142861</c:v>
                </c:pt>
                <c:pt idx="6">
                  <c:v>196.51052631578949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47-456F-A647-296F2265E5BA}"/>
            </c:ext>
          </c:extLst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IgA!$E$3:$E$20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47-456F-A647-296F2265E5BA}"/>
            </c:ext>
          </c:extLst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IgA!$F$3:$F$20</c:f>
              <c:numCache>
                <c:formatCode>0.0</c:formatCode>
                <c:ptCount val="18"/>
                <c:pt idx="1">
                  <c:v>203.3</c:v>
                </c:pt>
                <c:pt idx="2">
                  <c:v>207.55</c:v>
                </c:pt>
                <c:pt idx="3">
                  <c:v>204.61111111111111</c:v>
                </c:pt>
                <c:pt idx="4">
                  <c:v>202.77272727272728</c:v>
                </c:pt>
                <c:pt idx="5">
                  <c:v>202.38095238095238</c:v>
                </c:pt>
                <c:pt idx="6">
                  <c:v>203.10526315789474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47-456F-A647-296F2265E5BA}"/>
            </c:ext>
          </c:extLst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IgA!$G$3:$G$20</c:f>
              <c:numCache>
                <c:formatCode>0.0</c:formatCode>
                <c:ptCount val="18"/>
                <c:pt idx="0">
                  <c:v>205.88235294117646</c:v>
                </c:pt>
                <c:pt idx="1">
                  <c:v>203.42307692307693</c:v>
                </c:pt>
                <c:pt idx="2">
                  <c:v>202.54411764705881</c:v>
                </c:pt>
                <c:pt idx="3">
                  <c:v>201.72413793103448</c:v>
                </c:pt>
                <c:pt idx="4">
                  <c:v>200.14912280701753</c:v>
                </c:pt>
                <c:pt idx="5">
                  <c:v>199.27777777777777</c:v>
                </c:pt>
                <c:pt idx="6">
                  <c:v>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47-456F-A647-296F2265E5BA}"/>
            </c:ext>
          </c:extLst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47-456F-A647-296F2265E5BA}"/>
            </c:ext>
          </c:extLst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IgA!$I$3:$I$20</c:f>
              <c:numCache>
                <c:formatCode>0.0</c:formatCode>
                <c:ptCount val="18"/>
                <c:pt idx="0">
                  <c:v>193</c:v>
                </c:pt>
                <c:pt idx="1">
                  <c:v>191.2</c:v>
                </c:pt>
                <c:pt idx="2">
                  <c:v>195.5</c:v>
                </c:pt>
                <c:pt idx="3">
                  <c:v>195.1</c:v>
                </c:pt>
                <c:pt idx="4">
                  <c:v>201.6</c:v>
                </c:pt>
                <c:pt idx="5">
                  <c:v>201.1</c:v>
                </c:pt>
                <c:pt idx="6">
                  <c:v>201.1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47-456F-A647-296F2265E5BA}"/>
            </c:ext>
          </c:extLst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IgA!$J$3:$J$20</c:f>
              <c:numCache>
                <c:formatCode>0.0</c:formatCode>
                <c:ptCount val="18"/>
                <c:pt idx="1">
                  <c:v>205.4</c:v>
                </c:pt>
                <c:pt idx="2">
                  <c:v>206.34</c:v>
                </c:pt>
                <c:pt idx="3">
                  <c:v>206.28</c:v>
                </c:pt>
                <c:pt idx="4">
                  <c:v>204.04</c:v>
                </c:pt>
                <c:pt idx="5">
                  <c:v>199.46</c:v>
                </c:pt>
                <c:pt idx="6">
                  <c:v>198.5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47-456F-A647-296F2265E5BA}"/>
            </c:ext>
          </c:extLst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47-456F-A647-296F2265E5BA}"/>
            </c:ext>
          </c:extLst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IgA!$L$3:$L$20</c:f>
              <c:numCache>
                <c:formatCode>0</c:formatCode>
                <c:ptCount val="18"/>
                <c:pt idx="0">
                  <c:v>202</c:v>
                </c:pt>
                <c:pt idx="1">
                  <c:v>202</c:v>
                </c:pt>
                <c:pt idx="2">
                  <c:v>202</c:v>
                </c:pt>
                <c:pt idx="3">
                  <c:v>202</c:v>
                </c:pt>
                <c:pt idx="4">
                  <c:v>202</c:v>
                </c:pt>
                <c:pt idx="5">
                  <c:v>202</c:v>
                </c:pt>
                <c:pt idx="6">
                  <c:v>202</c:v>
                </c:pt>
                <c:pt idx="7">
                  <c:v>202</c:v>
                </c:pt>
                <c:pt idx="8">
                  <c:v>202</c:v>
                </c:pt>
                <c:pt idx="9">
                  <c:v>202</c:v>
                </c:pt>
                <c:pt idx="10">
                  <c:v>202</c:v>
                </c:pt>
                <c:pt idx="11">
                  <c:v>202</c:v>
                </c:pt>
                <c:pt idx="12">
                  <c:v>202</c:v>
                </c:pt>
                <c:pt idx="13">
                  <c:v>202</c:v>
                </c:pt>
                <c:pt idx="14">
                  <c:v>202</c:v>
                </c:pt>
                <c:pt idx="15">
                  <c:v>202</c:v>
                </c:pt>
                <c:pt idx="16">
                  <c:v>202</c:v>
                </c:pt>
                <c:pt idx="17">
                  <c:v>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47-456F-A647-296F2265E5BA}"/>
            </c:ext>
          </c:extLst>
        </c:ser>
        <c:ser>
          <c:idx val="10"/>
          <c:order val="11"/>
          <c:tx>
            <c:strRef>
              <c:f>IgA!$M$2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IgA!$M$3:$M$20</c:f>
              <c:numCache>
                <c:formatCode>0.0</c:formatCode>
                <c:ptCount val="18"/>
                <c:pt idx="0">
                  <c:v>199.44117647058823</c:v>
                </c:pt>
                <c:pt idx="1">
                  <c:v>201.78858880090499</c:v>
                </c:pt>
                <c:pt idx="2">
                  <c:v>204.48497452429245</c:v>
                </c:pt>
                <c:pt idx="3">
                  <c:v>204.19879748221123</c:v>
                </c:pt>
                <c:pt idx="4">
                  <c:v>201.53184297205462</c:v>
                </c:pt>
                <c:pt idx="5">
                  <c:v>201.68170165767455</c:v>
                </c:pt>
                <c:pt idx="6">
                  <c:v>201.21688558746263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47-456F-A647-296F2265E5BA}"/>
            </c:ext>
          </c:extLst>
        </c:ser>
        <c:ser>
          <c:idx val="11"/>
          <c:order val="12"/>
          <c:tx>
            <c:strRef>
              <c:f>IgA!$N$2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IgA!$N$3:$N$20</c:f>
              <c:numCache>
                <c:formatCode>0.0</c:formatCode>
                <c:ptCount val="18"/>
                <c:pt idx="0">
                  <c:v>12.882352941176464</c:v>
                </c:pt>
                <c:pt idx="1">
                  <c:v>14.364705882352951</c:v>
                </c:pt>
                <c:pt idx="2">
                  <c:v>17.691954022988511</c:v>
                </c:pt>
                <c:pt idx="3">
                  <c:v>16.914666666666676</c:v>
                </c:pt>
                <c:pt idx="4">
                  <c:v>9.7625000000000455</c:v>
                </c:pt>
                <c:pt idx="5">
                  <c:v>4.5164750957854665</c:v>
                </c:pt>
                <c:pt idx="6">
                  <c:v>10.291883322764761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47-456F-A647-296F2265E5BA}"/>
            </c:ext>
          </c:extLst>
        </c:ser>
        <c:ser>
          <c:idx val="12"/>
          <c:order val="13"/>
          <c:tx>
            <c:strRef>
              <c:f>IgA!$O$2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IgA!$O$3:$O$20</c:f>
              <c:numCache>
                <c:formatCode>0</c:formatCode>
                <c:ptCount val="18"/>
                <c:pt idx="0">
                  <c:v>181</c:v>
                </c:pt>
                <c:pt idx="1">
                  <c:v>181</c:v>
                </c:pt>
                <c:pt idx="2">
                  <c:v>181</c:v>
                </c:pt>
                <c:pt idx="3">
                  <c:v>181</c:v>
                </c:pt>
                <c:pt idx="4">
                  <c:v>181</c:v>
                </c:pt>
                <c:pt idx="5">
                  <c:v>181</c:v>
                </c:pt>
                <c:pt idx="6">
                  <c:v>181</c:v>
                </c:pt>
                <c:pt idx="7">
                  <c:v>181</c:v>
                </c:pt>
                <c:pt idx="8">
                  <c:v>181</c:v>
                </c:pt>
                <c:pt idx="9">
                  <c:v>181</c:v>
                </c:pt>
                <c:pt idx="10">
                  <c:v>181</c:v>
                </c:pt>
                <c:pt idx="11">
                  <c:v>181</c:v>
                </c:pt>
                <c:pt idx="12">
                  <c:v>181</c:v>
                </c:pt>
                <c:pt idx="13">
                  <c:v>181</c:v>
                </c:pt>
                <c:pt idx="14">
                  <c:v>181</c:v>
                </c:pt>
                <c:pt idx="15">
                  <c:v>181</c:v>
                </c:pt>
                <c:pt idx="16">
                  <c:v>181</c:v>
                </c:pt>
                <c:pt idx="17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47-456F-A647-296F2265E5BA}"/>
            </c:ext>
          </c:extLst>
        </c:ser>
        <c:ser>
          <c:idx val="13"/>
          <c:order val="14"/>
          <c:tx>
            <c:strRef>
              <c:f>IgA!$P$2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IgA!$P$3:$P$20</c:f>
              <c:numCache>
                <c:formatCode>0</c:formatCode>
                <c:ptCount val="18"/>
                <c:pt idx="0">
                  <c:v>223</c:v>
                </c:pt>
                <c:pt idx="1">
                  <c:v>223</c:v>
                </c:pt>
                <c:pt idx="2">
                  <c:v>223</c:v>
                </c:pt>
                <c:pt idx="3">
                  <c:v>223</c:v>
                </c:pt>
                <c:pt idx="4">
                  <c:v>223</c:v>
                </c:pt>
                <c:pt idx="5">
                  <c:v>223</c:v>
                </c:pt>
                <c:pt idx="6">
                  <c:v>223</c:v>
                </c:pt>
                <c:pt idx="7">
                  <c:v>223</c:v>
                </c:pt>
                <c:pt idx="8">
                  <c:v>223</c:v>
                </c:pt>
                <c:pt idx="9">
                  <c:v>223</c:v>
                </c:pt>
                <c:pt idx="10">
                  <c:v>223</c:v>
                </c:pt>
                <c:pt idx="11">
                  <c:v>223</c:v>
                </c:pt>
                <c:pt idx="12">
                  <c:v>223</c:v>
                </c:pt>
                <c:pt idx="13">
                  <c:v>223</c:v>
                </c:pt>
                <c:pt idx="14">
                  <c:v>223</c:v>
                </c:pt>
                <c:pt idx="15">
                  <c:v>223</c:v>
                </c:pt>
                <c:pt idx="16">
                  <c:v>223</c:v>
                </c:pt>
                <c:pt idx="17">
                  <c:v>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47-456F-A647-296F2265E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20800"/>
        <c:axId val="135822720"/>
      </c:lineChart>
      <c:catAx>
        <c:axId val="135820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822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822720"/>
        <c:scaling>
          <c:orientation val="minMax"/>
          <c:max val="244"/>
          <c:min val="1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820800"/>
        <c:crosses val="autoZero"/>
        <c:crossBetween val="between"/>
        <c:majorUnit val="2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513286204"/>
          <c:y val="0.11731506934414238"/>
          <c:w val="0.16141759652306603"/>
          <c:h val="0.87617916103682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IgM!$B$3:$B$20</c:f>
              <c:numCache>
                <c:formatCode>0.0</c:formatCode>
                <c:ptCount val="18"/>
                <c:pt idx="1">
                  <c:v>91</c:v>
                </c:pt>
                <c:pt idx="2">
                  <c:v>89.40625</c:v>
                </c:pt>
                <c:pt idx="3">
                  <c:v>88.8125</c:v>
                </c:pt>
                <c:pt idx="4">
                  <c:v>87.4375</c:v>
                </c:pt>
                <c:pt idx="5">
                  <c:v>86.625</c:v>
                </c:pt>
                <c:pt idx="6">
                  <c:v>88.625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43-4F9F-B8F6-58DEBAAC92F6}"/>
            </c:ext>
          </c:extLst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IgM!$C$3:$C$20</c:f>
              <c:numCache>
                <c:formatCode>0.0</c:formatCode>
                <c:ptCount val="18"/>
                <c:pt idx="2">
                  <c:v>90.642528735632197</c:v>
                </c:pt>
                <c:pt idx="3">
                  <c:v>88.711999999999989</c:v>
                </c:pt>
                <c:pt idx="4">
                  <c:v>85.692405063291091</c:v>
                </c:pt>
                <c:pt idx="5">
                  <c:v>84.983529411764692</c:v>
                </c:pt>
                <c:pt idx="6">
                  <c:v>86.268292682926869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3-4F9F-B8F6-58DEBAAC92F6}"/>
            </c:ext>
          </c:extLst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IgM!$D$3:$D$20</c:f>
              <c:numCache>
                <c:formatCode>0.0</c:formatCode>
                <c:ptCount val="18"/>
                <c:pt idx="1">
                  <c:v>87.2</c:v>
                </c:pt>
                <c:pt idx="2">
                  <c:v>88.211111111111109</c:v>
                </c:pt>
                <c:pt idx="3">
                  <c:v>88.735294117647058</c:v>
                </c:pt>
                <c:pt idx="4">
                  <c:v>88.823529411764724</c:v>
                </c:pt>
                <c:pt idx="5">
                  <c:v>87.972222222222214</c:v>
                </c:pt>
                <c:pt idx="6">
                  <c:v>87.209523809523802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43-4F9F-B8F6-58DEBAAC92F6}"/>
            </c:ext>
          </c:extLst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IgM!$E$3:$E$20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43-4F9F-B8F6-58DEBAAC92F6}"/>
            </c:ext>
          </c:extLst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IgM!$F$3:$F$20</c:f>
              <c:numCache>
                <c:formatCode>0.0</c:formatCode>
                <c:ptCount val="18"/>
                <c:pt idx="1">
                  <c:v>88.05</c:v>
                </c:pt>
                <c:pt idx="2">
                  <c:v>90.05</c:v>
                </c:pt>
                <c:pt idx="3">
                  <c:v>88.944444444444443</c:v>
                </c:pt>
                <c:pt idx="4">
                  <c:v>87.545454545454547</c:v>
                </c:pt>
                <c:pt idx="5">
                  <c:v>87.857142857142861</c:v>
                </c:pt>
                <c:pt idx="6">
                  <c:v>88.473684210526315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43-4F9F-B8F6-58DEBAAC92F6}"/>
            </c:ext>
          </c:extLst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IgM!$G$3:$G$20</c:f>
              <c:numCache>
                <c:formatCode>0.0</c:formatCode>
                <c:ptCount val="18"/>
                <c:pt idx="0">
                  <c:v>88.072463768115952</c:v>
                </c:pt>
                <c:pt idx="1">
                  <c:v>90.602564102564116</c:v>
                </c:pt>
                <c:pt idx="2">
                  <c:v>91.698198198198185</c:v>
                </c:pt>
                <c:pt idx="3">
                  <c:v>91.580459770114928</c:v>
                </c:pt>
                <c:pt idx="4">
                  <c:v>87.644927536231876</c:v>
                </c:pt>
                <c:pt idx="5">
                  <c:v>88.074074074074076</c:v>
                </c:pt>
                <c:pt idx="6">
                  <c:v>87.942307692307693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43-4F9F-B8F6-58DEBAAC92F6}"/>
            </c:ext>
          </c:extLst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IgM!$H$3:$H$20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B43-4F9F-B8F6-58DEBAAC92F6}"/>
            </c:ext>
          </c:extLst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IgM!$I$3:$I$20</c:f>
              <c:numCache>
                <c:formatCode>0.0</c:formatCode>
                <c:ptCount val="18"/>
                <c:pt idx="0">
                  <c:v>88.5</c:v>
                </c:pt>
                <c:pt idx="1">
                  <c:v>88.6</c:v>
                </c:pt>
                <c:pt idx="2">
                  <c:v>86.9</c:v>
                </c:pt>
                <c:pt idx="3">
                  <c:v>87</c:v>
                </c:pt>
                <c:pt idx="4">
                  <c:v>86.2</c:v>
                </c:pt>
                <c:pt idx="5">
                  <c:v>86.2</c:v>
                </c:pt>
                <c:pt idx="6">
                  <c:v>86.2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B43-4F9F-B8F6-58DEBAAC92F6}"/>
            </c:ext>
          </c:extLst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IgM!$J$3:$J$20</c:f>
              <c:numCache>
                <c:formatCode>0.0</c:formatCode>
                <c:ptCount val="18"/>
                <c:pt idx="1">
                  <c:v>88.32</c:v>
                </c:pt>
                <c:pt idx="2">
                  <c:v>88.6</c:v>
                </c:pt>
                <c:pt idx="3">
                  <c:v>89.6</c:v>
                </c:pt>
                <c:pt idx="4">
                  <c:v>88.15</c:v>
                </c:pt>
                <c:pt idx="5">
                  <c:v>88.12</c:v>
                </c:pt>
                <c:pt idx="6">
                  <c:v>89.22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B43-4F9F-B8F6-58DEBAAC92F6}"/>
            </c:ext>
          </c:extLst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IgM!$K$3:$K$20</c:f>
              <c:numCache>
                <c:formatCode>0.0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B43-4F9F-B8F6-58DEBAAC92F6}"/>
            </c:ext>
          </c:extLst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IgM!$L$3:$L$20</c:f>
              <c:numCache>
                <c:formatCode>0</c:formatCode>
                <c:ptCount val="18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B43-4F9F-B8F6-58DEBAAC92F6}"/>
            </c:ext>
          </c:extLst>
        </c:ser>
        <c:ser>
          <c:idx val="10"/>
          <c:order val="11"/>
          <c:tx>
            <c:strRef>
              <c:f>IgM!$M$2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IgM!$M$3:$M$20</c:f>
              <c:numCache>
                <c:formatCode>0.0</c:formatCode>
                <c:ptCount val="18"/>
                <c:pt idx="0">
                  <c:v>88.286231884057969</c:v>
                </c:pt>
                <c:pt idx="1">
                  <c:v>88.962094017094003</c:v>
                </c:pt>
                <c:pt idx="2">
                  <c:v>89.358298292134492</c:v>
                </c:pt>
                <c:pt idx="3">
                  <c:v>89.054956904600928</c:v>
                </c:pt>
                <c:pt idx="4">
                  <c:v>87.356259508106035</c:v>
                </c:pt>
                <c:pt idx="5">
                  <c:v>87.118852652171981</c:v>
                </c:pt>
                <c:pt idx="6">
                  <c:v>87.705544056469236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B43-4F9F-B8F6-58DEBAAC92F6}"/>
            </c:ext>
          </c:extLst>
        </c:ser>
        <c:ser>
          <c:idx val="11"/>
          <c:order val="12"/>
          <c:tx>
            <c:strRef>
              <c:f>IgM!$N$2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IgM!$N$3:$N$20</c:f>
              <c:numCache>
                <c:formatCode>0.0</c:formatCode>
                <c:ptCount val="18"/>
                <c:pt idx="0">
                  <c:v>0.42753623188404788</c:v>
                </c:pt>
                <c:pt idx="1">
                  <c:v>3.7999999999999972</c:v>
                </c:pt>
                <c:pt idx="2">
                  <c:v>4.7981981981981789</c:v>
                </c:pt>
                <c:pt idx="3">
                  <c:v>4.5804597701149277</c:v>
                </c:pt>
                <c:pt idx="4">
                  <c:v>3.1311243484736337</c:v>
                </c:pt>
                <c:pt idx="5">
                  <c:v>3.1364705882353121</c:v>
                </c:pt>
                <c:pt idx="6">
                  <c:v>3.019999999999996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B43-4F9F-B8F6-58DEBAAC92F6}"/>
            </c:ext>
          </c:extLst>
        </c:ser>
        <c:ser>
          <c:idx val="12"/>
          <c:order val="13"/>
          <c:tx>
            <c:strRef>
              <c:f>IgM!$O$2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IgM!$O$3:$O$20</c:f>
              <c:numCache>
                <c:formatCode>0</c:formatCode>
                <c:ptCount val="18"/>
                <c:pt idx="0">
                  <c:v>79</c:v>
                </c:pt>
                <c:pt idx="1">
                  <c:v>79</c:v>
                </c:pt>
                <c:pt idx="2">
                  <c:v>79</c:v>
                </c:pt>
                <c:pt idx="3">
                  <c:v>79</c:v>
                </c:pt>
                <c:pt idx="4">
                  <c:v>79</c:v>
                </c:pt>
                <c:pt idx="5">
                  <c:v>79</c:v>
                </c:pt>
                <c:pt idx="6">
                  <c:v>79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B43-4F9F-B8F6-58DEBAAC92F6}"/>
            </c:ext>
          </c:extLst>
        </c:ser>
        <c:ser>
          <c:idx val="13"/>
          <c:order val="14"/>
          <c:tx>
            <c:strRef>
              <c:f>IgM!$P$2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IgM!$P$3:$P$20</c:f>
              <c:numCache>
                <c:formatCode>0</c:formatCode>
                <c:ptCount val="18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97</c:v>
                </c:pt>
                <c:pt idx="14">
                  <c:v>97</c:v>
                </c:pt>
                <c:pt idx="15">
                  <c:v>97</c:v>
                </c:pt>
                <c:pt idx="16">
                  <c:v>97</c:v>
                </c:pt>
                <c:pt idx="17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B43-4F9F-B8F6-58DEBAAC9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38176"/>
        <c:axId val="135539712"/>
      </c:lineChart>
      <c:catAx>
        <c:axId val="135538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539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539712"/>
        <c:scaling>
          <c:orientation val="minMax"/>
          <c:max val="106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538176"/>
        <c:crosses val="autoZero"/>
        <c:crossBetween val="between"/>
        <c:majorUnit val="9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9773368558"/>
          <c:y val="0.12558008096345968"/>
          <c:w val="0.16141765160357069"/>
          <c:h val="0.848190026109540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1252878073612"/>
          <c:y val="7.6923192492777168E-2"/>
          <c:w val="0.63126314275341966"/>
          <c:h val="0.78461656342632657"/>
        </c:manualLayout>
      </c:layout>
      <c:lineChart>
        <c:grouping val="standard"/>
        <c:varyColors val="0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LDL!$B$3:$B$20</c:f>
              <c:numCache>
                <c:formatCode>0.0</c:formatCode>
                <c:ptCount val="18"/>
                <c:pt idx="1">
                  <c:v>81.375</c:v>
                </c:pt>
                <c:pt idx="2">
                  <c:v>81.59375</c:v>
                </c:pt>
                <c:pt idx="3">
                  <c:v>81.625</c:v>
                </c:pt>
                <c:pt idx="4">
                  <c:v>80.84375</c:v>
                </c:pt>
                <c:pt idx="5">
                  <c:v>80.28125</c:v>
                </c:pt>
                <c:pt idx="6">
                  <c:v>80.84375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2E-4B60-B016-578BCCB46504}"/>
            </c:ext>
          </c:extLst>
        </c:ser>
        <c:ser>
          <c:idx val="1"/>
          <c:order val="1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LDL!$D$3:$D$20</c:f>
              <c:numCache>
                <c:formatCode>0.0</c:formatCode>
                <c:ptCount val="18"/>
                <c:pt idx="1">
                  <c:v>80.266666666666666</c:v>
                </c:pt>
                <c:pt idx="2">
                  <c:v>80.277777777777771</c:v>
                </c:pt>
                <c:pt idx="3">
                  <c:v>79.352941176470594</c:v>
                </c:pt>
                <c:pt idx="4">
                  <c:v>79.45</c:v>
                </c:pt>
                <c:pt idx="5">
                  <c:v>79.142857142857139</c:v>
                </c:pt>
                <c:pt idx="6">
                  <c:v>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2E-4B60-B016-578BCCB46504}"/>
            </c:ext>
          </c:extLst>
        </c:ser>
        <c:ser>
          <c:idx val="5"/>
          <c:order val="2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LDL!$F$3:$F$20</c:f>
              <c:numCache>
                <c:formatCode>0.0</c:formatCode>
                <c:ptCount val="18"/>
                <c:pt idx="1">
                  <c:v>81.5</c:v>
                </c:pt>
                <c:pt idx="2">
                  <c:v>81.400000000000006</c:v>
                </c:pt>
                <c:pt idx="3">
                  <c:v>80.555555555555557</c:v>
                </c:pt>
                <c:pt idx="4">
                  <c:v>80.772727272727266</c:v>
                </c:pt>
                <c:pt idx="5">
                  <c:v>81.142857142857139</c:v>
                </c:pt>
                <c:pt idx="6">
                  <c:v>81.21052631578948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2E-4B60-B016-578BCCB46504}"/>
            </c:ext>
          </c:extLst>
        </c:ser>
        <c:ser>
          <c:idx val="7"/>
          <c:order val="3"/>
          <c:tx>
            <c:strRef>
              <c:f>LDL!$I$2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val>
            <c:numRef>
              <c:f>LDL!$I$3:$I$20</c:f>
              <c:numCache>
                <c:formatCode>0.0</c:formatCode>
                <c:ptCount val="18"/>
                <c:pt idx="0">
                  <c:v>81.2</c:v>
                </c:pt>
                <c:pt idx="1">
                  <c:v>80.900000000000006</c:v>
                </c:pt>
                <c:pt idx="2">
                  <c:v>80.900000000000006</c:v>
                </c:pt>
                <c:pt idx="3">
                  <c:v>80.7</c:v>
                </c:pt>
                <c:pt idx="4">
                  <c:v>80</c:v>
                </c:pt>
                <c:pt idx="5">
                  <c:v>79.900000000000006</c:v>
                </c:pt>
                <c:pt idx="6">
                  <c:v>79.599999999999994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2E-4B60-B016-578BCCB46504}"/>
            </c:ext>
          </c:extLst>
        </c:ser>
        <c:ser>
          <c:idx val="2"/>
          <c:order val="4"/>
          <c:tx>
            <c:strRef>
              <c:f>LDL!$L$2</c:f>
              <c:strCache>
                <c:ptCount val="1"/>
                <c:pt idx="0">
                  <c:v>日立化成認証値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LDL!$L$3:$L$20</c:f>
              <c:numCache>
                <c:formatCode>General</c:formatCode>
                <c:ptCount val="18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2E-4B60-B016-578BCCB46504}"/>
            </c:ext>
          </c:extLst>
        </c:ser>
        <c:ser>
          <c:idx val="4"/>
          <c:order val="5"/>
          <c:tx>
            <c:strRef>
              <c:f>LDL!$M$2</c:f>
              <c:strCache>
                <c:ptCount val="1"/>
                <c:pt idx="0">
                  <c:v>日立化成DS平均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LDL!$M$3:$M$20</c:f>
              <c:numCache>
                <c:formatCode>0.0</c:formatCode>
                <c:ptCount val="18"/>
                <c:pt idx="0">
                  <c:v>81.2</c:v>
                </c:pt>
                <c:pt idx="1">
                  <c:v>81.010416666666657</c:v>
                </c:pt>
                <c:pt idx="2">
                  <c:v>81.042881944444446</c:v>
                </c:pt>
                <c:pt idx="3">
                  <c:v>80.558374183006535</c:v>
                </c:pt>
                <c:pt idx="4">
                  <c:v>80.26661931818181</c:v>
                </c:pt>
                <c:pt idx="5">
                  <c:v>80.116741071428578</c:v>
                </c:pt>
                <c:pt idx="6">
                  <c:v>79.713569078947359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2E-4B60-B016-578BCCB46504}"/>
            </c:ext>
          </c:extLst>
        </c:ser>
        <c:ser>
          <c:idx val="6"/>
          <c:order val="6"/>
          <c:tx>
            <c:strRef>
              <c:f>LDL!$R$2</c:f>
              <c:strCache>
                <c:ptCount val="1"/>
                <c:pt idx="0">
                  <c:v>日立化成下限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LDL!$R$3:$R$20</c:f>
              <c:numCache>
                <c:formatCode>General</c:formatCode>
                <c:ptCount val="18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2E-4B60-B016-578BCCB46504}"/>
            </c:ext>
          </c:extLst>
        </c:ser>
        <c:ser>
          <c:idx val="3"/>
          <c:order val="7"/>
          <c:tx>
            <c:strRef>
              <c:f>LDL!$S$2</c:f>
              <c:strCache>
                <c:ptCount val="1"/>
                <c:pt idx="0">
                  <c:v>日立化成上限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LDL!$S$3:$S$20</c:f>
              <c:numCache>
                <c:formatCode>General</c:formatCode>
                <c:ptCount val="1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2E-4B60-B016-578BCCB46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49920"/>
        <c:axId val="136323840"/>
      </c:lineChart>
      <c:catAx>
        <c:axId val="135649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6323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6323840"/>
        <c:scaling>
          <c:orientation val="minMax"/>
          <c:max val="9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649920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48751434213312"/>
          <c:y val="0.23384663743379391"/>
          <c:w val="0.25403361482643755"/>
          <c:h val="0.613998699320586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68895508523228E-2"/>
          <c:y val="7.6923192492777168E-2"/>
          <c:w val="0.68344210018175156"/>
          <c:h val="0.78461656342632657"/>
        </c:manualLayout>
      </c:layout>
      <c:lineChart>
        <c:grouping val="standard"/>
        <c:varyColors val="0"/>
        <c:ser>
          <c:idx val="3"/>
          <c:order val="0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LDL!$C$3:$C$20</c:f>
              <c:numCache>
                <c:formatCode>0.0</c:formatCode>
                <c:ptCount val="18"/>
                <c:pt idx="2">
                  <c:v>56.8125</c:v>
                </c:pt>
                <c:pt idx="3">
                  <c:v>56.772368421052626</c:v>
                </c:pt>
                <c:pt idx="4">
                  <c:v>58.067500000000031</c:v>
                </c:pt>
                <c:pt idx="5">
                  <c:v>58.221590909090885</c:v>
                </c:pt>
                <c:pt idx="6">
                  <c:v>58.714634146341446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FD-46EC-8889-C2ABE047CBF2}"/>
            </c:ext>
          </c:extLst>
        </c:ser>
        <c:ser>
          <c:idx val="1"/>
          <c:order val="1"/>
          <c:tx>
            <c:strRef>
              <c:f>LDL!$E$2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LDL!$E$3:$E$20</c:f>
              <c:numCache>
                <c:formatCode>0.0</c:formatCode>
                <c:ptCount val="18"/>
                <c:pt idx="1">
                  <c:v>58.270967741935479</c:v>
                </c:pt>
                <c:pt idx="2">
                  <c:v>58.029032258064518</c:v>
                </c:pt>
                <c:pt idx="3">
                  <c:v>58.377419354838693</c:v>
                </c:pt>
                <c:pt idx="4">
                  <c:v>58.950000000000017</c:v>
                </c:pt>
                <c:pt idx="5">
                  <c:v>59.648387096774201</c:v>
                </c:pt>
                <c:pt idx="6">
                  <c:v>59.683870967741939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FD-46EC-8889-C2ABE047CBF2}"/>
            </c:ext>
          </c:extLst>
        </c:ser>
        <c:ser>
          <c:idx val="2"/>
          <c:order val="2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LDL!$G$3:$G$20</c:f>
              <c:numCache>
                <c:formatCode>0.0</c:formatCode>
                <c:ptCount val="18"/>
                <c:pt idx="0">
                  <c:v>61.798245614035089</c:v>
                </c:pt>
                <c:pt idx="1">
                  <c:v>61.109722222222224</c:v>
                </c:pt>
                <c:pt idx="2">
                  <c:v>63.156944444444449</c:v>
                </c:pt>
                <c:pt idx="3">
                  <c:v>62.548275862068969</c:v>
                </c:pt>
                <c:pt idx="4">
                  <c:v>62.096969696969701</c:v>
                </c:pt>
                <c:pt idx="5">
                  <c:v>62.911538461538449</c:v>
                </c:pt>
                <c:pt idx="6">
                  <c:v>62.896153846153844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FD-46EC-8889-C2ABE047CBF2}"/>
            </c:ext>
          </c:extLst>
        </c:ser>
        <c:ser>
          <c:idx val="9"/>
          <c:order val="3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LDL!$H$3:$H$20</c:f>
              <c:numCache>
                <c:formatCode>0.0</c:formatCode>
                <c:ptCount val="18"/>
                <c:pt idx="3">
                  <c:v>61.462000000000003</c:v>
                </c:pt>
                <c:pt idx="4">
                  <c:v>61.231000000000002</c:v>
                </c:pt>
                <c:pt idx="5">
                  <c:v>61.55</c:v>
                </c:pt>
                <c:pt idx="6">
                  <c:v>61.518999999999998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FD-46EC-8889-C2ABE047CBF2}"/>
            </c:ext>
          </c:extLst>
        </c:ser>
        <c:ser>
          <c:idx val="8"/>
          <c:order val="4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LDL!$J$3:$J$20</c:f>
              <c:numCache>
                <c:formatCode>0.0</c:formatCode>
                <c:ptCount val="18"/>
                <c:pt idx="1">
                  <c:v>60.77</c:v>
                </c:pt>
                <c:pt idx="2">
                  <c:v>60.97</c:v>
                </c:pt>
                <c:pt idx="3">
                  <c:v>61.11</c:v>
                </c:pt>
                <c:pt idx="4">
                  <c:v>59.77</c:v>
                </c:pt>
                <c:pt idx="5">
                  <c:v>60.91</c:v>
                </c:pt>
                <c:pt idx="6">
                  <c:v>61.21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FD-46EC-8889-C2ABE047CBF2}"/>
            </c:ext>
          </c:extLst>
        </c:ser>
        <c:ser>
          <c:idx val="0"/>
          <c:order val="5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LDL!$K$3:$K$20</c:f>
              <c:numCache>
                <c:formatCode>0.0</c:formatCode>
                <c:ptCount val="18"/>
                <c:pt idx="1">
                  <c:v>62.9</c:v>
                </c:pt>
                <c:pt idx="2">
                  <c:v>58.8</c:v>
                </c:pt>
                <c:pt idx="3">
                  <c:v>61.3</c:v>
                </c:pt>
                <c:pt idx="4">
                  <c:v>57.4</c:v>
                </c:pt>
                <c:pt idx="5">
                  <c:v>61.1</c:v>
                </c:pt>
                <c:pt idx="6">
                  <c:v>60.4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FD-46EC-8889-C2ABE047CBF2}"/>
            </c:ext>
          </c:extLst>
        </c:ser>
        <c:ser>
          <c:idx val="4"/>
          <c:order val="6"/>
          <c:tx>
            <c:strRef>
              <c:f>LDL!$O$2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LDL!$O$3:$O$20</c:f>
              <c:numCache>
                <c:formatCode>0</c:formatCode>
                <c:ptCount val="18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FD-46EC-8889-C2ABE047CBF2}"/>
            </c:ext>
          </c:extLst>
        </c:ser>
        <c:ser>
          <c:idx val="5"/>
          <c:order val="7"/>
          <c:tx>
            <c:strRef>
              <c:f>LDL!$P$2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LDL!$P$3:$P$20</c:f>
              <c:numCache>
                <c:formatCode>0.0</c:formatCode>
                <c:ptCount val="18"/>
                <c:pt idx="0">
                  <c:v>61.798245614035089</c:v>
                </c:pt>
                <c:pt idx="1">
                  <c:v>60.762672491039432</c:v>
                </c:pt>
                <c:pt idx="2">
                  <c:v>59.55369534050179</c:v>
                </c:pt>
                <c:pt idx="3">
                  <c:v>60.261677272993388</c:v>
                </c:pt>
                <c:pt idx="4">
                  <c:v>59.585911616161617</c:v>
                </c:pt>
                <c:pt idx="5">
                  <c:v>60.723586077900585</c:v>
                </c:pt>
                <c:pt idx="6">
                  <c:v>60.737276493372867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FD-46EC-8889-C2ABE047CBF2}"/>
            </c:ext>
          </c:extLst>
        </c:ser>
        <c:ser>
          <c:idx val="6"/>
          <c:order val="8"/>
          <c:tx>
            <c:strRef>
              <c:f>LDL!$T$2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LDL!$T$3:$T$20</c:f>
              <c:numCache>
                <c:formatCode>General</c:formatCode>
                <c:ptCount val="1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FD-46EC-8889-C2ABE047CBF2}"/>
            </c:ext>
          </c:extLst>
        </c:ser>
        <c:ser>
          <c:idx val="7"/>
          <c:order val="9"/>
          <c:tx>
            <c:strRef>
              <c:f>LDL!$U$2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LDL!$U$3:$U$20</c:f>
              <c:numCache>
                <c:formatCode>General</c:formatCode>
                <c:ptCount val="18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AFD-46EC-8889-C2ABE047C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70528"/>
        <c:axId val="136472448"/>
      </c:lineChart>
      <c:catAx>
        <c:axId val="136470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647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6472448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647052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70198043426388"/>
          <c:y val="0.19692322243503346"/>
          <c:w val="0.19520853637474225"/>
          <c:h val="0.662005801596944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80015148993245E-2"/>
          <c:y val="5.4129223762859349E-2"/>
          <c:w val="0.82132630883199409"/>
          <c:h val="0.80569267677794498"/>
        </c:manualLayout>
      </c:layout>
      <c:lineChart>
        <c:grouping val="standard"/>
        <c:varyColors val="0"/>
        <c:ser>
          <c:idx val="18"/>
          <c:order val="0"/>
          <c:tx>
            <c:strRef>
              <c:f>'2020.2月を100％とした時の活性変化率'!$B$1</c:f>
              <c:strCache>
                <c:ptCount val="1"/>
                <c:pt idx="0">
                  <c:v>Na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'2020.2月を100％とした時の活性変化率'!$B$2:$B$19</c:f>
              <c:numCache>
                <c:formatCode>0.0</c:formatCode>
                <c:ptCount val="18"/>
                <c:pt idx="0">
                  <c:v>100</c:v>
                </c:pt>
                <c:pt idx="1">
                  <c:v>100.209563403521</c:v>
                </c:pt>
                <c:pt idx="2">
                  <c:v>100.55419485683217</c:v>
                </c:pt>
                <c:pt idx="3">
                  <c:v>100.4773635108329</c:v>
                </c:pt>
                <c:pt idx="4">
                  <c:v>100.47761212024217</c:v>
                </c:pt>
                <c:pt idx="5">
                  <c:v>100.47756787766153</c:v>
                </c:pt>
                <c:pt idx="6">
                  <c:v>100.31938252680148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03-41CA-B4BC-3801418842A9}"/>
            </c:ext>
          </c:extLst>
        </c:ser>
        <c:ser>
          <c:idx val="19"/>
          <c:order val="1"/>
          <c:tx>
            <c:strRef>
              <c:f>'2020.2月を100％とした時の活性変化率'!$C$1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'2020.2月を100％とした時の活性変化率'!$C$2:$C$19</c:f>
              <c:numCache>
                <c:formatCode>0.0</c:formatCode>
                <c:ptCount val="18"/>
                <c:pt idx="0">
                  <c:v>100</c:v>
                </c:pt>
                <c:pt idx="1">
                  <c:v>101.40257258098192</c:v>
                </c:pt>
                <c:pt idx="2">
                  <c:v>101.62137142260225</c:v>
                </c:pt>
                <c:pt idx="3">
                  <c:v>101.77780818891615</c:v>
                </c:pt>
                <c:pt idx="4">
                  <c:v>101.67432999020431</c:v>
                </c:pt>
                <c:pt idx="5">
                  <c:v>101.77654274428329</c:v>
                </c:pt>
                <c:pt idx="6">
                  <c:v>101.45840388670808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3-41CA-B4BC-3801418842A9}"/>
            </c:ext>
          </c:extLst>
        </c:ser>
        <c:ser>
          <c:idx val="20"/>
          <c:order val="2"/>
          <c:tx>
            <c:strRef>
              <c:f>'2020.2月を100％とした時の活性変化率'!$D$1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'2020.2月を100％とした時の活性変化率'!$D$2:$D$19</c:f>
              <c:numCache>
                <c:formatCode>0.0</c:formatCode>
                <c:ptCount val="18"/>
                <c:pt idx="0">
                  <c:v>100</c:v>
                </c:pt>
                <c:pt idx="1">
                  <c:v>99.986361663877005</c:v>
                </c:pt>
                <c:pt idx="2">
                  <c:v>100.34361418608542</c:v>
                </c:pt>
                <c:pt idx="3">
                  <c:v>100.48724391120238</c:v>
                </c:pt>
                <c:pt idx="4">
                  <c:v>100.57665110807702</c:v>
                </c:pt>
                <c:pt idx="5">
                  <c:v>100.28907859027608</c:v>
                </c:pt>
                <c:pt idx="6">
                  <c:v>100.52935141912688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03-41CA-B4BC-3801418842A9}"/>
            </c:ext>
          </c:extLst>
        </c:ser>
        <c:ser>
          <c:idx val="21"/>
          <c:order val="3"/>
          <c:tx>
            <c:strRef>
              <c:f>'2020.2月を100％とした時の活性変化率'!$E$1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'2020.2月を100％とした時の活性変化率'!$E$2:$E$19</c:f>
              <c:numCache>
                <c:formatCode>0.0</c:formatCode>
                <c:ptCount val="18"/>
                <c:pt idx="0">
                  <c:v>100</c:v>
                </c:pt>
                <c:pt idx="1">
                  <c:v>99.738689821101616</c:v>
                </c:pt>
                <c:pt idx="2">
                  <c:v>99.193603083666176</c:v>
                </c:pt>
                <c:pt idx="3">
                  <c:v>99.879851160779666</c:v>
                </c:pt>
                <c:pt idx="4">
                  <c:v>99.869535840861872</c:v>
                </c:pt>
                <c:pt idx="5">
                  <c:v>99.684393397058486</c:v>
                </c:pt>
                <c:pt idx="6">
                  <c:v>99.502094122438322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03-41CA-B4BC-3801418842A9}"/>
            </c:ext>
          </c:extLst>
        </c:ser>
        <c:ser>
          <c:idx val="17"/>
          <c:order val="4"/>
          <c:tx>
            <c:strRef>
              <c:f>'2020.2月を100％とした時の活性変化率'!$F$1</c:f>
              <c:strCache>
                <c:ptCount val="1"/>
                <c:pt idx="0">
                  <c:v>GLU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'2020.2月を100％とした時の活性変化率'!$F$2:$F$19</c:f>
              <c:numCache>
                <c:formatCode>0.0</c:formatCode>
                <c:ptCount val="18"/>
                <c:pt idx="0">
                  <c:v>100</c:v>
                </c:pt>
                <c:pt idx="1">
                  <c:v>99.57631280883632</c:v>
                </c:pt>
                <c:pt idx="2">
                  <c:v>99.3939972883785</c:v>
                </c:pt>
                <c:pt idx="3">
                  <c:v>99.714730492767629</c:v>
                </c:pt>
                <c:pt idx="4">
                  <c:v>99.719051846570864</c:v>
                </c:pt>
                <c:pt idx="5">
                  <c:v>99.788145253644629</c:v>
                </c:pt>
                <c:pt idx="6">
                  <c:v>99.586535540757808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03-41CA-B4BC-3801418842A9}"/>
            </c:ext>
          </c:extLst>
        </c:ser>
        <c:ser>
          <c:idx val="8"/>
          <c:order val="5"/>
          <c:tx>
            <c:strRef>
              <c:f>'2020.2月を100％とした時の活性変化率'!$G$1</c:f>
              <c:strCache>
                <c:ptCount val="1"/>
                <c:pt idx="0">
                  <c:v>TCH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'2020.2月を100％とした時の活性変化率'!$G$2:$G$19</c:f>
              <c:numCache>
                <c:formatCode>0.0</c:formatCode>
                <c:ptCount val="18"/>
                <c:pt idx="0">
                  <c:v>100</c:v>
                </c:pt>
                <c:pt idx="1">
                  <c:v>100.15900819910426</c:v>
                </c:pt>
                <c:pt idx="2">
                  <c:v>99.705304639332908</c:v>
                </c:pt>
                <c:pt idx="3">
                  <c:v>99.879695576493901</c:v>
                </c:pt>
                <c:pt idx="4">
                  <c:v>99.348301569383509</c:v>
                </c:pt>
                <c:pt idx="5">
                  <c:v>99.764444990695921</c:v>
                </c:pt>
                <c:pt idx="6">
                  <c:v>99.702319207811414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03-41CA-B4BC-3801418842A9}"/>
            </c:ext>
          </c:extLst>
        </c:ser>
        <c:ser>
          <c:idx val="9"/>
          <c:order val="6"/>
          <c:tx>
            <c:strRef>
              <c:f>'2020.2月を100％とした時の活性変化率'!$H$1</c:f>
              <c:strCache>
                <c:ptCount val="1"/>
                <c:pt idx="0">
                  <c:v>TG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'2020.2月を100％とした時の活性変化率'!$H$2:$H$19</c:f>
              <c:numCache>
                <c:formatCode>0.0</c:formatCode>
                <c:ptCount val="18"/>
                <c:pt idx="0">
                  <c:v>100</c:v>
                </c:pt>
                <c:pt idx="1">
                  <c:v>100.26678086418926</c:v>
                </c:pt>
                <c:pt idx="2">
                  <c:v>99.74132621241894</c:v>
                </c:pt>
                <c:pt idx="3">
                  <c:v>99.759693255434215</c:v>
                </c:pt>
                <c:pt idx="4">
                  <c:v>99.7090595837698</c:v>
                </c:pt>
                <c:pt idx="5">
                  <c:v>99.647890704030061</c:v>
                </c:pt>
                <c:pt idx="6">
                  <c:v>99.952684855692041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03-41CA-B4BC-3801418842A9}"/>
            </c:ext>
          </c:extLst>
        </c:ser>
        <c:ser>
          <c:idx val="10"/>
          <c:order val="7"/>
          <c:tx>
            <c:strRef>
              <c:f>'2020.2月を100％とした時の活性変化率'!$I$1</c:f>
              <c:strCache>
                <c:ptCount val="1"/>
                <c:pt idx="0">
                  <c:v>HDL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'2020.2月を100％とした時の活性変化率'!$I$2:$I$19</c:f>
              <c:numCache>
                <c:formatCode>0.0</c:formatCode>
                <c:ptCount val="18"/>
                <c:pt idx="0">
                  <c:v>100</c:v>
                </c:pt>
                <c:pt idx="1">
                  <c:v>99.101375543091578</c:v>
                </c:pt>
                <c:pt idx="2">
                  <c:v>97.306388329801379</c:v>
                </c:pt>
                <c:pt idx="3">
                  <c:v>97.481125195192149</c:v>
                </c:pt>
                <c:pt idx="4">
                  <c:v>96.196917569825274</c:v>
                </c:pt>
                <c:pt idx="5">
                  <c:v>96.603801850202657</c:v>
                </c:pt>
                <c:pt idx="6">
                  <c:v>96.494151024103957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03-41CA-B4BC-3801418842A9}"/>
            </c:ext>
          </c:extLst>
        </c:ser>
        <c:ser>
          <c:idx val="12"/>
          <c:order val="8"/>
          <c:tx>
            <c:strRef>
              <c:f>'2020.2月を100％とした時の活性変化率'!$J$1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'2020.2月を100％とした時の活性変化率'!$J$2:$J$19</c:f>
              <c:numCache>
                <c:formatCode>0.0</c:formatCode>
                <c:ptCount val="18"/>
                <c:pt idx="0">
                  <c:v>100</c:v>
                </c:pt>
                <c:pt idx="1">
                  <c:v>99.713542888677509</c:v>
                </c:pt>
                <c:pt idx="2">
                  <c:v>99.558428669473585</c:v>
                </c:pt>
                <c:pt idx="3">
                  <c:v>99.38826810120942</c:v>
                </c:pt>
                <c:pt idx="4">
                  <c:v>99.252198374902122</c:v>
                </c:pt>
                <c:pt idx="5">
                  <c:v>99.557328461598559</c:v>
                </c:pt>
                <c:pt idx="6">
                  <c:v>99.425024933379049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03-41CA-B4BC-3801418842A9}"/>
            </c:ext>
          </c:extLst>
        </c:ser>
        <c:ser>
          <c:idx val="13"/>
          <c:order val="9"/>
          <c:tx>
            <c:strRef>
              <c:f>'2020.2月を100％とした時の活性変化率'!$K$1</c:f>
              <c:strCache>
                <c:ptCount val="1"/>
                <c:pt idx="0">
                  <c:v>ALB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'2020.2月を100％とした時の活性変化率'!$K$2:$K$19</c:f>
              <c:numCache>
                <c:formatCode>0.0</c:formatCode>
                <c:ptCount val="18"/>
                <c:pt idx="0">
                  <c:v>100</c:v>
                </c:pt>
                <c:pt idx="1">
                  <c:v>98.288281653792779</c:v>
                </c:pt>
                <c:pt idx="2">
                  <c:v>97.943933543690235</c:v>
                </c:pt>
                <c:pt idx="3">
                  <c:v>97.871707270093481</c:v>
                </c:pt>
                <c:pt idx="4">
                  <c:v>97.677905006473011</c:v>
                </c:pt>
                <c:pt idx="5">
                  <c:v>97.72392921306303</c:v>
                </c:pt>
                <c:pt idx="6">
                  <c:v>97.573766097157403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103-41CA-B4BC-3801418842A9}"/>
            </c:ext>
          </c:extLst>
        </c:ser>
        <c:ser>
          <c:idx val="11"/>
          <c:order val="10"/>
          <c:tx>
            <c:strRef>
              <c:f>'2020.2月を100％とした時の活性変化率'!$L$1</c:f>
              <c:strCache>
                <c:ptCount val="1"/>
                <c:pt idx="0">
                  <c:v>TBIL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'2020.2月を100％とした時の活性変化率'!$L$2:$L$19</c:f>
              <c:numCache>
                <c:formatCode>0.0</c:formatCode>
                <c:ptCount val="18"/>
                <c:pt idx="0">
                  <c:v>100</c:v>
                </c:pt>
                <c:pt idx="1">
                  <c:v>97.309677711288018</c:v>
                </c:pt>
                <c:pt idx="2">
                  <c:v>97.450201834127199</c:v>
                </c:pt>
                <c:pt idx="3">
                  <c:v>97.778923215536977</c:v>
                </c:pt>
                <c:pt idx="4">
                  <c:v>96.523450583633476</c:v>
                </c:pt>
                <c:pt idx="5">
                  <c:v>98.157673243814941</c:v>
                </c:pt>
                <c:pt idx="6">
                  <c:v>97.746639600917192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103-41CA-B4BC-3801418842A9}"/>
            </c:ext>
          </c:extLst>
        </c:ser>
        <c:ser>
          <c:idx val="24"/>
          <c:order val="11"/>
          <c:tx>
            <c:strRef>
              <c:f>'2020.2月を100％とした時の活性変化率'!$M$1</c:f>
              <c:strCache>
                <c:ptCount val="1"/>
                <c:pt idx="0">
                  <c:v>CRP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'2020.2月を100％とした時の活性変化率'!$M$2:$M$19</c:f>
              <c:numCache>
                <c:formatCode>0.0</c:formatCode>
                <c:ptCount val="18"/>
                <c:pt idx="0">
                  <c:v>100</c:v>
                </c:pt>
                <c:pt idx="1">
                  <c:v>97.169432324604657</c:v>
                </c:pt>
                <c:pt idx="2">
                  <c:v>97.858262822297462</c:v>
                </c:pt>
                <c:pt idx="3">
                  <c:v>97.426773771110959</c:v>
                </c:pt>
                <c:pt idx="4">
                  <c:v>96.92542181656539</c:v>
                </c:pt>
                <c:pt idx="5">
                  <c:v>96.792777768225491</c:v>
                </c:pt>
                <c:pt idx="6">
                  <c:v>96.288249428267463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103-41CA-B4BC-3801418842A9}"/>
            </c:ext>
          </c:extLst>
        </c:ser>
        <c:ser>
          <c:idx val="16"/>
          <c:order val="12"/>
          <c:tx>
            <c:strRef>
              <c:f>'2020.2月を100％とした時の活性変化率'!$N$1</c:f>
              <c:strCache>
                <c:ptCount val="1"/>
                <c:pt idx="0">
                  <c:v>UA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'2020.2月を100％とした時の活性変化率'!$N$2:$N$19</c:f>
              <c:numCache>
                <c:formatCode>0.0</c:formatCode>
                <c:ptCount val="18"/>
                <c:pt idx="0">
                  <c:v>100</c:v>
                </c:pt>
                <c:pt idx="1">
                  <c:v>99.862676445913564</c:v>
                </c:pt>
                <c:pt idx="2">
                  <c:v>100.01169914801163</c:v>
                </c:pt>
                <c:pt idx="3">
                  <c:v>99.820768075317659</c:v>
                </c:pt>
                <c:pt idx="4">
                  <c:v>99.986005074040818</c:v>
                </c:pt>
                <c:pt idx="5">
                  <c:v>99.908360067441933</c:v>
                </c:pt>
                <c:pt idx="6">
                  <c:v>99.476206908598087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103-41CA-B4BC-3801418842A9}"/>
            </c:ext>
          </c:extLst>
        </c:ser>
        <c:ser>
          <c:idx val="14"/>
          <c:order val="13"/>
          <c:tx>
            <c:strRef>
              <c:f>'2020.2月を100％とした時の活性変化率'!$O$1</c:f>
              <c:strCache>
                <c:ptCount val="1"/>
                <c:pt idx="0">
                  <c:v>BUN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'2020.2月を100％とした時の活性変化率'!$O$2:$O$19</c:f>
              <c:numCache>
                <c:formatCode>0.0</c:formatCode>
                <c:ptCount val="18"/>
                <c:pt idx="0">
                  <c:v>100</c:v>
                </c:pt>
                <c:pt idx="1">
                  <c:v>99.956766276045059</c:v>
                </c:pt>
                <c:pt idx="2">
                  <c:v>99.994442896719036</c:v>
                </c:pt>
                <c:pt idx="3">
                  <c:v>100.03405109602161</c:v>
                </c:pt>
                <c:pt idx="4">
                  <c:v>99.919401371690626</c:v>
                </c:pt>
                <c:pt idx="5">
                  <c:v>100.09744735937869</c:v>
                </c:pt>
                <c:pt idx="6">
                  <c:v>99.817827036582074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103-41CA-B4BC-3801418842A9}"/>
            </c:ext>
          </c:extLst>
        </c:ser>
        <c:ser>
          <c:idx val="15"/>
          <c:order val="14"/>
          <c:tx>
            <c:strRef>
              <c:f>'2020.2月を100％とした時の活性変化率'!$P$1</c:f>
              <c:strCache>
                <c:ptCount val="1"/>
                <c:pt idx="0">
                  <c:v>CRE</c:v>
                </c:pt>
              </c:strCache>
            </c:strRef>
          </c:tx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'2020.2月を100％とした時の活性変化率'!$P$2:$P$19</c:f>
              <c:numCache>
                <c:formatCode>0.0</c:formatCode>
                <c:ptCount val="18"/>
                <c:pt idx="0">
                  <c:v>100</c:v>
                </c:pt>
                <c:pt idx="1">
                  <c:v>101.48892942394039</c:v>
                </c:pt>
                <c:pt idx="2">
                  <c:v>101.46931506498009</c:v>
                </c:pt>
                <c:pt idx="3">
                  <c:v>101.72803663973235</c:v>
                </c:pt>
                <c:pt idx="4">
                  <c:v>101.72686749099809</c:v>
                </c:pt>
                <c:pt idx="5">
                  <c:v>101.68293798245097</c:v>
                </c:pt>
                <c:pt idx="6">
                  <c:v>101.37813845260868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103-41CA-B4BC-3801418842A9}"/>
            </c:ext>
          </c:extLst>
        </c:ser>
        <c:ser>
          <c:idx val="0"/>
          <c:order val="15"/>
          <c:tx>
            <c:strRef>
              <c:f>'2020.2月を100％とした時の活性変化率'!$Q$1</c:f>
              <c:strCache>
                <c:ptCount val="1"/>
                <c:pt idx="0">
                  <c:v>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'2020.2月を100％とした時の活性変化率'!$Q$2:$Q$19</c:f>
              <c:numCache>
                <c:formatCode>0.0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100.0751901302601</c:v>
                </c:pt>
                <c:pt idx="3">
                  <c:v>100.1287451760107</c:v>
                </c:pt>
                <c:pt idx="4">
                  <c:v>100.04019881770645</c:v>
                </c:pt>
                <c:pt idx="5">
                  <c:v>100.14717141105362</c:v>
                </c:pt>
                <c:pt idx="6">
                  <c:v>99.8368242447293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103-41CA-B4BC-3801418842A9}"/>
            </c:ext>
          </c:extLst>
        </c:ser>
        <c:ser>
          <c:idx val="1"/>
          <c:order val="16"/>
          <c:tx>
            <c:strRef>
              <c:f>'2020.2月を100％とした時の活性変化率'!$R$1</c:f>
              <c:strCache>
                <c:ptCount val="1"/>
                <c:pt idx="0">
                  <c:v>ALT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'2020.2月を100％とした時の活性変化率'!$R$2:$R$19</c:f>
              <c:numCache>
                <c:formatCode>0.0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100.32060973601592</c:v>
                </c:pt>
                <c:pt idx="3">
                  <c:v>100.2051148892958</c:v>
                </c:pt>
                <c:pt idx="4">
                  <c:v>100.5109940421975</c:v>
                </c:pt>
                <c:pt idx="5">
                  <c:v>101.47263253150412</c:v>
                </c:pt>
                <c:pt idx="6">
                  <c:v>100.19793866979008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103-41CA-B4BC-3801418842A9}"/>
            </c:ext>
          </c:extLst>
        </c:ser>
        <c:ser>
          <c:idx val="2"/>
          <c:order val="17"/>
          <c:tx>
            <c:strRef>
              <c:f>'2020.2月を100％とした時の活性変化率'!$S$1</c:f>
              <c:strCache>
                <c:ptCount val="1"/>
                <c:pt idx="0">
                  <c:v>ALP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'2020.2月を100％とした時の活性変化率'!$S$2:$S$19</c:f>
              <c:numCache>
                <c:formatCode>0.0</c:formatCode>
                <c:ptCount val="18"/>
                <c:pt idx="0">
                  <c:v>100</c:v>
                </c:pt>
                <c:pt idx="1">
                  <c:v>99.346612453953213</c:v>
                </c:pt>
                <c:pt idx="2">
                  <c:v>98.94654014953187</c:v>
                </c:pt>
                <c:pt idx="3">
                  <c:v>99.341560806310056</c:v>
                </c:pt>
                <c:pt idx="4">
                  <c:v>99.152964244798255</c:v>
                </c:pt>
                <c:pt idx="5">
                  <c:v>99.761473200741506</c:v>
                </c:pt>
                <c:pt idx="6">
                  <c:v>99.553141104955401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103-41CA-B4BC-3801418842A9}"/>
            </c:ext>
          </c:extLst>
        </c:ser>
        <c:ser>
          <c:idx val="3"/>
          <c:order val="18"/>
          <c:tx>
            <c:strRef>
              <c:f>'2020.2月を100％とした時の活性変化率'!$T$1</c:f>
              <c:strCache>
                <c:ptCount val="1"/>
                <c:pt idx="0">
                  <c:v>LD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'2020.2月を100％とした時の活性変化率'!$T$2:$T$19</c:f>
              <c:numCache>
                <c:formatCode>0.0</c:formatCode>
                <c:ptCount val="18"/>
                <c:pt idx="0">
                  <c:v>100</c:v>
                </c:pt>
                <c:pt idx="1">
                  <c:v>99.041556739848915</c:v>
                </c:pt>
                <c:pt idx="2">
                  <c:v>98.978023040743963</c:v>
                </c:pt>
                <c:pt idx="3">
                  <c:v>99.470415053073438</c:v>
                </c:pt>
                <c:pt idx="4">
                  <c:v>99.475738376210359</c:v>
                </c:pt>
                <c:pt idx="5">
                  <c:v>99.431928433848825</c:v>
                </c:pt>
                <c:pt idx="6">
                  <c:v>99.248435121096918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103-41CA-B4BC-3801418842A9}"/>
            </c:ext>
          </c:extLst>
        </c:ser>
        <c:ser>
          <c:idx val="4"/>
          <c:order val="19"/>
          <c:tx>
            <c:strRef>
              <c:f>'2020.2月を100％とした時の活性変化率'!$U$1</c:f>
              <c:strCache>
                <c:ptCount val="1"/>
                <c:pt idx="0">
                  <c:v>CPK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'2020.2月を100％とした時の活性変化率'!$U$2:$U$19</c:f>
              <c:numCache>
                <c:formatCode>0.0</c:formatCode>
                <c:ptCount val="18"/>
                <c:pt idx="0">
                  <c:v>100</c:v>
                </c:pt>
                <c:pt idx="1">
                  <c:v>100.0694412505802</c:v>
                </c:pt>
                <c:pt idx="2">
                  <c:v>100.23103768676884</c:v>
                </c:pt>
                <c:pt idx="3">
                  <c:v>99.679433985257759</c:v>
                </c:pt>
                <c:pt idx="4">
                  <c:v>99.624988944393763</c:v>
                </c:pt>
                <c:pt idx="5">
                  <c:v>100.12478496078414</c:v>
                </c:pt>
                <c:pt idx="6">
                  <c:v>99.480380674688547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103-41CA-B4BC-3801418842A9}"/>
            </c:ext>
          </c:extLst>
        </c:ser>
        <c:ser>
          <c:idx val="5"/>
          <c:order val="20"/>
          <c:tx>
            <c:strRef>
              <c:f>'2020.2月を100％とした時の活性変化率'!$V$1</c:f>
              <c:strCache>
                <c:ptCount val="1"/>
                <c:pt idx="0">
                  <c:v>rGT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'2020.2月を100％とした時の活性変化率'!$V$2:$V$19</c:f>
              <c:numCache>
                <c:formatCode>0.0</c:formatCode>
                <c:ptCount val="18"/>
                <c:pt idx="0">
                  <c:v>100</c:v>
                </c:pt>
                <c:pt idx="1">
                  <c:v>99.859798911759754</c:v>
                </c:pt>
                <c:pt idx="2">
                  <c:v>99.817301465841695</c:v>
                </c:pt>
                <c:pt idx="3">
                  <c:v>99.653871169830367</c:v>
                </c:pt>
                <c:pt idx="4">
                  <c:v>99.866099935231318</c:v>
                </c:pt>
                <c:pt idx="5">
                  <c:v>100.17507243240975</c:v>
                </c:pt>
                <c:pt idx="6">
                  <c:v>99.896168422057031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103-41CA-B4BC-3801418842A9}"/>
            </c:ext>
          </c:extLst>
        </c:ser>
        <c:ser>
          <c:idx val="6"/>
          <c:order val="21"/>
          <c:tx>
            <c:strRef>
              <c:f>'2020.2月を100％とした時の活性変化率'!$W$1</c:f>
              <c:strCache>
                <c:ptCount val="1"/>
                <c:pt idx="0">
                  <c:v>AMY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'2020.2月を100％とした時の活性変化率'!$W$2:$W$19</c:f>
              <c:numCache>
                <c:formatCode>0.0</c:formatCode>
                <c:ptCount val="18"/>
                <c:pt idx="0">
                  <c:v>100</c:v>
                </c:pt>
                <c:pt idx="1">
                  <c:v>99.182884359188776</c:v>
                </c:pt>
                <c:pt idx="2">
                  <c:v>99.112322874414033</c:v>
                </c:pt>
                <c:pt idx="3">
                  <c:v>99.11320400748518</c:v>
                </c:pt>
                <c:pt idx="4">
                  <c:v>99.02953370772822</c:v>
                </c:pt>
                <c:pt idx="5">
                  <c:v>99.563547933720002</c:v>
                </c:pt>
                <c:pt idx="6">
                  <c:v>99.517130548538233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103-41CA-B4BC-3801418842A9}"/>
            </c:ext>
          </c:extLst>
        </c:ser>
        <c:ser>
          <c:idx val="7"/>
          <c:order val="22"/>
          <c:tx>
            <c:strRef>
              <c:f>'2020.2月を100％とした時の活性変化率'!$X$1</c:f>
              <c:strCache>
                <c:ptCount val="1"/>
                <c:pt idx="0">
                  <c:v>CHE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'2020.2月を100％とした時の活性変化率'!$X$2:$X$19</c:f>
              <c:numCache>
                <c:formatCode>0.0</c:formatCode>
                <c:ptCount val="18"/>
                <c:pt idx="0">
                  <c:v>100</c:v>
                </c:pt>
                <c:pt idx="1">
                  <c:v>98.211928327272304</c:v>
                </c:pt>
                <c:pt idx="2">
                  <c:v>98.37724557248994</c:v>
                </c:pt>
                <c:pt idx="3">
                  <c:v>98.647825077244619</c:v>
                </c:pt>
                <c:pt idx="4">
                  <c:v>98.740136805501493</c:v>
                </c:pt>
                <c:pt idx="5">
                  <c:v>98.65353783643107</c:v>
                </c:pt>
                <c:pt idx="6">
                  <c:v>98.522164439542138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103-41CA-B4BC-3801418842A9}"/>
            </c:ext>
          </c:extLst>
        </c:ser>
        <c:ser>
          <c:idx val="23"/>
          <c:order val="23"/>
          <c:tx>
            <c:strRef>
              <c:f>'2020.2月を100％とした時の活性変化率'!$Y$1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'2020.2月を100％とした時の活性変化率'!$Y$2:$Y$19</c:f>
              <c:numCache>
                <c:formatCode>0.0</c:formatCode>
                <c:ptCount val="18"/>
                <c:pt idx="0">
                  <c:v>100</c:v>
                </c:pt>
                <c:pt idx="1">
                  <c:v>98.997871787865705</c:v>
                </c:pt>
                <c:pt idx="2">
                  <c:v>99.202913524197839</c:v>
                </c:pt>
                <c:pt idx="3">
                  <c:v>99.144072126602055</c:v>
                </c:pt>
                <c:pt idx="4">
                  <c:v>98.835021993203085</c:v>
                </c:pt>
                <c:pt idx="5">
                  <c:v>98.92333154307984</c:v>
                </c:pt>
                <c:pt idx="6">
                  <c:v>99.002436948533315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103-41CA-B4BC-3801418842A9}"/>
            </c:ext>
          </c:extLst>
        </c:ser>
        <c:ser>
          <c:idx val="29"/>
          <c:order val="24"/>
          <c:tx>
            <c:strRef>
              <c:f>'2020.2月を100％とした時の活性変化率'!$Z$1</c:f>
              <c:strCache>
                <c:ptCount val="1"/>
                <c:pt idx="0">
                  <c:v>Mg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'2020.2月を100％とした時の活性変化率'!$Z$2:$Z$19</c:f>
              <c:numCache>
                <c:formatCode>0.0</c:formatCode>
                <c:ptCount val="18"/>
                <c:pt idx="0">
                  <c:v>100</c:v>
                </c:pt>
                <c:pt idx="1">
                  <c:v>98.674830744723224</c:v>
                </c:pt>
                <c:pt idx="2">
                  <c:v>99.18125185846597</c:v>
                </c:pt>
                <c:pt idx="3">
                  <c:v>99.328227343804926</c:v>
                </c:pt>
                <c:pt idx="4">
                  <c:v>100.10646291948069</c:v>
                </c:pt>
                <c:pt idx="5">
                  <c:v>99.357575144539041</c:v>
                </c:pt>
                <c:pt idx="6">
                  <c:v>99.010946867480143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103-41CA-B4BC-3801418842A9}"/>
            </c:ext>
          </c:extLst>
        </c:ser>
        <c:ser>
          <c:idx val="22"/>
          <c:order val="25"/>
          <c:tx>
            <c:strRef>
              <c:f>'2020.2月を100％とした時の活性変化率'!$AA$1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'2020.2月を100％とした時の活性変化率'!$AA$2:$AA$19</c:f>
              <c:numCache>
                <c:formatCode>0.0</c:formatCode>
                <c:ptCount val="18"/>
                <c:pt idx="0">
                  <c:v>100</c:v>
                </c:pt>
                <c:pt idx="1">
                  <c:v>99.063054436648002</c:v>
                </c:pt>
                <c:pt idx="2">
                  <c:v>99.12206273583547</c:v>
                </c:pt>
                <c:pt idx="3">
                  <c:v>99.243112835373779</c:v>
                </c:pt>
                <c:pt idx="4">
                  <c:v>99.201592733408361</c:v>
                </c:pt>
                <c:pt idx="5">
                  <c:v>99.29462681375793</c:v>
                </c:pt>
                <c:pt idx="6">
                  <c:v>99.184703925279905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103-41CA-B4BC-3801418842A9}"/>
            </c:ext>
          </c:extLst>
        </c:ser>
        <c:ser>
          <c:idx val="25"/>
          <c:order val="26"/>
          <c:tx>
            <c:strRef>
              <c:f>'2020.2月を100％とした時の活性変化率'!$AB$1</c:f>
              <c:strCache>
                <c:ptCount val="1"/>
                <c:pt idx="0">
                  <c:v>IgG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'2020.2月を100％とした時の活性変化率'!$AB$2:$AB$19</c:f>
              <c:numCache>
                <c:formatCode>0.0</c:formatCode>
                <c:ptCount val="18"/>
                <c:pt idx="0">
                  <c:v>100</c:v>
                </c:pt>
                <c:pt idx="1">
                  <c:v>100.90636090447833</c:v>
                </c:pt>
                <c:pt idx="2">
                  <c:v>100.92249525378669</c:v>
                </c:pt>
                <c:pt idx="3">
                  <c:v>100.39244728977977</c:v>
                </c:pt>
                <c:pt idx="4">
                  <c:v>100.16008790645112</c:v>
                </c:pt>
                <c:pt idx="5">
                  <c:v>100.21416816972715</c:v>
                </c:pt>
                <c:pt idx="6">
                  <c:v>99.769965214040639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103-41CA-B4BC-3801418842A9}"/>
            </c:ext>
          </c:extLst>
        </c:ser>
        <c:ser>
          <c:idx val="26"/>
          <c:order val="27"/>
          <c:tx>
            <c:strRef>
              <c:f>'2020.2月を100％とした時の活性変化率'!$AC$1</c:f>
              <c:strCache>
                <c:ptCount val="1"/>
                <c:pt idx="0">
                  <c:v>IgA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'2020.2月を100％とした時の活性変化率'!$AC$2:$AC$19</c:f>
              <c:numCache>
                <c:formatCode>0.0</c:formatCode>
                <c:ptCount val="18"/>
                <c:pt idx="0">
                  <c:v>100</c:v>
                </c:pt>
                <c:pt idx="1">
                  <c:v>101.17699482717548</c:v>
                </c:pt>
                <c:pt idx="2">
                  <c:v>102.52896525329514</c:v>
                </c:pt>
                <c:pt idx="3">
                  <c:v>102.38547580585728</c:v>
                </c:pt>
                <c:pt idx="4">
                  <c:v>101.0482622186972</c:v>
                </c:pt>
                <c:pt idx="5">
                  <c:v>101.12340150952565</c:v>
                </c:pt>
                <c:pt idx="6">
                  <c:v>100.8903422795123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103-41CA-B4BC-3801418842A9}"/>
            </c:ext>
          </c:extLst>
        </c:ser>
        <c:ser>
          <c:idx val="27"/>
          <c:order val="28"/>
          <c:tx>
            <c:strRef>
              <c:f>'2020.2月を100％とした時の活性変化率'!$AD$1</c:f>
              <c:strCache>
                <c:ptCount val="1"/>
                <c:pt idx="0">
                  <c:v>IgM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'2020.2月を100％とした時の活性変化率'!$AD$2:$AD$19</c:f>
              <c:numCache>
                <c:formatCode>0.0</c:formatCode>
                <c:ptCount val="18"/>
                <c:pt idx="0">
                  <c:v>100</c:v>
                </c:pt>
                <c:pt idx="1">
                  <c:v>100.76553514473652</c:v>
                </c:pt>
                <c:pt idx="2">
                  <c:v>101.21430758250551</c:v>
                </c:pt>
                <c:pt idx="3">
                  <c:v>100.87071902848055</c:v>
                </c:pt>
                <c:pt idx="4">
                  <c:v>98.9466394067274</c:v>
                </c:pt>
                <c:pt idx="5">
                  <c:v>98.67773354126264</c:v>
                </c:pt>
                <c:pt idx="6">
                  <c:v>99.342266834593957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103-41CA-B4BC-3801418842A9}"/>
            </c:ext>
          </c:extLst>
        </c:ser>
        <c:ser>
          <c:idx val="28"/>
          <c:order val="29"/>
          <c:tx>
            <c:strRef>
              <c:f>'2020.2月を100％とした時の活性変化率'!$AE$1</c:f>
              <c:strCache>
                <c:ptCount val="1"/>
                <c:pt idx="0">
                  <c:v>LDL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'2020.2月を100％とした時の活性変化率'!$A$2:$A$19</c:f>
              <c:strCache>
                <c:ptCount val="18"/>
                <c:pt idx="0">
                  <c:v>20.02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21.01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'2020.2月を100％とした時の活性変化率'!$AE$2:$AE$19</c:f>
              <c:numCache>
                <c:formatCode>0.0</c:formatCode>
                <c:ptCount val="18"/>
                <c:pt idx="0">
                  <c:v>100</c:v>
                </c:pt>
                <c:pt idx="1">
                  <c:v>98.324267764066647</c:v>
                </c:pt>
                <c:pt idx="2">
                  <c:v>96.367938521181031</c:v>
                </c:pt>
                <c:pt idx="3">
                  <c:v>97.513572876100014</c:v>
                </c:pt>
                <c:pt idx="4">
                  <c:v>96.420069896982596</c:v>
                </c:pt>
                <c:pt idx="5">
                  <c:v>98.261019345360779</c:v>
                </c:pt>
                <c:pt idx="6">
                  <c:v>98.283172750099453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103-41CA-B4BC-38014188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39136"/>
        <c:axId val="136557312"/>
      </c:lineChart>
      <c:catAx>
        <c:axId val="136539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3655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57312"/>
        <c:scaling>
          <c:orientation val="minMax"/>
          <c:max val="106"/>
          <c:min val="9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36539136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89409448820902"/>
          <c:y val="6.4784143361390168E-3"/>
          <c:w val="7.3842257217847124E-2"/>
          <c:h val="0.99352158566386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84385382064667E-2"/>
          <c:y val="7.6923192492777168E-2"/>
          <c:w val="0.6225156055031581"/>
          <c:h val="0.78461656342632657"/>
        </c:manualLayout>
      </c:layout>
      <c:lineChart>
        <c:grouping val="standard"/>
        <c:varyColors val="0"/>
        <c:ser>
          <c:idx val="1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CL!$B$3:$B$17</c:f>
              <c:numCache>
                <c:formatCode>0.0</c:formatCode>
                <c:ptCount val="15"/>
                <c:pt idx="1">
                  <c:v>109.484375</c:v>
                </c:pt>
                <c:pt idx="2">
                  <c:v>109.79375000000002</c:v>
                </c:pt>
                <c:pt idx="3">
                  <c:v>109.65937500000003</c:v>
                </c:pt>
                <c:pt idx="4">
                  <c:v>109.66874999999999</c:v>
                </c:pt>
                <c:pt idx="5">
                  <c:v>109.55937499999999</c:v>
                </c:pt>
                <c:pt idx="6">
                  <c:v>109.43437500000002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FF-4A4B-ACAB-35A1BC54BEA7}"/>
            </c:ext>
          </c:extLst>
        </c:ser>
        <c:ser>
          <c:idx val="1"/>
          <c:order val="1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CL!$D$3:$D$20</c:f>
              <c:numCache>
                <c:formatCode>0.0</c:formatCode>
                <c:ptCount val="18"/>
                <c:pt idx="1">
                  <c:v>109.40625</c:v>
                </c:pt>
                <c:pt idx="2">
                  <c:v>109.66250000000004</c:v>
                </c:pt>
                <c:pt idx="3">
                  <c:v>109.79375</c:v>
                </c:pt>
                <c:pt idx="4">
                  <c:v>109.49411764705883</c:v>
                </c:pt>
                <c:pt idx="5">
                  <c:v>109.69375000000001</c:v>
                </c:pt>
                <c:pt idx="6">
                  <c:v>109.45263157894736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F-4A4B-ACAB-35A1BC54BEA7}"/>
            </c:ext>
          </c:extLst>
        </c:ser>
        <c:ser>
          <c:idx val="3"/>
          <c:order val="2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CL!$F$3:$F$20</c:f>
              <c:numCache>
                <c:formatCode>0.0</c:formatCode>
                <c:ptCount val="18"/>
                <c:pt idx="1">
                  <c:v>109.35</c:v>
                </c:pt>
                <c:pt idx="2">
                  <c:v>109</c:v>
                </c:pt>
                <c:pt idx="3">
                  <c:v>109.05555555555556</c:v>
                </c:pt>
                <c:pt idx="4">
                  <c:v>109.13636363636364</c:v>
                </c:pt>
                <c:pt idx="5">
                  <c:v>108.95238095238095</c:v>
                </c:pt>
                <c:pt idx="6">
                  <c:v>109.31578947368421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FF-4A4B-ACAB-35A1BC54BEA7}"/>
            </c:ext>
          </c:extLst>
        </c:ser>
        <c:ser>
          <c:idx val="4"/>
          <c:order val="3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CL!$J$3:$J$20</c:f>
              <c:numCache>
                <c:formatCode>0.0</c:formatCode>
                <c:ptCount val="18"/>
                <c:pt idx="1">
                  <c:v>109.47</c:v>
                </c:pt>
                <c:pt idx="2">
                  <c:v>109.93</c:v>
                </c:pt>
                <c:pt idx="3">
                  <c:v>110.07</c:v>
                </c:pt>
                <c:pt idx="4">
                  <c:v>110.24</c:v>
                </c:pt>
                <c:pt idx="5">
                  <c:v>109.99</c:v>
                </c:pt>
                <c:pt idx="6">
                  <c:v>110.01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FF-4A4B-ACAB-35A1BC54BEA7}"/>
            </c:ext>
          </c:extLst>
        </c:ser>
        <c:ser>
          <c:idx val="5"/>
          <c:order val="4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</c:spPr>
          </c:marker>
          <c:val>
            <c:numRef>
              <c:f>CL!$K$3:$K$20</c:f>
              <c:numCache>
                <c:formatCode>0.0</c:formatCode>
                <c:ptCount val="18"/>
                <c:pt idx="1">
                  <c:v>109.2</c:v>
                </c:pt>
                <c:pt idx="2">
                  <c:v>108.9</c:v>
                </c:pt>
                <c:pt idx="3">
                  <c:v>108.8</c:v>
                </c:pt>
                <c:pt idx="4">
                  <c:v>108</c:v>
                </c:pt>
                <c:pt idx="5">
                  <c:v>108.2</c:v>
                </c:pt>
                <c:pt idx="6">
                  <c:v>108.4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FF-4A4B-ACAB-35A1BC54BEA7}"/>
            </c:ext>
          </c:extLst>
        </c:ser>
        <c:ser>
          <c:idx val="6"/>
          <c:order val="5"/>
          <c:tx>
            <c:strRef>
              <c:f>CL!$L$2</c:f>
              <c:strCache>
                <c:ptCount val="1"/>
                <c:pt idx="0">
                  <c:v>日立以外認証値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CL!$L$3:$L$20</c:f>
              <c:numCache>
                <c:formatCode>0</c:formatCode>
                <c:ptCount val="18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FF-4A4B-ACAB-35A1BC54BEA7}"/>
            </c:ext>
          </c:extLst>
        </c:ser>
        <c:ser>
          <c:idx val="0"/>
          <c:order val="6"/>
          <c:tx>
            <c:strRef>
              <c:f>CL!$M$2</c:f>
              <c:strCache>
                <c:ptCount val="1"/>
                <c:pt idx="0">
                  <c:v>日立以外平均</c:v>
                </c:pt>
              </c:strCache>
            </c:strRef>
          </c:tx>
          <c:marker>
            <c:symbol val="square"/>
            <c:size val="7"/>
            <c:spPr>
              <a:solidFill>
                <a:schemeClr val="tx1"/>
              </a:solidFill>
            </c:spPr>
          </c:marker>
          <c:val>
            <c:numRef>
              <c:f>CL!$M$3:$M$20</c:f>
              <c:numCache>
                <c:formatCode>0.0</c:formatCode>
                <c:ptCount val="18"/>
                <c:pt idx="1">
                  <c:v>109.38212500000002</c:v>
                </c:pt>
                <c:pt idx="2">
                  <c:v>109.45725000000002</c:v>
                </c:pt>
                <c:pt idx="3">
                  <c:v>109.4757361111111</c:v>
                </c:pt>
                <c:pt idx="4">
                  <c:v>108.02240862256561</c:v>
                </c:pt>
                <c:pt idx="5">
                  <c:v>107.85544292220334</c:v>
                </c:pt>
                <c:pt idx="6">
                  <c:v>108.00466670203734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FF-4A4B-ACAB-35A1BC54BEA7}"/>
            </c:ext>
          </c:extLst>
        </c:ser>
        <c:ser>
          <c:idx val="11"/>
          <c:order val="7"/>
          <c:tx>
            <c:strRef>
              <c:f>CL!$R$2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CL!$R$3:$R$20</c:f>
              <c:numCache>
                <c:formatCode>General</c:formatCode>
                <c:ptCount val="18"/>
                <c:pt idx="0">
                  <c:v>107</c:v>
                </c:pt>
                <c:pt idx="1">
                  <c:v>107</c:v>
                </c:pt>
                <c:pt idx="2">
                  <c:v>107</c:v>
                </c:pt>
                <c:pt idx="3">
                  <c:v>107</c:v>
                </c:pt>
                <c:pt idx="4">
                  <c:v>107</c:v>
                </c:pt>
                <c:pt idx="5">
                  <c:v>107</c:v>
                </c:pt>
                <c:pt idx="6">
                  <c:v>107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</c:v>
                </c:pt>
                <c:pt idx="11">
                  <c:v>107</c:v>
                </c:pt>
                <c:pt idx="12">
                  <c:v>107</c:v>
                </c:pt>
                <c:pt idx="13">
                  <c:v>107</c:v>
                </c:pt>
                <c:pt idx="14">
                  <c:v>107</c:v>
                </c:pt>
                <c:pt idx="15">
                  <c:v>107</c:v>
                </c:pt>
                <c:pt idx="16">
                  <c:v>107</c:v>
                </c:pt>
                <c:pt idx="17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FF-4A4B-ACAB-35A1BC54BEA7}"/>
            </c:ext>
          </c:extLst>
        </c:ser>
        <c:ser>
          <c:idx val="7"/>
          <c:order val="8"/>
          <c:tx>
            <c:strRef>
              <c:f>CL!$S$2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CL!$S$3:$S$20</c:f>
              <c:numCache>
                <c:formatCode>General</c:formatCode>
                <c:ptCount val="18"/>
                <c:pt idx="0">
                  <c:v>113</c:v>
                </c:pt>
                <c:pt idx="1">
                  <c:v>113</c:v>
                </c:pt>
                <c:pt idx="2">
                  <c:v>113</c:v>
                </c:pt>
                <c:pt idx="3">
                  <c:v>113</c:v>
                </c:pt>
                <c:pt idx="4">
                  <c:v>113</c:v>
                </c:pt>
                <c:pt idx="5">
                  <c:v>113</c:v>
                </c:pt>
                <c:pt idx="6">
                  <c:v>113</c:v>
                </c:pt>
                <c:pt idx="7">
                  <c:v>113</c:v>
                </c:pt>
                <c:pt idx="8">
                  <c:v>113</c:v>
                </c:pt>
                <c:pt idx="9">
                  <c:v>113</c:v>
                </c:pt>
                <c:pt idx="10">
                  <c:v>113</c:v>
                </c:pt>
                <c:pt idx="11">
                  <c:v>113</c:v>
                </c:pt>
                <c:pt idx="12">
                  <c:v>113</c:v>
                </c:pt>
                <c:pt idx="13">
                  <c:v>113</c:v>
                </c:pt>
                <c:pt idx="14">
                  <c:v>113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FF-4A4B-ACAB-35A1BC54B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98048"/>
        <c:axId val="323299968"/>
      </c:lineChart>
      <c:catAx>
        <c:axId val="323298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3299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299968"/>
        <c:scaling>
          <c:orientation val="minMax"/>
          <c:max val="116"/>
          <c:min val="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329804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59034288611616"/>
          <c:y val="0.12595117780461301"/>
          <c:w val="0.21607779413415354"/>
          <c:h val="0.85913254647650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24238449031743E-2"/>
          <c:y val="7.2368537290133345E-2"/>
          <c:w val="0.69440876341583768"/>
          <c:h val="0.72697485186904465"/>
        </c:manualLayout>
      </c:layout>
      <c:lineChart>
        <c:grouping val="standard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Ca!$B$3:$B$20</c:f>
              <c:numCache>
                <c:formatCode>0.00</c:formatCode>
                <c:ptCount val="18"/>
                <c:pt idx="1">
                  <c:v>10.965624999999999</c:v>
                </c:pt>
                <c:pt idx="2">
                  <c:v>10.865625000000003</c:v>
                </c:pt>
                <c:pt idx="3">
                  <c:v>10.918750000000001</c:v>
                </c:pt>
                <c:pt idx="4">
                  <c:v>10.915624999999999</c:v>
                </c:pt>
                <c:pt idx="5">
                  <c:v>10.925000000000001</c:v>
                </c:pt>
                <c:pt idx="6">
                  <c:v>10.943749999999998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C-4F8D-9AC6-A09972D78BE1}"/>
            </c:ext>
          </c:extLst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Ca!$C$3:$C$20</c:f>
              <c:numCache>
                <c:formatCode>0.00</c:formatCode>
                <c:ptCount val="18"/>
                <c:pt idx="2">
                  <c:v>10.813793103448271</c:v>
                </c:pt>
                <c:pt idx="3">
                  <c:v>10.810000000000002</c:v>
                </c:pt>
                <c:pt idx="4">
                  <c:v>10.771624999999998</c:v>
                </c:pt>
                <c:pt idx="5">
                  <c:v>10.71662790697675</c:v>
                </c:pt>
                <c:pt idx="6">
                  <c:v>10.704756097560974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FC-4F8D-9AC6-A09972D78BE1}"/>
            </c:ext>
          </c:extLst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Ca!$D$3:$D$20</c:f>
              <c:numCache>
                <c:formatCode>0.00\ </c:formatCode>
                <c:ptCount val="18"/>
                <c:pt idx="1">
                  <c:v>10.872222222222227</c:v>
                </c:pt>
                <c:pt idx="2">
                  <c:v>10.894117647058826</c:v>
                </c:pt>
                <c:pt idx="3">
                  <c:v>11.137499999999998</c:v>
                </c:pt>
                <c:pt idx="4">
                  <c:v>11.110526315789471</c:v>
                </c:pt>
                <c:pt idx="5">
                  <c:v>11.143749999999995</c:v>
                </c:pt>
                <c:pt idx="6">
                  <c:v>11.142105263157891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FC-4F8D-9AC6-A09972D78BE1}"/>
            </c:ext>
          </c:extLst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Ca!$E$3:$E$20</c:f>
              <c:numCache>
                <c:formatCode>0.00</c:formatCode>
                <c:ptCount val="18"/>
                <c:pt idx="1">
                  <c:v>11.006451612903223</c:v>
                </c:pt>
                <c:pt idx="2">
                  <c:v>10.977419354838709</c:v>
                </c:pt>
                <c:pt idx="3">
                  <c:v>11.009677419354841</c:v>
                </c:pt>
                <c:pt idx="4">
                  <c:v>11.043333333333335</c:v>
                </c:pt>
                <c:pt idx="5">
                  <c:v>10.977419354838711</c:v>
                </c:pt>
                <c:pt idx="6">
                  <c:v>11.029032258064515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FC-4F8D-9AC6-A09972D78BE1}"/>
            </c:ext>
          </c:extLst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Ca!$F$3:$F$20</c:f>
              <c:numCache>
                <c:formatCode>0.00</c:formatCode>
                <c:ptCount val="18"/>
                <c:pt idx="1">
                  <c:v>10.840000000000002</c:v>
                </c:pt>
                <c:pt idx="2">
                  <c:v>10.760000000000002</c:v>
                </c:pt>
                <c:pt idx="3">
                  <c:v>10.738888888888889</c:v>
                </c:pt>
                <c:pt idx="4">
                  <c:v>10.954545454545455</c:v>
                </c:pt>
                <c:pt idx="5">
                  <c:v>10.923809523809528</c:v>
                </c:pt>
                <c:pt idx="6">
                  <c:v>10.88421052631579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FC-4F8D-9AC6-A09972D78BE1}"/>
            </c:ext>
          </c:extLst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Ca!$G$3:$G$20</c:f>
              <c:numCache>
                <c:formatCode>0.00</c:formatCode>
                <c:ptCount val="18"/>
                <c:pt idx="0">
                  <c:v>10.968115942028986</c:v>
                </c:pt>
                <c:pt idx="1">
                  <c:v>10.9375</c:v>
                </c:pt>
                <c:pt idx="2">
                  <c:v>10.964761904761904</c:v>
                </c:pt>
                <c:pt idx="3">
                  <c:v>10.926190476190474</c:v>
                </c:pt>
                <c:pt idx="4">
                  <c:v>10.8969696969697</c:v>
                </c:pt>
                <c:pt idx="5">
                  <c:v>10.781730769230769</c:v>
                </c:pt>
                <c:pt idx="6">
                  <c:v>10.805333333333333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FFC-4F8D-9AC6-A09972D78BE1}"/>
            </c:ext>
          </c:extLst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Ca!$H$3:$H$20</c:f>
              <c:numCache>
                <c:formatCode>0.00</c:formatCode>
                <c:ptCount val="18"/>
                <c:pt idx="3">
                  <c:v>11.077</c:v>
                </c:pt>
                <c:pt idx="4">
                  <c:v>11.154</c:v>
                </c:pt>
                <c:pt idx="5">
                  <c:v>11.074</c:v>
                </c:pt>
                <c:pt idx="6">
                  <c:v>10.972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FFC-4F8D-9AC6-A09972D78BE1}"/>
            </c:ext>
          </c:extLst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Ca!$I$3:$I$20</c:f>
              <c:numCache>
                <c:formatCode>0.00</c:formatCode>
                <c:ptCount val="18"/>
                <c:pt idx="0">
                  <c:v>11.1</c:v>
                </c:pt>
                <c:pt idx="1">
                  <c:v>11.11</c:v>
                </c:pt>
                <c:pt idx="2">
                  <c:v>11.03</c:v>
                </c:pt>
                <c:pt idx="3">
                  <c:v>11.18</c:v>
                </c:pt>
                <c:pt idx="4">
                  <c:v>11.22</c:v>
                </c:pt>
                <c:pt idx="5">
                  <c:v>11.07</c:v>
                </c:pt>
                <c:pt idx="6">
                  <c:v>10.95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FC-4F8D-9AC6-A09972D78BE1}"/>
            </c:ext>
          </c:extLst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Ca!$J$3:$J$20</c:f>
              <c:numCache>
                <c:formatCode>0.00</c:formatCode>
                <c:ptCount val="18"/>
                <c:pt idx="1">
                  <c:v>11.01</c:v>
                </c:pt>
                <c:pt idx="2">
                  <c:v>11.1</c:v>
                </c:pt>
                <c:pt idx="3">
                  <c:v>11.21</c:v>
                </c:pt>
                <c:pt idx="4">
                  <c:v>11.13</c:v>
                </c:pt>
                <c:pt idx="5">
                  <c:v>11.08</c:v>
                </c:pt>
                <c:pt idx="6">
                  <c:v>11.16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FFC-4F8D-9AC6-A09972D78BE1}"/>
            </c:ext>
          </c:extLst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Ca!$K$3:$K$20</c:f>
              <c:numCache>
                <c:formatCode>0.00</c:formatCode>
                <c:ptCount val="18"/>
                <c:pt idx="1">
                  <c:v>11.3</c:v>
                </c:pt>
                <c:pt idx="2">
                  <c:v>11.1</c:v>
                </c:pt>
                <c:pt idx="3">
                  <c:v>11.2</c:v>
                </c:pt>
                <c:pt idx="4">
                  <c:v>11</c:v>
                </c:pt>
                <c:pt idx="5">
                  <c:v>11.3</c:v>
                </c:pt>
                <c:pt idx="6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FFC-4F8D-9AC6-A09972D78BE1}"/>
            </c:ext>
          </c:extLst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Ca!$L$3:$L$20</c:f>
              <c:numCache>
                <c:formatCode>0.0</c:formatCode>
                <c:ptCount val="18"/>
                <c:pt idx="0">
                  <c:v>10.9</c:v>
                </c:pt>
                <c:pt idx="1">
                  <c:v>10.9</c:v>
                </c:pt>
                <c:pt idx="2">
                  <c:v>10.9</c:v>
                </c:pt>
                <c:pt idx="3">
                  <c:v>10.9</c:v>
                </c:pt>
                <c:pt idx="4">
                  <c:v>10.9</c:v>
                </c:pt>
                <c:pt idx="5">
                  <c:v>10.9</c:v>
                </c:pt>
                <c:pt idx="6">
                  <c:v>10.9</c:v>
                </c:pt>
                <c:pt idx="7">
                  <c:v>10.9</c:v>
                </c:pt>
                <c:pt idx="8">
                  <c:v>10.9</c:v>
                </c:pt>
                <c:pt idx="9">
                  <c:v>10.9</c:v>
                </c:pt>
                <c:pt idx="10">
                  <c:v>10.9</c:v>
                </c:pt>
                <c:pt idx="11">
                  <c:v>10.9</c:v>
                </c:pt>
                <c:pt idx="12">
                  <c:v>10.9</c:v>
                </c:pt>
                <c:pt idx="13">
                  <c:v>10.9</c:v>
                </c:pt>
                <c:pt idx="14">
                  <c:v>10.9</c:v>
                </c:pt>
                <c:pt idx="15">
                  <c:v>10.9</c:v>
                </c:pt>
                <c:pt idx="16">
                  <c:v>10.9</c:v>
                </c:pt>
                <c:pt idx="17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FFC-4F8D-9AC6-A09972D78BE1}"/>
            </c:ext>
          </c:extLst>
        </c:ser>
        <c:ser>
          <c:idx val="10"/>
          <c:order val="11"/>
          <c:tx>
            <c:strRef>
              <c:f>Ca!$M$2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Ca!$M$3:$M$20</c:f>
              <c:numCache>
                <c:formatCode>0.00</c:formatCode>
                <c:ptCount val="18"/>
                <c:pt idx="0">
                  <c:v>11.034057971014493</c:v>
                </c:pt>
                <c:pt idx="1">
                  <c:v>11.005224854390683</c:v>
                </c:pt>
                <c:pt idx="2">
                  <c:v>10.945079667789745</c:v>
                </c:pt>
                <c:pt idx="3">
                  <c:v>11.02080067844342</c:v>
                </c:pt>
                <c:pt idx="4">
                  <c:v>11.019662480063795</c:v>
                </c:pt>
                <c:pt idx="5">
                  <c:v>10.999233755485577</c:v>
                </c:pt>
                <c:pt idx="6">
                  <c:v>10.979118747843248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FFC-4F8D-9AC6-A09972D78BE1}"/>
            </c:ext>
          </c:extLst>
        </c:ser>
        <c:ser>
          <c:idx val="11"/>
          <c:order val="12"/>
          <c:tx>
            <c:strRef>
              <c:f>Ca!$N$2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Ca!$N$3:$N$20</c:f>
              <c:numCache>
                <c:formatCode>0.00</c:formatCode>
                <c:ptCount val="18"/>
                <c:pt idx="0">
                  <c:v>0.1318840579710141</c:v>
                </c:pt>
                <c:pt idx="1">
                  <c:v>0.45999999999999908</c:v>
                </c:pt>
                <c:pt idx="2">
                  <c:v>0.33999999999999808</c:v>
                </c:pt>
                <c:pt idx="3">
                  <c:v>0.47111111111111192</c:v>
                </c:pt>
                <c:pt idx="4">
                  <c:v>0.44837500000000219</c:v>
                </c:pt>
                <c:pt idx="5">
                  <c:v>0.58337209302325022</c:v>
                </c:pt>
                <c:pt idx="6">
                  <c:v>0.49524390243902516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FFC-4F8D-9AC6-A09972D78BE1}"/>
            </c:ext>
          </c:extLst>
        </c:ser>
        <c:ser>
          <c:idx val="12"/>
          <c:order val="13"/>
          <c:tx>
            <c:strRef>
              <c:f>Ca!$O$2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Ca!$O$3:$O$20</c:f>
              <c:numCache>
                <c:formatCode>0.0</c:formatCode>
                <c:ptCount val="18"/>
                <c:pt idx="0">
                  <c:v>10.4</c:v>
                </c:pt>
                <c:pt idx="1">
                  <c:v>10.4</c:v>
                </c:pt>
                <c:pt idx="2">
                  <c:v>10.4</c:v>
                </c:pt>
                <c:pt idx="3">
                  <c:v>10.4</c:v>
                </c:pt>
                <c:pt idx="4">
                  <c:v>10.4</c:v>
                </c:pt>
                <c:pt idx="5">
                  <c:v>10.4</c:v>
                </c:pt>
                <c:pt idx="6">
                  <c:v>10.4</c:v>
                </c:pt>
                <c:pt idx="7">
                  <c:v>10.4</c:v>
                </c:pt>
                <c:pt idx="8">
                  <c:v>10.4</c:v>
                </c:pt>
                <c:pt idx="9">
                  <c:v>10.4</c:v>
                </c:pt>
                <c:pt idx="10">
                  <c:v>10.4</c:v>
                </c:pt>
                <c:pt idx="11">
                  <c:v>10.4</c:v>
                </c:pt>
                <c:pt idx="12">
                  <c:v>10.4</c:v>
                </c:pt>
                <c:pt idx="13">
                  <c:v>10.4</c:v>
                </c:pt>
                <c:pt idx="14">
                  <c:v>10.4</c:v>
                </c:pt>
                <c:pt idx="15">
                  <c:v>10.4</c:v>
                </c:pt>
                <c:pt idx="16">
                  <c:v>10.4</c:v>
                </c:pt>
                <c:pt idx="17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FFC-4F8D-9AC6-A09972D78BE1}"/>
            </c:ext>
          </c:extLst>
        </c:ser>
        <c:ser>
          <c:idx val="13"/>
          <c:order val="14"/>
          <c:tx>
            <c:strRef>
              <c:f>Ca!$P$2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Ca!$P$3:$P$20</c:f>
              <c:numCache>
                <c:formatCode>0.0</c:formatCode>
                <c:ptCount val="18"/>
                <c:pt idx="0">
                  <c:v>11.4</c:v>
                </c:pt>
                <c:pt idx="1">
                  <c:v>11.4</c:v>
                </c:pt>
                <c:pt idx="2">
                  <c:v>11.4</c:v>
                </c:pt>
                <c:pt idx="3">
                  <c:v>11.4</c:v>
                </c:pt>
                <c:pt idx="4">
                  <c:v>11.4</c:v>
                </c:pt>
                <c:pt idx="5">
                  <c:v>11.4</c:v>
                </c:pt>
                <c:pt idx="6">
                  <c:v>11.4</c:v>
                </c:pt>
                <c:pt idx="7">
                  <c:v>11.4</c:v>
                </c:pt>
                <c:pt idx="8">
                  <c:v>11.4</c:v>
                </c:pt>
                <c:pt idx="9">
                  <c:v>11.4</c:v>
                </c:pt>
                <c:pt idx="10">
                  <c:v>11.4</c:v>
                </c:pt>
                <c:pt idx="11">
                  <c:v>11.4</c:v>
                </c:pt>
                <c:pt idx="12">
                  <c:v>11.4</c:v>
                </c:pt>
                <c:pt idx="13">
                  <c:v>11.4</c:v>
                </c:pt>
                <c:pt idx="14">
                  <c:v>11.4</c:v>
                </c:pt>
                <c:pt idx="15">
                  <c:v>11.4</c:v>
                </c:pt>
                <c:pt idx="16">
                  <c:v>11.4</c:v>
                </c:pt>
                <c:pt idx="17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FFC-4F8D-9AC6-A09972D78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469696"/>
        <c:axId val="323471616"/>
      </c:lineChart>
      <c:catAx>
        <c:axId val="323469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3471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471616"/>
        <c:scaling>
          <c:orientation val="minMax"/>
          <c:max val="11.9"/>
          <c:min val="9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3469696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66455426020498"/>
          <c:y val="0.12828993819861972"/>
          <c:w val="0.15994800230244854"/>
          <c:h val="0.86938406869258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14575943246725E-2"/>
          <c:y val="8.5763293310463243E-2"/>
          <c:w val="0.69912931312482063"/>
          <c:h val="0.73413379073756357"/>
        </c:manualLayout>
      </c:layout>
      <c:lineChart>
        <c:grouping val="standard"/>
        <c:varyColors val="0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GLU!$B$3:$B$20</c:f>
              <c:numCache>
                <c:formatCode>0.0</c:formatCode>
                <c:ptCount val="18"/>
                <c:pt idx="1">
                  <c:v>186.46875</c:v>
                </c:pt>
                <c:pt idx="2">
                  <c:v>185.8125</c:v>
                </c:pt>
                <c:pt idx="3">
                  <c:v>185.46875</c:v>
                </c:pt>
                <c:pt idx="4">
                  <c:v>185.8125</c:v>
                </c:pt>
                <c:pt idx="5">
                  <c:v>185.96875</c:v>
                </c:pt>
                <c:pt idx="6">
                  <c:v>185.84375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F-4A10-92CD-87C1AF7D8D0F}"/>
            </c:ext>
          </c:extLst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GLU!$C$3:$C$20</c:f>
              <c:numCache>
                <c:formatCode>0.0</c:formatCode>
                <c:ptCount val="18"/>
                <c:pt idx="2">
                  <c:v>182.58749999999998</c:v>
                </c:pt>
                <c:pt idx="3">
                  <c:v>183.32631578947371</c:v>
                </c:pt>
                <c:pt idx="4">
                  <c:v>183.73374999999993</c:v>
                </c:pt>
                <c:pt idx="5">
                  <c:v>183.58068181818183</c:v>
                </c:pt>
                <c:pt idx="6">
                  <c:v>183.95783132530113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F-4A10-92CD-87C1AF7D8D0F}"/>
            </c:ext>
          </c:extLst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GLU!$D$3:$D$20</c:f>
              <c:numCache>
                <c:formatCode>0.0</c:formatCode>
                <c:ptCount val="18"/>
                <c:pt idx="1">
                  <c:v>187.5</c:v>
                </c:pt>
                <c:pt idx="2">
                  <c:v>187.625</c:v>
                </c:pt>
                <c:pt idx="3">
                  <c:v>187.375</c:v>
                </c:pt>
                <c:pt idx="4">
                  <c:v>186.84210526315789</c:v>
                </c:pt>
                <c:pt idx="5">
                  <c:v>188</c:v>
                </c:pt>
                <c:pt idx="6">
                  <c:v>187.26315789473685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BF-4A10-92CD-87C1AF7D8D0F}"/>
            </c:ext>
          </c:extLst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GLU!$E$3:$E$20</c:f>
              <c:numCache>
                <c:formatCode>0.0</c:formatCode>
                <c:ptCount val="18"/>
                <c:pt idx="1">
                  <c:v>183.61290322580646</c:v>
                </c:pt>
                <c:pt idx="2">
                  <c:v>183.90322580645162</c:v>
                </c:pt>
                <c:pt idx="3">
                  <c:v>183.38709677419354</c:v>
                </c:pt>
                <c:pt idx="4">
                  <c:v>183.6</c:v>
                </c:pt>
                <c:pt idx="5">
                  <c:v>183.25806451612902</c:v>
                </c:pt>
                <c:pt idx="6">
                  <c:v>183.19354838709677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BF-4A10-92CD-87C1AF7D8D0F}"/>
            </c:ext>
          </c:extLst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GLU!$F$3:$F$20</c:f>
              <c:numCache>
                <c:formatCode>0.0</c:formatCode>
                <c:ptCount val="18"/>
                <c:pt idx="1">
                  <c:v>185.45</c:v>
                </c:pt>
                <c:pt idx="2">
                  <c:v>185.85</c:v>
                </c:pt>
                <c:pt idx="3">
                  <c:v>185.88888888888889</c:v>
                </c:pt>
                <c:pt idx="4">
                  <c:v>185.36363636363637</c:v>
                </c:pt>
                <c:pt idx="5">
                  <c:v>185.42857142857142</c:v>
                </c:pt>
                <c:pt idx="6">
                  <c:v>184.73684210526315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BF-4A10-92CD-87C1AF7D8D0F}"/>
            </c:ext>
          </c:extLst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GLU!$G$3:$G$20</c:f>
              <c:numCache>
                <c:formatCode>0.0</c:formatCode>
                <c:ptCount val="18"/>
                <c:pt idx="0">
                  <c:v>184.84420289855075</c:v>
                </c:pt>
                <c:pt idx="1">
                  <c:v>183.80333333333337</c:v>
                </c:pt>
                <c:pt idx="2">
                  <c:v>182.70045045045046</c:v>
                </c:pt>
                <c:pt idx="3">
                  <c:v>184.40517241379311</c:v>
                </c:pt>
                <c:pt idx="4">
                  <c:v>184.00757575757578</c:v>
                </c:pt>
                <c:pt idx="5">
                  <c:v>183.93209876543207</c:v>
                </c:pt>
                <c:pt idx="6">
                  <c:v>183.83666666666664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BF-4A10-92CD-87C1AF7D8D0F}"/>
            </c:ext>
          </c:extLst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GLU!$H$3:$H$20</c:f>
              <c:numCache>
                <c:formatCode>0.0</c:formatCode>
                <c:ptCount val="18"/>
                <c:pt idx="3">
                  <c:v>189.846</c:v>
                </c:pt>
                <c:pt idx="4">
                  <c:v>189.30799999999999</c:v>
                </c:pt>
                <c:pt idx="5">
                  <c:v>188.57400000000001</c:v>
                </c:pt>
                <c:pt idx="6">
                  <c:v>187.13200000000001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BF-4A10-92CD-87C1AF7D8D0F}"/>
            </c:ext>
          </c:extLst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GLU!$I$3:$I$20</c:f>
              <c:numCache>
                <c:formatCode>0.0</c:formatCode>
                <c:ptCount val="18"/>
                <c:pt idx="0">
                  <c:v>187</c:v>
                </c:pt>
                <c:pt idx="1">
                  <c:v>186.9</c:v>
                </c:pt>
                <c:pt idx="2">
                  <c:v>186.1</c:v>
                </c:pt>
                <c:pt idx="3">
                  <c:v>186.4</c:v>
                </c:pt>
                <c:pt idx="4">
                  <c:v>187.5</c:v>
                </c:pt>
                <c:pt idx="5">
                  <c:v>186.9</c:v>
                </c:pt>
                <c:pt idx="6">
                  <c:v>185.8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BF-4A10-92CD-87C1AF7D8D0F}"/>
            </c:ext>
          </c:extLst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GLU!$J$3:$J$20</c:f>
              <c:numCache>
                <c:formatCode>0.0</c:formatCode>
                <c:ptCount val="18"/>
                <c:pt idx="1">
                  <c:v>184.24</c:v>
                </c:pt>
                <c:pt idx="2">
                  <c:v>187.48</c:v>
                </c:pt>
                <c:pt idx="3">
                  <c:v>186.82</c:v>
                </c:pt>
                <c:pt idx="4">
                  <c:v>183.83</c:v>
                </c:pt>
                <c:pt idx="5">
                  <c:v>184.14</c:v>
                </c:pt>
                <c:pt idx="6">
                  <c:v>183.87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BF-4A10-92CD-87C1AF7D8D0F}"/>
            </c:ext>
          </c:extLst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GLU!$K$3:$K$20</c:f>
              <c:numCache>
                <c:formatCode>0.0</c:formatCode>
                <c:ptCount val="18"/>
                <c:pt idx="1">
                  <c:v>183.1</c:v>
                </c:pt>
                <c:pt idx="2">
                  <c:v>181.1</c:v>
                </c:pt>
                <c:pt idx="3">
                  <c:v>181</c:v>
                </c:pt>
                <c:pt idx="4">
                  <c:v>184</c:v>
                </c:pt>
                <c:pt idx="5">
                  <c:v>185.5</c:v>
                </c:pt>
                <c:pt idx="6">
                  <c:v>185.9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6BF-4A10-92CD-87C1AF7D8D0F}"/>
            </c:ext>
          </c:extLst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GLU!$L$3:$L$20</c:f>
              <c:numCache>
                <c:formatCode>0</c:formatCode>
                <c:ptCount val="18"/>
                <c:pt idx="0">
                  <c:v>186</c:v>
                </c:pt>
                <c:pt idx="1">
                  <c:v>186</c:v>
                </c:pt>
                <c:pt idx="2">
                  <c:v>186</c:v>
                </c:pt>
                <c:pt idx="3">
                  <c:v>186</c:v>
                </c:pt>
                <c:pt idx="4">
                  <c:v>186</c:v>
                </c:pt>
                <c:pt idx="5">
                  <c:v>186</c:v>
                </c:pt>
                <c:pt idx="6">
                  <c:v>186</c:v>
                </c:pt>
                <c:pt idx="7">
                  <c:v>186</c:v>
                </c:pt>
                <c:pt idx="8">
                  <c:v>186</c:v>
                </c:pt>
                <c:pt idx="9">
                  <c:v>186</c:v>
                </c:pt>
                <c:pt idx="10">
                  <c:v>186</c:v>
                </c:pt>
                <c:pt idx="11">
                  <c:v>186</c:v>
                </c:pt>
                <c:pt idx="12">
                  <c:v>186</c:v>
                </c:pt>
                <c:pt idx="13">
                  <c:v>186</c:v>
                </c:pt>
                <c:pt idx="14">
                  <c:v>186</c:v>
                </c:pt>
                <c:pt idx="15">
                  <c:v>186</c:v>
                </c:pt>
                <c:pt idx="16">
                  <c:v>186</c:v>
                </c:pt>
                <c:pt idx="17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6BF-4A10-92CD-87C1AF7D8D0F}"/>
            </c:ext>
          </c:extLst>
        </c:ser>
        <c:ser>
          <c:idx val="10"/>
          <c:order val="11"/>
          <c:tx>
            <c:strRef>
              <c:f>GLU!$M$2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GLU!$M$3:$M$20</c:f>
              <c:numCache>
                <c:formatCode>0.0</c:formatCode>
                <c:ptCount val="18"/>
                <c:pt idx="0">
                  <c:v>185.92210144927537</c:v>
                </c:pt>
                <c:pt idx="1">
                  <c:v>185.13437331989246</c:v>
                </c:pt>
                <c:pt idx="2">
                  <c:v>184.7954084729891</c:v>
                </c:pt>
                <c:pt idx="3">
                  <c:v>185.39172238663494</c:v>
                </c:pt>
                <c:pt idx="4">
                  <c:v>185.39975673843699</c:v>
                </c:pt>
                <c:pt idx="5">
                  <c:v>185.52821665283145</c:v>
                </c:pt>
                <c:pt idx="6">
                  <c:v>185.15337963790643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6BF-4A10-92CD-87C1AF7D8D0F}"/>
            </c:ext>
          </c:extLst>
        </c:ser>
        <c:ser>
          <c:idx val="11"/>
          <c:order val="12"/>
          <c:tx>
            <c:strRef>
              <c:f>GLU!$N$2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GLU!$N$3:$N$20</c:f>
              <c:numCache>
                <c:formatCode>0.0</c:formatCode>
                <c:ptCount val="18"/>
                <c:pt idx="0">
                  <c:v>2.1557971014492523</c:v>
                </c:pt>
                <c:pt idx="1">
                  <c:v>4.4000000000000057</c:v>
                </c:pt>
                <c:pt idx="2">
                  <c:v>6.5250000000000057</c:v>
                </c:pt>
                <c:pt idx="3">
                  <c:v>8.8460000000000036</c:v>
                </c:pt>
                <c:pt idx="4">
                  <c:v>5.7079999999999984</c:v>
                </c:pt>
                <c:pt idx="5">
                  <c:v>5.3159354838709874</c:v>
                </c:pt>
                <c:pt idx="6">
                  <c:v>4.0696095076400809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6BF-4A10-92CD-87C1AF7D8D0F}"/>
            </c:ext>
          </c:extLst>
        </c:ser>
        <c:ser>
          <c:idx val="12"/>
          <c:order val="13"/>
          <c:tx>
            <c:strRef>
              <c:f>GLU!$O$2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GLU!$O$3:$O$20</c:f>
              <c:numCache>
                <c:formatCode>General</c:formatCode>
                <c:ptCount val="18"/>
                <c:pt idx="0">
                  <c:v>181</c:v>
                </c:pt>
                <c:pt idx="1">
                  <c:v>181</c:v>
                </c:pt>
                <c:pt idx="2">
                  <c:v>181</c:v>
                </c:pt>
                <c:pt idx="3">
                  <c:v>181</c:v>
                </c:pt>
                <c:pt idx="4">
                  <c:v>181</c:v>
                </c:pt>
                <c:pt idx="5">
                  <c:v>181</c:v>
                </c:pt>
                <c:pt idx="6">
                  <c:v>181</c:v>
                </c:pt>
                <c:pt idx="7">
                  <c:v>181</c:v>
                </c:pt>
                <c:pt idx="8">
                  <c:v>181</c:v>
                </c:pt>
                <c:pt idx="9">
                  <c:v>181</c:v>
                </c:pt>
                <c:pt idx="10">
                  <c:v>181</c:v>
                </c:pt>
                <c:pt idx="11">
                  <c:v>181</c:v>
                </c:pt>
                <c:pt idx="12">
                  <c:v>181</c:v>
                </c:pt>
                <c:pt idx="13">
                  <c:v>181</c:v>
                </c:pt>
                <c:pt idx="14">
                  <c:v>181</c:v>
                </c:pt>
                <c:pt idx="15">
                  <c:v>181</c:v>
                </c:pt>
                <c:pt idx="16">
                  <c:v>181</c:v>
                </c:pt>
                <c:pt idx="17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6BF-4A10-92CD-87C1AF7D8D0F}"/>
            </c:ext>
          </c:extLst>
        </c:ser>
        <c:ser>
          <c:idx val="13"/>
          <c:order val="14"/>
          <c:tx>
            <c:strRef>
              <c:f>GLU!$P$2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GLU!$P$3:$P$20</c:f>
              <c:numCache>
                <c:formatCode>General</c:formatCode>
                <c:ptCount val="18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  <c:pt idx="6">
                  <c:v>191</c:v>
                </c:pt>
                <c:pt idx="7">
                  <c:v>191</c:v>
                </c:pt>
                <c:pt idx="8">
                  <c:v>191</c:v>
                </c:pt>
                <c:pt idx="9">
                  <c:v>191</c:v>
                </c:pt>
                <c:pt idx="10">
                  <c:v>191</c:v>
                </c:pt>
                <c:pt idx="11">
                  <c:v>191</c:v>
                </c:pt>
                <c:pt idx="12">
                  <c:v>191</c:v>
                </c:pt>
                <c:pt idx="13">
                  <c:v>191</c:v>
                </c:pt>
                <c:pt idx="14">
                  <c:v>191</c:v>
                </c:pt>
                <c:pt idx="15">
                  <c:v>191</c:v>
                </c:pt>
                <c:pt idx="16">
                  <c:v>191</c:v>
                </c:pt>
                <c:pt idx="17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6BF-4A10-92CD-87C1AF7D8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106688"/>
        <c:axId val="323125248"/>
      </c:lineChart>
      <c:catAx>
        <c:axId val="323106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3125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125248"/>
        <c:scaling>
          <c:orientation val="minMax"/>
          <c:max val="196"/>
          <c:min val="17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310668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64568038933594"/>
          <c:y val="0.10655715009140398"/>
          <c:w val="0.15870985999900294"/>
          <c:h val="0.8701128412881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485"/>
        </c:manualLayout>
      </c:layout>
      <c:lineChart>
        <c:grouping val="standard"/>
        <c:varyColors val="0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TCH!$B$3:$B$20</c:f>
              <c:numCache>
                <c:formatCode>0.0</c:formatCode>
                <c:ptCount val="18"/>
                <c:pt idx="1">
                  <c:v>141.84375</c:v>
                </c:pt>
                <c:pt idx="2">
                  <c:v>141.59375</c:v>
                </c:pt>
                <c:pt idx="3">
                  <c:v>142.03125</c:v>
                </c:pt>
                <c:pt idx="4">
                  <c:v>141.8125</c:v>
                </c:pt>
                <c:pt idx="5">
                  <c:v>141.6875</c:v>
                </c:pt>
                <c:pt idx="6">
                  <c:v>141.5625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5A-43A7-8FB2-C3FE20B914E1}"/>
            </c:ext>
          </c:extLst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TCH!$C$3:$C$20</c:f>
              <c:numCache>
                <c:formatCode>0.0</c:formatCode>
                <c:ptCount val="18"/>
                <c:pt idx="2">
                  <c:v>141.35454545454544</c:v>
                </c:pt>
                <c:pt idx="3">
                  <c:v>141.85657894736846</c:v>
                </c:pt>
                <c:pt idx="4">
                  <c:v>141.9320987654321</c:v>
                </c:pt>
                <c:pt idx="5">
                  <c:v>141.77386363636359</c:v>
                </c:pt>
                <c:pt idx="6">
                  <c:v>141.86506024096383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A-43A7-8FB2-C3FE20B914E1}"/>
            </c:ext>
          </c:extLst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TCH!$D$3:$D$20</c:f>
              <c:numCache>
                <c:formatCode>0.0</c:formatCode>
                <c:ptCount val="18"/>
                <c:pt idx="1">
                  <c:v>143.64705882352942</c:v>
                </c:pt>
                <c:pt idx="2">
                  <c:v>143.55555555555554</c:v>
                </c:pt>
                <c:pt idx="3">
                  <c:v>142</c:v>
                </c:pt>
                <c:pt idx="4">
                  <c:v>141.44444444444446</c:v>
                </c:pt>
                <c:pt idx="5">
                  <c:v>142.5</c:v>
                </c:pt>
                <c:pt idx="6">
                  <c:v>143.72222222222223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A-43A7-8FB2-C3FE20B914E1}"/>
            </c:ext>
          </c:extLst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TCH!$E$3:$E$20</c:f>
              <c:numCache>
                <c:formatCode>0.0</c:formatCode>
                <c:ptCount val="18"/>
                <c:pt idx="1">
                  <c:v>143.90322580645162</c:v>
                </c:pt>
                <c:pt idx="2">
                  <c:v>143.58064516129033</c:v>
                </c:pt>
                <c:pt idx="3">
                  <c:v>144.03225806451613</c:v>
                </c:pt>
                <c:pt idx="4">
                  <c:v>143.53333333333333</c:v>
                </c:pt>
                <c:pt idx="5">
                  <c:v>143.41935483870967</c:v>
                </c:pt>
                <c:pt idx="6">
                  <c:v>143.2258064516129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5A-43A7-8FB2-C3FE20B914E1}"/>
            </c:ext>
          </c:extLst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TCH!$F$3:$F$20</c:f>
              <c:numCache>
                <c:formatCode>0.0</c:formatCode>
                <c:ptCount val="18"/>
                <c:pt idx="1">
                  <c:v>142.4</c:v>
                </c:pt>
                <c:pt idx="2">
                  <c:v>142.1</c:v>
                </c:pt>
                <c:pt idx="3">
                  <c:v>142.22222222222223</c:v>
                </c:pt>
                <c:pt idx="4">
                  <c:v>141.90909090909091</c:v>
                </c:pt>
                <c:pt idx="5">
                  <c:v>141.61904761904762</c:v>
                </c:pt>
                <c:pt idx="6">
                  <c:v>141.94736842105263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5A-43A7-8FB2-C3FE20B914E1}"/>
            </c:ext>
          </c:extLst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TCH!$G$3:$G$20</c:f>
              <c:numCache>
                <c:formatCode>0.0</c:formatCode>
                <c:ptCount val="18"/>
                <c:pt idx="0">
                  <c:v>143.2210144927536</c:v>
                </c:pt>
                <c:pt idx="1">
                  <c:v>142.40666666666664</c:v>
                </c:pt>
                <c:pt idx="2">
                  <c:v>143.46236559139783</c:v>
                </c:pt>
                <c:pt idx="3">
                  <c:v>143.37068965517241</c:v>
                </c:pt>
                <c:pt idx="4">
                  <c:v>143.01666666666671</c:v>
                </c:pt>
                <c:pt idx="5">
                  <c:v>142.33333333333331</c:v>
                </c:pt>
                <c:pt idx="6">
                  <c:v>142.13492063492063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5A-43A7-8FB2-C3FE20B914E1}"/>
            </c:ext>
          </c:extLst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TCH!$H$3:$H$20</c:f>
              <c:numCache>
                <c:formatCode>0.0</c:formatCode>
                <c:ptCount val="18"/>
                <c:pt idx="3">
                  <c:v>141.154</c:v>
                </c:pt>
                <c:pt idx="4">
                  <c:v>142</c:v>
                </c:pt>
                <c:pt idx="5">
                  <c:v>141.38800000000001</c:v>
                </c:pt>
                <c:pt idx="6">
                  <c:v>142.096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5A-43A7-8FB2-C3FE20B914E1}"/>
            </c:ext>
          </c:extLst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TCH!$I$3:$I$20</c:f>
              <c:numCache>
                <c:formatCode>0.0</c:formatCode>
                <c:ptCount val="18"/>
                <c:pt idx="0">
                  <c:v>142.4</c:v>
                </c:pt>
                <c:pt idx="1">
                  <c:v>143.30000000000001</c:v>
                </c:pt>
                <c:pt idx="2">
                  <c:v>143.69999999999999</c:v>
                </c:pt>
                <c:pt idx="3">
                  <c:v>143.69999999999999</c:v>
                </c:pt>
                <c:pt idx="4">
                  <c:v>144.1</c:v>
                </c:pt>
                <c:pt idx="5">
                  <c:v>143.9</c:v>
                </c:pt>
                <c:pt idx="6">
                  <c:v>142.69999999999999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5A-43A7-8FB2-C3FE20B914E1}"/>
            </c:ext>
          </c:extLst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TCH!$J$3:$J$20</c:f>
              <c:numCache>
                <c:formatCode>0.0</c:formatCode>
                <c:ptCount val="18"/>
                <c:pt idx="1">
                  <c:v>142.19999999999999</c:v>
                </c:pt>
                <c:pt idx="2">
                  <c:v>142.56</c:v>
                </c:pt>
                <c:pt idx="3">
                  <c:v>142.72</c:v>
                </c:pt>
                <c:pt idx="4">
                  <c:v>140.75</c:v>
                </c:pt>
                <c:pt idx="5">
                  <c:v>141.02000000000001</c:v>
                </c:pt>
                <c:pt idx="6">
                  <c:v>140.9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5A-43A7-8FB2-C3FE20B914E1}"/>
            </c:ext>
          </c:extLst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TCH!$K$3:$K$20</c:f>
              <c:numCache>
                <c:formatCode>0.0</c:formatCode>
                <c:ptCount val="18"/>
                <c:pt idx="1">
                  <c:v>144.6</c:v>
                </c:pt>
                <c:pt idx="2">
                  <c:v>139.6</c:v>
                </c:pt>
                <c:pt idx="3">
                  <c:v>143.30000000000001</c:v>
                </c:pt>
                <c:pt idx="4">
                  <c:v>138.30000000000001</c:v>
                </c:pt>
                <c:pt idx="5">
                  <c:v>145.1</c:v>
                </c:pt>
                <c:pt idx="6">
                  <c:v>143.69999999999999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5A-43A7-8FB2-C3FE20B914E1}"/>
            </c:ext>
          </c:extLst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TCH!$L$3:$L$20</c:f>
              <c:numCache>
                <c:formatCode>General</c:formatCode>
                <c:ptCount val="18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5A-43A7-8FB2-C3FE20B914E1}"/>
            </c:ext>
          </c:extLst>
        </c:ser>
        <c:ser>
          <c:idx val="10"/>
          <c:order val="11"/>
          <c:tx>
            <c:strRef>
              <c:f>TCH!$M$2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TCH!$M$3:$M$20</c:f>
              <c:numCache>
                <c:formatCode>0.0</c:formatCode>
                <c:ptCount val="18"/>
                <c:pt idx="0">
                  <c:v>142.8105072463768</c:v>
                </c:pt>
                <c:pt idx="1">
                  <c:v>143.03758766208094</c:v>
                </c:pt>
                <c:pt idx="2">
                  <c:v>142.38965130697659</c:v>
                </c:pt>
                <c:pt idx="3">
                  <c:v>142.6386998889279</c:v>
                </c:pt>
                <c:pt idx="4">
                  <c:v>141.87981341189672</c:v>
                </c:pt>
                <c:pt idx="5">
                  <c:v>142.4741099427454</c:v>
                </c:pt>
                <c:pt idx="6">
                  <c:v>142.38538779707724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65A-43A7-8FB2-C3FE20B914E1}"/>
            </c:ext>
          </c:extLst>
        </c:ser>
        <c:ser>
          <c:idx val="11"/>
          <c:order val="12"/>
          <c:tx>
            <c:strRef>
              <c:f>TCH!$N$2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TCH!$N$3:$N$20</c:f>
              <c:numCache>
                <c:formatCode>0.0</c:formatCode>
                <c:ptCount val="18"/>
                <c:pt idx="0">
                  <c:v>0.82101449275359073</c:v>
                </c:pt>
                <c:pt idx="1">
                  <c:v>2.7562499999999943</c:v>
                </c:pt>
                <c:pt idx="2">
                  <c:v>4.0999999999999943</c:v>
                </c:pt>
                <c:pt idx="3">
                  <c:v>2.8782580645161318</c:v>
                </c:pt>
                <c:pt idx="4">
                  <c:v>5.7999999999999829</c:v>
                </c:pt>
                <c:pt idx="5">
                  <c:v>4.0799999999999841</c:v>
                </c:pt>
                <c:pt idx="6">
                  <c:v>2.8222222222222229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65A-43A7-8FB2-C3FE20B914E1}"/>
            </c:ext>
          </c:extLst>
        </c:ser>
        <c:ser>
          <c:idx val="12"/>
          <c:order val="13"/>
          <c:tx>
            <c:strRef>
              <c:f>TCH!$O$2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TCH!$O$3:$O$20</c:f>
              <c:numCache>
                <c:formatCode>General</c:formatCode>
                <c:ptCount val="18"/>
                <c:pt idx="0">
                  <c:v>134</c:v>
                </c:pt>
                <c:pt idx="1">
                  <c:v>134</c:v>
                </c:pt>
                <c:pt idx="2">
                  <c:v>134</c:v>
                </c:pt>
                <c:pt idx="3">
                  <c:v>134</c:v>
                </c:pt>
                <c:pt idx="4">
                  <c:v>134</c:v>
                </c:pt>
                <c:pt idx="5">
                  <c:v>134</c:v>
                </c:pt>
                <c:pt idx="6">
                  <c:v>134</c:v>
                </c:pt>
                <c:pt idx="7">
                  <c:v>134</c:v>
                </c:pt>
                <c:pt idx="8">
                  <c:v>134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134</c:v>
                </c:pt>
                <c:pt idx="13">
                  <c:v>134</c:v>
                </c:pt>
                <c:pt idx="14">
                  <c:v>134</c:v>
                </c:pt>
                <c:pt idx="15">
                  <c:v>134</c:v>
                </c:pt>
                <c:pt idx="16">
                  <c:v>134</c:v>
                </c:pt>
                <c:pt idx="17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65A-43A7-8FB2-C3FE20B914E1}"/>
            </c:ext>
          </c:extLst>
        </c:ser>
        <c:ser>
          <c:idx val="13"/>
          <c:order val="14"/>
          <c:tx>
            <c:strRef>
              <c:f>TCH!$P$2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TCH!$P$3:$P$20</c:f>
              <c:numCache>
                <c:formatCode>General</c:formatCode>
                <c:ptCount val="18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65A-43A7-8FB2-C3FE20B91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07968"/>
        <c:axId val="323909888"/>
      </c:lineChart>
      <c:catAx>
        <c:axId val="323907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3909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909888"/>
        <c:scaling>
          <c:orientation val="minMax"/>
          <c:max val="158"/>
          <c:min val="12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23907968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8028509288596"/>
          <c:y val="9.6880266335655468E-2"/>
          <c:w val="0.15932659370968461"/>
          <c:h val="0.87874806377960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18"/>
        </c:manualLayout>
      </c:layout>
      <c:lineChart>
        <c:grouping val="standard"/>
        <c:varyColors val="0"/>
        <c:ser>
          <c:idx val="0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TG!$B$3:$B$20</c:f>
              <c:numCache>
                <c:formatCode>0.0</c:formatCode>
                <c:ptCount val="18"/>
                <c:pt idx="1">
                  <c:v>53.65625</c:v>
                </c:pt>
                <c:pt idx="2">
                  <c:v>54</c:v>
                </c:pt>
                <c:pt idx="3">
                  <c:v>54</c:v>
                </c:pt>
                <c:pt idx="4">
                  <c:v>53.84375</c:v>
                </c:pt>
                <c:pt idx="5">
                  <c:v>54.15625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D2-4CF6-9C64-4EABD539D2FA}"/>
            </c:ext>
          </c:extLst>
        </c:ser>
        <c:ser>
          <c:idx val="1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TG!$C$3:$C$20</c:f>
              <c:numCache>
                <c:formatCode>0.0</c:formatCode>
                <c:ptCount val="18"/>
                <c:pt idx="2">
                  <c:v>54.147058823529399</c:v>
                </c:pt>
                <c:pt idx="3">
                  <c:v>54.877922077922094</c:v>
                </c:pt>
                <c:pt idx="4">
                  <c:v>54.791358024691363</c:v>
                </c:pt>
                <c:pt idx="5">
                  <c:v>54.424999999999976</c:v>
                </c:pt>
                <c:pt idx="6">
                  <c:v>54.956097560975614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2-4CF6-9C64-4EABD539D2FA}"/>
            </c:ext>
          </c:extLst>
        </c:ser>
        <c:ser>
          <c:idx val="2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TG!$D$3:$D$20</c:f>
              <c:numCache>
                <c:formatCode>0.0</c:formatCode>
                <c:ptCount val="18"/>
                <c:pt idx="1">
                  <c:v>56.117647058823529</c:v>
                </c:pt>
                <c:pt idx="2">
                  <c:v>56.476190476190474</c:v>
                </c:pt>
                <c:pt idx="3">
                  <c:v>56.166666666666664</c:v>
                </c:pt>
                <c:pt idx="4">
                  <c:v>56.1</c:v>
                </c:pt>
                <c:pt idx="5">
                  <c:v>56.15</c:v>
                </c:pt>
                <c:pt idx="6">
                  <c:v>57.15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D2-4CF6-9C64-4EABD539D2FA}"/>
            </c:ext>
          </c:extLst>
        </c:ser>
        <c:ser>
          <c:idx val="4"/>
          <c:order val="3"/>
          <c:tx>
            <c:strRef>
              <c:f>TG!$E$2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TG!$E$3:$E$20</c:f>
              <c:numCache>
                <c:formatCode>0.0</c:formatCode>
                <c:ptCount val="18"/>
                <c:pt idx="1">
                  <c:v>53.93225806451612</c:v>
                </c:pt>
                <c:pt idx="2">
                  <c:v>54.174193548387109</c:v>
                </c:pt>
                <c:pt idx="3">
                  <c:v>54.01935483870966</c:v>
                </c:pt>
                <c:pt idx="4">
                  <c:v>54.036666666666662</c:v>
                </c:pt>
                <c:pt idx="5">
                  <c:v>53.722580645161294</c:v>
                </c:pt>
                <c:pt idx="6">
                  <c:v>53.86451612903226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D2-4CF6-9C64-4EABD539D2FA}"/>
            </c:ext>
          </c:extLst>
        </c:ser>
        <c:ser>
          <c:idx val="5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TG!$F$3:$F$20</c:f>
              <c:numCache>
                <c:formatCode>0.0</c:formatCode>
                <c:ptCount val="18"/>
                <c:pt idx="1">
                  <c:v>55.1</c:v>
                </c:pt>
                <c:pt idx="2">
                  <c:v>55.15</c:v>
                </c:pt>
                <c:pt idx="3">
                  <c:v>55.333333333333336</c:v>
                </c:pt>
                <c:pt idx="4">
                  <c:v>55.272727272727273</c:v>
                </c:pt>
                <c:pt idx="5">
                  <c:v>55.095238095238095</c:v>
                </c:pt>
                <c:pt idx="6">
                  <c:v>55.421052631578945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D2-4CF6-9C64-4EABD539D2FA}"/>
            </c:ext>
          </c:extLst>
        </c:ser>
        <c:ser>
          <c:idx val="6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TG!$G$3:$G$20</c:f>
              <c:numCache>
                <c:formatCode>0.0</c:formatCode>
                <c:ptCount val="18"/>
                <c:pt idx="0">
                  <c:v>54.662698412698418</c:v>
                </c:pt>
                <c:pt idx="1">
                  <c:v>53.615942028985501</c:v>
                </c:pt>
                <c:pt idx="2">
                  <c:v>53.777027027027017</c:v>
                </c:pt>
                <c:pt idx="3">
                  <c:v>53.441379310344836</c:v>
                </c:pt>
                <c:pt idx="4">
                  <c:v>53.841269841269835</c:v>
                </c:pt>
                <c:pt idx="5">
                  <c:v>53.95000000000001</c:v>
                </c:pt>
                <c:pt idx="6">
                  <c:v>54.221153846153847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D2-4CF6-9C64-4EABD539D2FA}"/>
            </c:ext>
          </c:extLst>
        </c:ser>
        <c:ser>
          <c:idx val="7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TG!$H$3:$H$20</c:f>
              <c:numCache>
                <c:formatCode>0.0</c:formatCode>
                <c:ptCount val="18"/>
                <c:pt idx="3">
                  <c:v>54.845999999999997</c:v>
                </c:pt>
                <c:pt idx="4">
                  <c:v>55.231000000000002</c:v>
                </c:pt>
                <c:pt idx="5">
                  <c:v>53.962000000000003</c:v>
                </c:pt>
                <c:pt idx="6">
                  <c:v>54.701000000000001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D2-4CF6-9C64-4EABD539D2FA}"/>
            </c:ext>
          </c:extLst>
        </c:ser>
        <c:ser>
          <c:idx val="8"/>
          <c:order val="7"/>
          <c:tx>
            <c:strRef>
              <c:f>TG!$I$2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TG!$I$3:$I$20</c:f>
              <c:numCache>
                <c:formatCode>0.0</c:formatCode>
                <c:ptCount val="18"/>
                <c:pt idx="0">
                  <c:v>55.1</c:v>
                </c:pt>
                <c:pt idx="1">
                  <c:v>55.4</c:v>
                </c:pt>
                <c:pt idx="2">
                  <c:v>56.4</c:v>
                </c:pt>
                <c:pt idx="3">
                  <c:v>55.9</c:v>
                </c:pt>
                <c:pt idx="4">
                  <c:v>55.8</c:v>
                </c:pt>
                <c:pt idx="5">
                  <c:v>56.2</c:v>
                </c:pt>
                <c:pt idx="6">
                  <c:v>56.3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D2-4CF6-9C64-4EABD539D2FA}"/>
            </c:ext>
          </c:extLst>
        </c:ser>
        <c:ser>
          <c:idx val="3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TG!$J$3:$J$20</c:f>
              <c:numCache>
                <c:formatCode>0.0</c:formatCode>
                <c:ptCount val="18"/>
                <c:pt idx="1">
                  <c:v>54.2</c:v>
                </c:pt>
                <c:pt idx="2">
                  <c:v>53.93</c:v>
                </c:pt>
                <c:pt idx="3">
                  <c:v>54.11</c:v>
                </c:pt>
                <c:pt idx="4">
                  <c:v>53.7</c:v>
                </c:pt>
                <c:pt idx="5">
                  <c:v>53.62</c:v>
                </c:pt>
                <c:pt idx="6">
                  <c:v>53.94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1D2-4CF6-9C64-4EABD539D2FA}"/>
            </c:ext>
          </c:extLst>
        </c:ser>
        <c:ser>
          <c:idx val="14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TG!$K$3:$K$20</c:f>
              <c:numCache>
                <c:formatCode>0.0</c:formatCode>
                <c:ptCount val="18"/>
                <c:pt idx="1">
                  <c:v>58.2</c:v>
                </c:pt>
                <c:pt idx="2">
                  <c:v>54.6</c:v>
                </c:pt>
                <c:pt idx="3">
                  <c:v>54.8</c:v>
                </c:pt>
                <c:pt idx="4">
                  <c:v>54.6</c:v>
                </c:pt>
                <c:pt idx="5">
                  <c:v>55.6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1D2-4CF6-9C64-4EABD539D2FA}"/>
            </c:ext>
          </c:extLst>
        </c:ser>
        <c:ser>
          <c:idx val="9"/>
          <c:order val="10"/>
          <c:tx>
            <c:strRef>
              <c:f>TG!$L$2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TG!$L$3:$L$20</c:f>
              <c:numCache>
                <c:formatCode>0</c:formatCode>
                <c:ptCount val="1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1D2-4CF6-9C64-4EABD539D2FA}"/>
            </c:ext>
          </c:extLst>
        </c:ser>
        <c:ser>
          <c:idx val="10"/>
          <c:order val="11"/>
          <c:tx>
            <c:strRef>
              <c:f>TG!$M$2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TG!$M$3:$M$20</c:f>
              <c:numCache>
                <c:formatCode>0.0</c:formatCode>
                <c:ptCount val="18"/>
                <c:pt idx="0">
                  <c:v>54.881349206349213</c:v>
                </c:pt>
                <c:pt idx="1">
                  <c:v>55.027762144040636</c:v>
                </c:pt>
                <c:pt idx="2">
                  <c:v>54.739385541681557</c:v>
                </c:pt>
                <c:pt idx="3">
                  <c:v>54.749465622697656</c:v>
                </c:pt>
                <c:pt idx="4">
                  <c:v>54.721677180535508</c:v>
                </c:pt>
                <c:pt idx="5">
                  <c:v>54.688106874039931</c:v>
                </c:pt>
                <c:pt idx="6">
                  <c:v>54.855382016774072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D2-4CF6-9C64-4EABD539D2FA}"/>
            </c:ext>
          </c:extLst>
        </c:ser>
        <c:ser>
          <c:idx val="11"/>
          <c:order val="12"/>
          <c:tx>
            <c:strRef>
              <c:f>TG!$N$2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TG!$N$3:$N$20</c:f>
              <c:numCache>
                <c:formatCode>0.0</c:formatCode>
                <c:ptCount val="18"/>
                <c:pt idx="0">
                  <c:v>0</c:v>
                </c:pt>
                <c:pt idx="1">
                  <c:v>4.5840579710145022</c:v>
                </c:pt>
                <c:pt idx="2">
                  <c:v>2.4761904761904745</c:v>
                </c:pt>
                <c:pt idx="3">
                  <c:v>2.1666666666666643</c:v>
                </c:pt>
                <c:pt idx="4">
                  <c:v>2.2562500000000014</c:v>
                </c:pt>
                <c:pt idx="5">
                  <c:v>2.4774193548387089</c:v>
                </c:pt>
                <c:pt idx="6">
                  <c:v>3.2854838709677381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1D2-4CF6-9C64-4EABD539D2FA}"/>
            </c:ext>
          </c:extLst>
        </c:ser>
        <c:ser>
          <c:idx val="12"/>
          <c:order val="13"/>
          <c:tx>
            <c:strRef>
              <c:f>TG!$O$2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TG!$O$3:$O$20</c:f>
              <c:numCache>
                <c:formatCode>0</c:formatCode>
                <c:ptCount val="18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1D2-4CF6-9C64-4EABD539D2FA}"/>
            </c:ext>
          </c:extLst>
        </c:ser>
        <c:ser>
          <c:idx val="13"/>
          <c:order val="14"/>
          <c:tx>
            <c:strRef>
              <c:f>TG!$P$2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TG!$P$3:$P$20</c:f>
              <c:numCache>
                <c:formatCode>0</c:formatCode>
                <c:ptCount val="18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1D2-4CF6-9C64-4EABD539D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706240"/>
        <c:axId val="323720704"/>
      </c:lineChart>
      <c:catAx>
        <c:axId val="323706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323720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720704"/>
        <c:scaling>
          <c:orientation val="minMax"/>
          <c:max val="61"/>
          <c:min val="4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32370624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406988254928"/>
          <c:y val="0.10965168165293319"/>
          <c:w val="0.15932655569952459"/>
          <c:h val="0.87932947457722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06007067137825E-2"/>
          <c:y val="8.0247155451736871E-2"/>
          <c:w val="0.63427561837459401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HDL!$B$3:$B$20</c:f>
              <c:numCache>
                <c:formatCode>0.0</c:formatCode>
                <c:ptCount val="18"/>
                <c:pt idx="1">
                  <c:v>45.915624999999999</c:v>
                </c:pt>
                <c:pt idx="2">
                  <c:v>46.48749999999999</c:v>
                </c:pt>
                <c:pt idx="3">
                  <c:v>46.503124999999997</c:v>
                </c:pt>
                <c:pt idx="4">
                  <c:v>45.984374999999986</c:v>
                </c:pt>
                <c:pt idx="5">
                  <c:v>46.346875000000004</c:v>
                </c:pt>
                <c:pt idx="6">
                  <c:v>46.05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CF-4B5B-B4A8-CB90068684BF}"/>
            </c:ext>
          </c:extLst>
        </c:ser>
        <c:ser>
          <c:idx val="1"/>
          <c:order val="1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HDL!$D$3:$D$20</c:f>
              <c:numCache>
                <c:formatCode>0.0</c:formatCode>
                <c:ptCount val="18"/>
                <c:pt idx="1">
                  <c:v>46.405882352941177</c:v>
                </c:pt>
                <c:pt idx="2">
                  <c:v>46.088235294117645</c:v>
                </c:pt>
                <c:pt idx="3">
                  <c:v>46.070588235294125</c:v>
                </c:pt>
                <c:pt idx="4">
                  <c:v>45.788888888888891</c:v>
                </c:pt>
                <c:pt idx="5">
                  <c:v>46.058823529411768</c:v>
                </c:pt>
                <c:pt idx="6">
                  <c:v>46.277777777777771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CF-4B5B-B4A8-CB90068684BF}"/>
            </c:ext>
          </c:extLst>
        </c:ser>
        <c:ser>
          <c:idx val="2"/>
          <c:order val="2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HDL!$F$3:$F$20</c:f>
              <c:numCache>
                <c:formatCode>0.0</c:formatCode>
                <c:ptCount val="18"/>
                <c:pt idx="1">
                  <c:v>45.5</c:v>
                </c:pt>
                <c:pt idx="2">
                  <c:v>45.6</c:v>
                </c:pt>
                <c:pt idx="3">
                  <c:v>45.222222222222221</c:v>
                </c:pt>
                <c:pt idx="4">
                  <c:v>45.727272727272727</c:v>
                </c:pt>
                <c:pt idx="5">
                  <c:v>45.666666666666664</c:v>
                </c:pt>
                <c:pt idx="6">
                  <c:v>45.89473684210526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CF-4B5B-B4A8-CB90068684BF}"/>
            </c:ext>
          </c:extLst>
        </c:ser>
        <c:ser>
          <c:idx val="7"/>
          <c:order val="3"/>
          <c:tx>
            <c:strRef>
              <c:f>HDL!$I$2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HDL!$I$3:$I$20</c:f>
              <c:numCache>
                <c:formatCode>0.0</c:formatCode>
                <c:ptCount val="18"/>
                <c:pt idx="0">
                  <c:v>46</c:v>
                </c:pt>
                <c:pt idx="1">
                  <c:v>45.6</c:v>
                </c:pt>
                <c:pt idx="2">
                  <c:v>45.5</c:v>
                </c:pt>
                <c:pt idx="3">
                  <c:v>45.3</c:v>
                </c:pt>
                <c:pt idx="4">
                  <c:v>45.5</c:v>
                </c:pt>
                <c:pt idx="5">
                  <c:v>46.9</c:v>
                </c:pt>
                <c:pt idx="6">
                  <c:v>45.8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CF-4B5B-B4A8-CB90068684BF}"/>
            </c:ext>
          </c:extLst>
        </c:ser>
        <c:ser>
          <c:idx val="3"/>
          <c:order val="4"/>
          <c:tx>
            <c:strRef>
              <c:f>HDL!$L$2</c:f>
              <c:strCache>
                <c:ptCount val="1"/>
                <c:pt idx="0">
                  <c:v>日立化成認証値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HDL!$L$3:$L$20</c:f>
              <c:numCache>
                <c:formatCode>0</c:formatCode>
                <c:ptCount val="18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CF-4B5B-B4A8-CB90068684BF}"/>
            </c:ext>
          </c:extLst>
        </c:ser>
        <c:ser>
          <c:idx val="4"/>
          <c:order val="5"/>
          <c:tx>
            <c:strRef>
              <c:f>HDL!$M$2</c:f>
              <c:strCache>
                <c:ptCount val="1"/>
                <c:pt idx="0">
                  <c:v>日立化成DS平均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HDL!$M$3:$M$20</c:f>
              <c:numCache>
                <c:formatCode>0.0</c:formatCode>
                <c:ptCount val="18"/>
                <c:pt idx="0">
                  <c:v>46</c:v>
                </c:pt>
                <c:pt idx="1">
                  <c:v>45.855376838235294</c:v>
                </c:pt>
                <c:pt idx="2">
                  <c:v>45.918933823529407</c:v>
                </c:pt>
                <c:pt idx="3">
                  <c:v>45.77398386437909</c:v>
                </c:pt>
                <c:pt idx="4">
                  <c:v>45.750134154040403</c:v>
                </c:pt>
                <c:pt idx="5">
                  <c:v>46.243091299019611</c:v>
                </c:pt>
                <c:pt idx="6">
                  <c:v>46.005628654970764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CF-4B5B-B4A8-CB90068684BF}"/>
            </c:ext>
          </c:extLst>
        </c:ser>
        <c:ser>
          <c:idx val="5"/>
          <c:order val="6"/>
          <c:tx>
            <c:strRef>
              <c:f>HDL!$R$2</c:f>
              <c:strCache>
                <c:ptCount val="1"/>
                <c:pt idx="0">
                  <c:v>日立化成下限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HDL!$R$3:$R$20</c:f>
              <c:numCache>
                <c:formatCode>General</c:formatCode>
                <c:ptCount val="18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43</c:v>
                </c:pt>
                <c:pt idx="13">
                  <c:v>43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CCF-4B5B-B4A8-CB90068684BF}"/>
            </c:ext>
          </c:extLst>
        </c:ser>
        <c:ser>
          <c:idx val="6"/>
          <c:order val="7"/>
          <c:tx>
            <c:strRef>
              <c:f>HDL!$S$2</c:f>
              <c:strCache>
                <c:ptCount val="1"/>
                <c:pt idx="0">
                  <c:v>日立化成上限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HDL!$S$3:$S$20</c:f>
              <c:numCache>
                <c:formatCode>General</c:formatCode>
                <c:ptCount val="18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CCF-4B5B-B4A8-CB9006868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821952"/>
        <c:axId val="323823872"/>
      </c:lineChart>
      <c:catAx>
        <c:axId val="32382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3823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823872"/>
        <c:scaling>
          <c:orientation val="minMax"/>
          <c:max val="52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32382195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773738296372738"/>
          <c:y val="0.18518598022225474"/>
          <c:w val="0.24509979958299294"/>
          <c:h val="0.779744543868968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57150</xdr:rowOff>
    </xdr:from>
    <xdr:to>
      <xdr:col>15</xdr:col>
      <xdr:colOff>119063</xdr:colOff>
      <xdr:row>39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47625</xdr:rowOff>
    </xdr:from>
    <xdr:to>
      <xdr:col>15</xdr:col>
      <xdr:colOff>142875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0.8745</cdr:x>
      <cdr:y>0.01073</cdr:y>
    </cdr:from>
    <cdr:to>
      <cdr:x>0.92984</cdr:x>
      <cdr:y>0.13485</cdr:y>
    </cdr:to>
    <cdr:sp macro="" textlink="">
      <cdr:nvSpPr>
        <cdr:cNvPr id="552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1873" y="34869"/>
          <a:ext cx="49879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</cdr:x>
      <cdr:y>0.14147</cdr:y>
    </cdr:from>
    <cdr:to>
      <cdr:x>0.09079</cdr:x>
      <cdr:y>0.20207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9839"/>
          <a:ext cx="818293" cy="19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76200</xdr:rowOff>
    </xdr:from>
    <xdr:to>
      <xdr:col>15</xdr:col>
      <xdr:colOff>180975</xdr:colOff>
      <xdr:row>40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0.87325</cdr:x>
      <cdr:y>0.01085</cdr:y>
    </cdr:from>
    <cdr:to>
      <cdr:x>0.94728</cdr:x>
      <cdr:y>0.12814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3979" y="31582"/>
          <a:ext cx="665825" cy="341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0.00382</cdr:x>
      <cdr:y>0.12486</cdr:y>
    </cdr:from>
    <cdr:to>
      <cdr:x>0.09339</cdr:x>
      <cdr:y>0.21173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79" y="390384"/>
          <a:ext cx="805591" cy="271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20</xdr:row>
      <xdr:rowOff>116680</xdr:rowOff>
    </xdr:from>
    <xdr:to>
      <xdr:col>16</xdr:col>
      <xdr:colOff>0</xdr:colOff>
      <xdr:row>39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0.87458</cdr:x>
      <cdr:y>0.00858</cdr:y>
    </cdr:from>
    <cdr:to>
      <cdr:x>0.94861</cdr:x>
      <cdr:y>0.12587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3865" y="27388"/>
          <a:ext cx="665648" cy="374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0.00647</cdr:x>
      <cdr:y>0.1439</cdr:y>
    </cdr:from>
    <cdr:to>
      <cdr:x>0.09604</cdr:x>
      <cdr:y>0.2042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3444"/>
          <a:ext cx="659532" cy="172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20</xdr:row>
      <xdr:rowOff>57149</xdr:rowOff>
    </xdr:from>
    <xdr:to>
      <xdr:col>8</xdr:col>
      <xdr:colOff>531018</xdr:colOff>
      <xdr:row>39</xdr:row>
      <xdr:rowOff>107155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20</xdr:row>
      <xdr:rowOff>47625</xdr:rowOff>
    </xdr:from>
    <xdr:to>
      <xdr:col>18</xdr:col>
      <xdr:colOff>142875</xdr:colOff>
      <xdr:row>39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0.80051</cdr:x>
      <cdr:y>0.00919</cdr:y>
    </cdr:from>
    <cdr:to>
      <cdr:x>0.93617</cdr:x>
      <cdr:y>0.19514</cdr:y>
    </cdr:to>
    <cdr:sp macro="" textlink="">
      <cdr:nvSpPr>
        <cdr:cNvPr id="3174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9207" y="30396"/>
          <a:ext cx="670953" cy="61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日立化成</a:t>
          </a:r>
        </a:p>
      </cdr:txBody>
    </cdr:sp>
  </cdr:relSizeAnchor>
  <cdr:relSizeAnchor xmlns:cdr="http://schemas.openxmlformats.org/drawingml/2006/chartDrawing">
    <cdr:from>
      <cdr:x>0.00857</cdr:x>
      <cdr:y>0.11715</cdr:y>
    </cdr:from>
    <cdr:to>
      <cdr:x>0.10755</cdr:x>
      <cdr:y>0.18015</cdr:y>
    </cdr:to>
    <cdr:sp macro="" textlink="">
      <cdr:nvSpPr>
        <cdr:cNvPr id="13045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4" y="365839"/>
          <a:ext cx="534521" cy="195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mg/dl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0.83318</cdr:x>
      <cdr:y>0</cdr:y>
    </cdr:from>
    <cdr:to>
      <cdr:x>0.94771</cdr:x>
      <cdr:y>0.20877</cdr:y>
    </cdr:to>
    <cdr:sp macro="" textlink="">
      <cdr:nvSpPr>
        <cdr:cNvPr id="32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304" y="0"/>
          <a:ext cx="625914" cy="636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0.0087</cdr:x>
      <cdr:y>0.11015</cdr:y>
    </cdr:from>
    <cdr:to>
      <cdr:x>0.11547</cdr:x>
      <cdr:y>0.18256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5" y="352000"/>
          <a:ext cx="583486" cy="231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0.8872</cdr:x>
      <cdr:y>0.00967</cdr:y>
    </cdr:from>
    <cdr:to>
      <cdr:x>0.92601</cdr:x>
      <cdr:y>0.13415</cdr:y>
    </cdr:to>
    <cdr:sp macro="" textlink="">
      <cdr:nvSpPr>
        <cdr:cNvPr id="5939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7447" y="3132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</cdr:x>
      <cdr:y>0.14926</cdr:y>
    </cdr:from>
    <cdr:to>
      <cdr:x>0.08632</cdr:x>
      <cdr:y>0.2094</cdr:y>
    </cdr:to>
    <cdr:sp macro="" textlink="">
      <cdr:nvSpPr>
        <cdr:cNvPr id="593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219"/>
          <a:ext cx="782116" cy="172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85725</xdr:rowOff>
    </xdr:from>
    <xdr:to>
      <xdr:col>16</xdr:col>
      <xdr:colOff>0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0.85073</cdr:x>
      <cdr:y>0.00498</cdr:y>
    </cdr:from>
    <cdr:to>
      <cdr:x>0.94586</cdr:x>
      <cdr:y>0.12227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0345" y="16002"/>
          <a:ext cx="863299" cy="376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</cdr:x>
      <cdr:y>0.14019</cdr:y>
    </cdr:from>
    <cdr:to>
      <cdr:x>0.08957</cdr:x>
      <cdr:y>0.20049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344"/>
          <a:ext cx="812843" cy="193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7144</xdr:colOff>
      <xdr:row>20</xdr:row>
      <xdr:rowOff>11906</xdr:rowOff>
    </xdr:from>
    <xdr:to>
      <xdr:col>15</xdr:col>
      <xdr:colOff>107157</xdr:colOff>
      <xdr:row>40</xdr:row>
      <xdr:rowOff>11907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0.87238</cdr:x>
      <cdr:y>0.02085</cdr:y>
    </cdr:from>
    <cdr:to>
      <cdr:x>0.926</cdr:x>
      <cdr:y>0.14187</cdr:y>
    </cdr:to>
    <cdr:sp macro="" textlink="">
      <cdr:nvSpPr>
        <cdr:cNvPr id="7680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570" y="69512"/>
          <a:ext cx="4912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0.00641</cdr:x>
      <cdr:y>0.13414</cdr:y>
    </cdr:from>
    <cdr:to>
      <cdr:x>0.09254</cdr:x>
      <cdr:y>0.19475</cdr:y>
    </cdr:to>
    <cdr:sp macro="" textlink="">
      <cdr:nvSpPr>
        <cdr:cNvPr id="768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0146"/>
          <a:ext cx="621578" cy="169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</xdr:colOff>
      <xdr:row>20</xdr:row>
      <xdr:rowOff>71438</xdr:rowOff>
    </xdr:from>
    <xdr:to>
      <xdr:col>15</xdr:col>
      <xdr:colOff>190500</xdr:colOff>
      <xdr:row>39</xdr:row>
      <xdr:rowOff>130969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0.87739</cdr:x>
      <cdr:y>0.02029</cdr:y>
    </cdr:from>
    <cdr:to>
      <cdr:x>0.91808</cdr:x>
      <cdr:y>0.14533</cdr:y>
    </cdr:to>
    <cdr:sp macro="" textlink="">
      <cdr:nvSpPr>
        <cdr:cNvPr id="5324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5144" y="65472"/>
          <a:ext cx="36792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0.00121</cdr:x>
      <cdr:y>0.14746</cdr:y>
    </cdr:from>
    <cdr:to>
      <cdr:x>0.06806</cdr:x>
      <cdr:y>0.20808</cdr:y>
    </cdr:to>
    <cdr:sp macro="" textlink="">
      <cdr:nvSpPr>
        <cdr:cNvPr id="532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0" y="475794"/>
          <a:ext cx="604591" cy="19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66674</xdr:rowOff>
    </xdr:from>
    <xdr:to>
      <xdr:col>15</xdr:col>
      <xdr:colOff>161925</xdr:colOff>
      <xdr:row>40</xdr:row>
      <xdr:rowOff>11905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38100</xdr:rowOff>
    </xdr:from>
    <xdr:to>
      <xdr:col>15</xdr:col>
      <xdr:colOff>154781</xdr:colOff>
      <xdr:row>39</xdr:row>
      <xdr:rowOff>107156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0.86348</cdr:x>
      <cdr:y>0.02142</cdr:y>
    </cdr:from>
    <cdr:to>
      <cdr:x>0.92295</cdr:x>
      <cdr:y>0.14445</cdr:y>
    </cdr:to>
    <cdr:sp macro="" textlink="">
      <cdr:nvSpPr>
        <cdr:cNvPr id="4710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016" y="70221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</cdr:x>
      <cdr:y>0.12952</cdr:y>
    </cdr:from>
    <cdr:to>
      <cdr:x>0.08116</cdr:x>
      <cdr:y>0.21932</cdr:y>
    </cdr:to>
    <cdr:sp macro="" textlink="">
      <cdr:nvSpPr>
        <cdr:cNvPr id="471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4694"/>
          <a:ext cx="726281" cy="294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20</xdr:row>
      <xdr:rowOff>35718</xdr:rowOff>
    </xdr:from>
    <xdr:to>
      <xdr:col>15</xdr:col>
      <xdr:colOff>154783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0.87262</cdr:x>
      <cdr:y>0.01874</cdr:y>
    </cdr:from>
    <cdr:to>
      <cdr:x>0.92552</cdr:x>
      <cdr:y>0.14063</cdr:y>
    </cdr:to>
    <cdr:sp macro="" textlink="">
      <cdr:nvSpPr>
        <cdr:cNvPr id="5017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728" y="62031"/>
          <a:ext cx="48442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0.00641</cdr:x>
      <cdr:y>0.13246</cdr:y>
    </cdr:from>
    <cdr:to>
      <cdr:x>0.0874</cdr:x>
      <cdr:y>0.19295</cdr:y>
    </cdr:to>
    <cdr:sp macro="" textlink="">
      <cdr:nvSpPr>
        <cdr:cNvPr id="501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1" y="387421"/>
          <a:ext cx="600199" cy="172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19050</xdr:rowOff>
    </xdr:from>
    <xdr:to>
      <xdr:col>15</xdr:col>
      <xdr:colOff>161925</xdr:colOff>
      <xdr:row>40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0.87344</cdr:x>
      <cdr:y>0.01088</cdr:y>
    </cdr:from>
    <cdr:to>
      <cdr:x>0.92722</cdr:x>
      <cdr:y>0.1319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8286" y="36275"/>
          <a:ext cx="48135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85725</xdr:rowOff>
    </xdr:from>
    <xdr:to>
      <xdr:col>15</xdr:col>
      <xdr:colOff>161925</xdr:colOff>
      <xdr:row>39</xdr:row>
      <xdr:rowOff>114300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0.87429</cdr:x>
      <cdr:y>0.00827</cdr:y>
    </cdr:from>
    <cdr:to>
      <cdr:x>0.92637</cdr:x>
      <cdr:y>0.13451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4171" y="26415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47625</xdr:rowOff>
    </xdr:from>
    <xdr:to>
      <xdr:col>16</xdr:col>
      <xdr:colOff>19050</xdr:colOff>
      <xdr:row>40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0.87808</cdr:x>
      <cdr:y>0.02023</cdr:y>
    </cdr:from>
    <cdr:to>
      <cdr:x>0.93894</cdr:x>
      <cdr:y>0.14264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39" y="66659"/>
          <a:ext cx="5424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38100</xdr:rowOff>
    </xdr:from>
    <xdr:to>
      <xdr:col>16</xdr:col>
      <xdr:colOff>9525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126855</xdr:colOff>
      <xdr:row>3</xdr:row>
      <xdr:rowOff>142873</xdr:rowOff>
    </xdr:from>
    <xdr:to>
      <xdr:col>20</xdr:col>
      <xdr:colOff>678656</xdr:colOff>
      <xdr:row>7</xdr:row>
      <xdr:rowOff>190499</xdr:rowOff>
    </xdr:to>
    <xdr:sp macro="" textlink="">
      <xdr:nvSpPr>
        <xdr:cNvPr id="3" name="円形吹き出し 2"/>
        <xdr:cNvSpPr/>
      </xdr:nvSpPr>
      <xdr:spPr bwMode="auto">
        <a:xfrm>
          <a:off x="11056793" y="797717"/>
          <a:ext cx="2623488" cy="857251"/>
        </a:xfrm>
        <a:prstGeom prst="wedgeEllipseCallout">
          <a:avLst>
            <a:gd name="adj1" fmla="val -168018"/>
            <a:gd name="adj2" fmla="val 6667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８月より</a:t>
          </a:r>
          <a:r>
            <a:rPr kumimoji="1" lang="en-US" altLang="ja-JP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IFCC</a:t>
          </a:r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法に変更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されました。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0.88837</cdr:x>
      <cdr:y>0.01293</cdr:y>
    </cdr:from>
    <cdr:to>
      <cdr:x>0.92047</cdr:x>
      <cdr:y>0.1392</cdr:y>
    </cdr:to>
    <cdr:sp macro="" textlink="">
      <cdr:nvSpPr>
        <cdr:cNvPr id="614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9415" y="41828"/>
          <a:ext cx="288284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0.00654</cdr:x>
      <cdr:y>0.14012</cdr:y>
    </cdr:from>
    <cdr:to>
      <cdr:x>0.08475</cdr:x>
      <cdr:y>0.19664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771"/>
          <a:ext cx="560184" cy="160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0.88197</cdr:x>
      <cdr:y>0.00818</cdr:y>
    </cdr:from>
    <cdr:to>
      <cdr:x>0.93446</cdr:x>
      <cdr:y>0.13518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8181" y="25976"/>
          <a:ext cx="4719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0.00654</cdr:x>
      <cdr:y>0.11557</cdr:y>
    </cdr:from>
    <cdr:to>
      <cdr:x>0.09314</cdr:x>
      <cdr:y>0.21278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6445"/>
          <a:ext cx="632003" cy="270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38100</xdr:rowOff>
    </xdr:from>
    <xdr:to>
      <xdr:col>15</xdr:col>
      <xdr:colOff>152400</xdr:colOff>
      <xdr:row>39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0.88129</cdr:x>
      <cdr:y>0.00712</cdr:y>
    </cdr:from>
    <cdr:to>
      <cdr:x>0.91937</cdr:x>
      <cdr:y>0.13566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913" y="22335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76200</xdr:rowOff>
    </xdr:from>
    <xdr:to>
      <xdr:col>16</xdr:col>
      <xdr:colOff>0</xdr:colOff>
      <xdr:row>40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0.86598</cdr:x>
      <cdr:y>0.02506</cdr:y>
    </cdr:from>
    <cdr:to>
      <cdr:x>0.9203</cdr:x>
      <cdr:y>0.14891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1308" y="81636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0.00653</cdr:x>
      <cdr:y>0.10966</cdr:y>
    </cdr:from>
    <cdr:to>
      <cdr:x>0.08472</cdr:x>
      <cdr:y>0.20492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715"/>
          <a:ext cx="570671" cy="27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57150</xdr:rowOff>
    </xdr:from>
    <xdr:to>
      <xdr:col>15</xdr:col>
      <xdr:colOff>161925</xdr:colOff>
      <xdr:row>40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0.87813</cdr:x>
      <cdr:y>0.01987</cdr:y>
    </cdr:from>
    <cdr:to>
      <cdr:x>0.93889</cdr:x>
      <cdr:y>0.143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0331" y="65108"/>
          <a:ext cx="53764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35719</xdr:rowOff>
    </xdr:from>
    <xdr:to>
      <xdr:col>16</xdr:col>
      <xdr:colOff>0</xdr:colOff>
      <xdr:row>40</xdr:row>
      <xdr:rowOff>35719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0.88088</cdr:x>
      <cdr:y>0.02093</cdr:y>
    </cdr:from>
    <cdr:to>
      <cdr:x>0.93614</cdr:x>
      <cdr:y>0.14194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7930" y="69762"/>
          <a:ext cx="49609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20</xdr:row>
      <xdr:rowOff>28575</xdr:rowOff>
    </xdr:from>
    <xdr:to>
      <xdr:col>15</xdr:col>
      <xdr:colOff>130970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345281</xdr:colOff>
      <xdr:row>20</xdr:row>
      <xdr:rowOff>92869</xdr:rowOff>
    </xdr:from>
    <xdr:to>
      <xdr:col>20</xdr:col>
      <xdr:colOff>250030</xdr:colOff>
      <xdr:row>39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69056</xdr:rowOff>
    </xdr:from>
    <xdr:to>
      <xdr:col>9</xdr:col>
      <xdr:colOff>190501</xdr:colOff>
      <xdr:row>38</xdr:row>
      <xdr:rowOff>159544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0.87659</cdr:x>
      <cdr:y>0.02064</cdr:y>
    </cdr:from>
    <cdr:to>
      <cdr:x>0.91097</cdr:x>
      <cdr:y>0.14563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7962" y="67487"/>
          <a:ext cx="312906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(μg/dl)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76200</xdr:rowOff>
    </xdr:from>
    <xdr:to>
      <xdr:col>15</xdr:col>
      <xdr:colOff>130969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0.87258</cdr:x>
      <cdr:y>0.01269</cdr:y>
    </cdr:from>
    <cdr:to>
      <cdr:x>0.91498</cdr:x>
      <cdr:y>0.12834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3822" y="40732"/>
          <a:ext cx="381126" cy="371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0.00264</cdr:x>
      <cdr:y>0.11264</cdr:y>
    </cdr:from>
    <cdr:to>
      <cdr:x>0.07</cdr:x>
      <cdr:y>0.20623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62" y="361552"/>
          <a:ext cx="616742" cy="300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76199</xdr:rowOff>
    </xdr:from>
    <xdr:to>
      <xdr:col>16</xdr:col>
      <xdr:colOff>1905</xdr:colOff>
      <xdr:row>39</xdr:row>
      <xdr:rowOff>114299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0.87711</cdr:x>
      <cdr:y>0.01939</cdr:y>
    </cdr:from>
    <cdr:to>
      <cdr:x>0.91045</cdr:x>
      <cdr:y>0.14688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9830" y="62142"/>
          <a:ext cx="304507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35719</xdr:rowOff>
    </xdr:from>
    <xdr:to>
      <xdr:col>15</xdr:col>
      <xdr:colOff>154782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0.86883</cdr:x>
      <cdr:y>0.02051</cdr:y>
    </cdr:from>
    <cdr:to>
      <cdr:x>0.91873</cdr:x>
      <cdr:y>0.14577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698" y="66894"/>
          <a:ext cx="4616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66675</xdr:rowOff>
    </xdr:from>
    <xdr:to>
      <xdr:col>16</xdr:col>
      <xdr:colOff>11906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0.8691</cdr:x>
      <cdr:y>0.01967</cdr:y>
    </cdr:from>
    <cdr:to>
      <cdr:x>0.91846</cdr:x>
      <cdr:y>0.1466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0851" y="63330"/>
          <a:ext cx="454420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23812</xdr:rowOff>
    </xdr:from>
    <xdr:to>
      <xdr:col>16</xdr:col>
      <xdr:colOff>11906</xdr:colOff>
      <xdr:row>39</xdr:row>
      <xdr:rowOff>154780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0.7403</cdr:x>
      <cdr:y>0</cdr:y>
    </cdr:from>
    <cdr:to>
      <cdr:x>0.93551</cdr:x>
      <cdr:y>0.10108</cdr:y>
    </cdr:to>
    <cdr:sp macro="" textlink="">
      <cdr:nvSpPr>
        <cdr:cNvPr id="1327105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1168" y="0"/>
          <a:ext cx="1173731" cy="311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（日立）</a:t>
          </a:r>
        </a:p>
      </cdr:txBody>
    </cdr:sp>
  </cdr:relSizeAnchor>
  <cdr:relSizeAnchor xmlns:cdr="http://schemas.openxmlformats.org/drawingml/2006/chartDrawing">
    <cdr:from>
      <cdr:x>0.00899</cdr:x>
      <cdr:y>0.11348</cdr:y>
    </cdr:from>
    <cdr:to>
      <cdr:x>0.12487</cdr:x>
      <cdr:y>0.19394</cdr:y>
    </cdr:to>
    <cdr:sp macro="" textlink="">
      <cdr:nvSpPr>
        <cdr:cNvPr id="132710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552"/>
          <a:ext cx="613677" cy="249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0.86706</cdr:x>
      <cdr:y>0.02118</cdr:y>
    </cdr:from>
    <cdr:to>
      <cdr:x>0.9205</cdr:x>
      <cdr:y>0.14509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716" y="69863"/>
          <a:ext cx="4893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95249</xdr:rowOff>
    </xdr:from>
    <xdr:to>
      <xdr:col>7</xdr:col>
      <xdr:colOff>595313</xdr:colOff>
      <xdr:row>39</xdr:row>
      <xdr:rowOff>119061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100012</xdr:colOff>
      <xdr:row>20</xdr:row>
      <xdr:rowOff>130969</xdr:rowOff>
    </xdr:from>
    <xdr:to>
      <xdr:col>16</xdr:col>
      <xdr:colOff>142874</xdr:colOff>
      <xdr:row>40</xdr:row>
      <xdr:rowOff>23813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0.79293</cdr:x>
      <cdr:y>0.02773</cdr:y>
    </cdr:from>
    <cdr:to>
      <cdr:x>0.92415</cdr:x>
      <cdr:y>0.21361</cdr:y>
    </cdr:to>
    <cdr:sp macro="" textlink="">
      <cdr:nvSpPr>
        <cdr:cNvPr id="901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6816" y="91003"/>
          <a:ext cx="606812" cy="609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5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日立化成</a:t>
          </a:r>
        </a:p>
      </cdr:txBody>
    </cdr:sp>
  </cdr:relSizeAnchor>
  <cdr:relSizeAnchor xmlns:cdr="http://schemas.openxmlformats.org/drawingml/2006/chartDrawing">
    <cdr:from>
      <cdr:x>0.01002</cdr:x>
      <cdr:y>0.13797</cdr:y>
    </cdr:from>
    <cdr:to>
      <cdr:x>0.13398</cdr:x>
      <cdr:y>0.19385</cdr:y>
    </cdr:to>
    <cdr:sp macro="" textlink="">
      <cdr:nvSpPr>
        <cdr:cNvPr id="901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18775"/>
          <a:ext cx="589202" cy="168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0.84445</cdr:x>
      <cdr:y>0.02108</cdr:y>
    </cdr:from>
    <cdr:to>
      <cdr:x>0.92028</cdr:x>
      <cdr:y>0.2101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377" y="68007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</cdr:x>
      <cdr:y>0.13482</cdr:y>
    </cdr:from>
    <cdr:to>
      <cdr:x>0.09664</cdr:x>
      <cdr:y>0.2214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35009"/>
          <a:ext cx="566795" cy="27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107950</xdr:rowOff>
    </xdr:from>
    <xdr:to>
      <xdr:col>24</xdr:col>
      <xdr:colOff>0</xdr:colOff>
      <xdr:row>45</xdr:row>
      <xdr:rowOff>63500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0.08617</cdr:y>
    </cdr:from>
    <cdr:to>
      <cdr:x>0.06711</cdr:x>
      <cdr:y>0.14732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" y="393700"/>
          <a:ext cx="469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0.81695</cdr:x>
      <cdr:y>0.01233</cdr:y>
    </cdr:from>
    <cdr:to>
      <cdr:x>0.97666</cdr:x>
      <cdr:y>0.1433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594" y="38110"/>
          <a:ext cx="928687" cy="404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（日立以外）</a:t>
          </a:r>
          <a:endParaRPr lang="en-US" altLang="ja-JP" sz="11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0.00829</cdr:x>
      <cdr:y>0.11736</cdr:y>
    </cdr:from>
    <cdr:to>
      <cdr:x>0.10663</cdr:x>
      <cdr:y>0.20654</cdr:y>
    </cdr:to>
    <cdr:sp macro="" textlink="">
      <cdr:nvSpPr>
        <cdr:cNvPr id="13281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7592"/>
          <a:ext cx="564833" cy="276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133350</xdr:rowOff>
    </xdr:from>
    <xdr:to>
      <xdr:col>15</xdr:col>
      <xdr:colOff>190500</xdr:colOff>
      <xdr:row>39</xdr:row>
      <xdr:rowOff>142875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0.88486</cdr:x>
      <cdr:y>0</cdr:y>
    </cdr:from>
    <cdr:to>
      <cdr:x>0.92105</cdr:x>
      <cdr:y>0.14112</cdr:y>
    </cdr:to>
    <cdr:sp macro="" textlink="">
      <cdr:nvSpPr>
        <cdr:cNvPr id="665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0078" y="0"/>
          <a:ext cx="330027" cy="448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0.00648</cdr:x>
      <cdr:y>0.11125</cdr:y>
    </cdr:from>
    <cdr:to>
      <cdr:x>0.0758</cdr:x>
      <cdr:y>0.17159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767"/>
          <a:ext cx="489275" cy="17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99"/>
  </sheetPr>
  <dimension ref="A1:S43"/>
  <sheetViews>
    <sheetView tabSelected="1" view="pageBreakPreview" zoomScale="70" zoomScaleNormal="65" zoomScaleSheetLayoutView="70" workbookViewId="0">
      <selection activeCell="O22" sqref="O22"/>
    </sheetView>
  </sheetViews>
  <sheetFormatPr defaultRowHeight="15.75" x14ac:dyDescent="0.25"/>
  <cols>
    <col min="1" max="1" width="32" customWidth="1"/>
    <col min="2" max="2" width="9" style="76" bestFit="1" customWidth="1"/>
    <col min="3" max="3" width="11.75" bestFit="1" customWidth="1"/>
    <col min="4" max="4" width="10.875" customWidth="1"/>
    <col min="5" max="5" width="24.125" hidden="1" customWidth="1"/>
    <col min="6" max="6" width="4.625" bestFit="1" customWidth="1"/>
    <col min="7" max="7" width="9.625" bestFit="1" customWidth="1"/>
    <col min="8" max="8" width="25.375" customWidth="1"/>
    <col min="9" max="13" width="9" style="17"/>
  </cols>
  <sheetData>
    <row r="1" spans="1:19" ht="19.5" x14ac:dyDescent="0.25">
      <c r="A1" s="208" t="s">
        <v>107</v>
      </c>
      <c r="B1" s="209"/>
      <c r="C1" s="209"/>
      <c r="D1" s="209"/>
      <c r="E1" s="209"/>
      <c r="F1" s="209"/>
      <c r="G1" s="209"/>
      <c r="H1" s="209"/>
      <c r="I1" s="97"/>
      <c r="J1" s="78"/>
      <c r="K1" s="78"/>
      <c r="L1" s="78"/>
      <c r="M1" s="78"/>
      <c r="N1" s="79"/>
    </row>
    <row r="2" spans="1:19" ht="21.95" customHeight="1" thickBot="1" x14ac:dyDescent="0.3">
      <c r="A2" s="80" t="s">
        <v>0</v>
      </c>
      <c r="B2" s="116" t="s">
        <v>1</v>
      </c>
      <c r="C2" s="81" t="s">
        <v>64</v>
      </c>
      <c r="D2" s="210" t="s">
        <v>65</v>
      </c>
      <c r="E2" s="211"/>
      <c r="F2" s="211"/>
      <c r="G2" s="212"/>
      <c r="H2" s="81" t="s">
        <v>66</v>
      </c>
      <c r="I2" s="78"/>
      <c r="J2" s="78"/>
      <c r="K2" s="78"/>
      <c r="L2" s="78"/>
      <c r="M2" s="78"/>
      <c r="N2" s="79"/>
    </row>
    <row r="3" spans="1:19" ht="21.95" customHeight="1" thickTop="1" x14ac:dyDescent="0.25">
      <c r="A3" s="195" t="s">
        <v>14</v>
      </c>
      <c r="B3" s="140">
        <v>145</v>
      </c>
      <c r="C3" s="141" t="s">
        <v>100</v>
      </c>
      <c r="D3" s="142">
        <f>$B$3-2</f>
        <v>143</v>
      </c>
      <c r="E3" s="143" t="s">
        <v>108</v>
      </c>
      <c r="F3" s="143" t="s">
        <v>90</v>
      </c>
      <c r="G3" s="144">
        <f>$B$3+2</f>
        <v>147</v>
      </c>
      <c r="H3" s="82" t="s">
        <v>109</v>
      </c>
      <c r="I3" s="78"/>
      <c r="J3" s="78"/>
      <c r="K3" s="78"/>
      <c r="L3" s="78"/>
      <c r="M3" s="78"/>
      <c r="N3" s="79"/>
    </row>
    <row r="4" spans="1:19" ht="21.95" customHeight="1" thickBot="1" x14ac:dyDescent="0.3">
      <c r="A4" s="196" t="s">
        <v>15</v>
      </c>
      <c r="B4" s="145">
        <v>5.3</v>
      </c>
      <c r="C4" s="146" t="s">
        <v>67</v>
      </c>
      <c r="D4" s="147">
        <f>$B$4-0.2</f>
        <v>5.0999999999999996</v>
      </c>
      <c r="E4" s="148" t="s">
        <v>108</v>
      </c>
      <c r="F4" s="148" t="s">
        <v>108</v>
      </c>
      <c r="G4" s="149">
        <f>$B$4+0.2</f>
        <v>5.5</v>
      </c>
      <c r="H4" s="83" t="s">
        <v>110</v>
      </c>
      <c r="I4" s="78"/>
      <c r="J4" s="78"/>
      <c r="K4" s="78"/>
      <c r="L4" s="78"/>
      <c r="M4" s="78"/>
      <c r="N4" s="79"/>
    </row>
    <row r="5" spans="1:19" s="8" customFormat="1" ht="21.95" customHeight="1" thickTop="1" x14ac:dyDescent="0.25">
      <c r="A5" s="197" t="s">
        <v>68</v>
      </c>
      <c r="B5" s="150">
        <v>110</v>
      </c>
      <c r="C5" s="151" t="s">
        <v>67</v>
      </c>
      <c r="D5" s="152">
        <f>$B$5-3</f>
        <v>107</v>
      </c>
      <c r="E5" s="153" t="s">
        <v>108</v>
      </c>
      <c r="F5" s="153" t="s">
        <v>108</v>
      </c>
      <c r="G5" s="154">
        <f>$B$5+3</f>
        <v>113</v>
      </c>
      <c r="H5" s="84" t="s">
        <v>111</v>
      </c>
      <c r="I5" s="85"/>
      <c r="J5" s="85"/>
      <c r="K5" s="85"/>
      <c r="L5" s="85"/>
      <c r="M5" s="85"/>
      <c r="N5" s="86"/>
    </row>
    <row r="6" spans="1:19" ht="21.95" customHeight="1" thickBot="1" x14ac:dyDescent="0.3">
      <c r="A6" s="196" t="s">
        <v>58</v>
      </c>
      <c r="B6" s="145">
        <v>107</v>
      </c>
      <c r="C6" s="146" t="s">
        <v>67</v>
      </c>
      <c r="D6" s="147">
        <f>$B$6-3</f>
        <v>104</v>
      </c>
      <c r="E6" s="148" t="s">
        <v>108</v>
      </c>
      <c r="F6" s="148" t="s">
        <v>108</v>
      </c>
      <c r="G6" s="149">
        <f>$B$6+3</f>
        <v>110</v>
      </c>
      <c r="H6" s="83" t="s">
        <v>69</v>
      </c>
      <c r="I6" s="78"/>
      <c r="J6" s="78"/>
      <c r="K6" s="78"/>
      <c r="L6" s="78"/>
      <c r="M6" s="78"/>
      <c r="N6" s="79"/>
    </row>
    <row r="7" spans="1:19" ht="21.95" customHeight="1" thickTop="1" x14ac:dyDescent="0.25">
      <c r="A7" s="198" t="s">
        <v>17</v>
      </c>
      <c r="B7" s="155">
        <v>10.9</v>
      </c>
      <c r="C7" s="151" t="s">
        <v>91</v>
      </c>
      <c r="D7" s="156">
        <f>$B$7-0.5</f>
        <v>10.4</v>
      </c>
      <c r="E7" s="153" t="s">
        <v>90</v>
      </c>
      <c r="F7" s="153" t="s">
        <v>90</v>
      </c>
      <c r="G7" s="157">
        <f>$B$7+0.5</f>
        <v>11.4</v>
      </c>
      <c r="H7" s="84" t="s">
        <v>99</v>
      </c>
      <c r="I7" s="78"/>
      <c r="J7" s="78"/>
      <c r="K7" s="78"/>
      <c r="L7" s="78"/>
      <c r="M7" s="78"/>
      <c r="N7" s="79"/>
    </row>
    <row r="8" spans="1:19" ht="21.95" customHeight="1" x14ac:dyDescent="0.25">
      <c r="A8" s="195" t="s">
        <v>13</v>
      </c>
      <c r="B8" s="140">
        <v>186</v>
      </c>
      <c r="C8" s="141" t="s">
        <v>70</v>
      </c>
      <c r="D8" s="158">
        <f>$B$8-5</f>
        <v>181</v>
      </c>
      <c r="E8" s="159" t="s">
        <v>108</v>
      </c>
      <c r="F8" s="159" t="s">
        <v>108</v>
      </c>
      <c r="G8" s="160">
        <f>$B$8+5</f>
        <v>191</v>
      </c>
      <c r="H8" s="82" t="s">
        <v>112</v>
      </c>
      <c r="I8" s="78"/>
      <c r="J8" s="78"/>
      <c r="K8" s="78"/>
      <c r="L8" s="78"/>
      <c r="M8" s="78"/>
      <c r="N8" s="79"/>
    </row>
    <row r="9" spans="1:19" ht="21.95" customHeight="1" x14ac:dyDescent="0.25">
      <c r="A9" s="197" t="s">
        <v>8</v>
      </c>
      <c r="B9" s="161">
        <v>142</v>
      </c>
      <c r="C9" s="162" t="s">
        <v>70</v>
      </c>
      <c r="D9" s="163">
        <f>ROUNDDOWN($B$9*0.95,0)</f>
        <v>134</v>
      </c>
      <c r="E9" s="159" t="s">
        <v>108</v>
      </c>
      <c r="F9" s="159" t="s">
        <v>108</v>
      </c>
      <c r="G9" s="164">
        <f>ROUNDUP($B$9*1.05,0)</f>
        <v>150</v>
      </c>
      <c r="H9" s="87" t="s">
        <v>113</v>
      </c>
      <c r="I9" s="78"/>
      <c r="J9" s="78"/>
      <c r="K9" s="78"/>
      <c r="L9" s="78"/>
      <c r="M9" s="78"/>
      <c r="N9" s="79"/>
      <c r="O9" s="79"/>
      <c r="P9" s="79"/>
      <c r="Q9" s="79"/>
      <c r="R9" s="79"/>
      <c r="S9" s="79"/>
    </row>
    <row r="10" spans="1:19" ht="21.95" customHeight="1" thickBot="1" x14ac:dyDescent="0.3">
      <c r="A10" s="199" t="s">
        <v>114</v>
      </c>
      <c r="B10" s="165">
        <v>55</v>
      </c>
      <c r="C10" s="166" t="s">
        <v>70</v>
      </c>
      <c r="D10" s="167">
        <f>ROUNDDOWN($B$10*0.95,0)</f>
        <v>52</v>
      </c>
      <c r="E10" s="168" t="s">
        <v>115</v>
      </c>
      <c r="F10" s="168" t="s">
        <v>115</v>
      </c>
      <c r="G10" s="169">
        <f>ROUNDUP($B$10*1.05,0)</f>
        <v>58</v>
      </c>
      <c r="H10" s="88" t="s">
        <v>116</v>
      </c>
      <c r="I10" s="78"/>
      <c r="J10" s="78"/>
      <c r="K10" s="78"/>
      <c r="L10" s="78"/>
      <c r="M10" s="78"/>
      <c r="N10" s="79"/>
      <c r="O10" s="79"/>
      <c r="P10" s="79"/>
      <c r="Q10" s="79"/>
      <c r="R10" s="79"/>
      <c r="S10" s="79"/>
    </row>
    <row r="11" spans="1:19" ht="21.95" customHeight="1" thickTop="1" x14ac:dyDescent="0.25">
      <c r="A11" s="117" t="s">
        <v>105</v>
      </c>
      <c r="B11" s="170">
        <v>46</v>
      </c>
      <c r="C11" s="171" t="s">
        <v>70</v>
      </c>
      <c r="D11" s="172">
        <f>$B$11-3</f>
        <v>43</v>
      </c>
      <c r="E11" s="173" t="s">
        <v>108</v>
      </c>
      <c r="F11" s="173" t="s">
        <v>108</v>
      </c>
      <c r="G11" s="174">
        <f>$B$11+3</f>
        <v>49</v>
      </c>
      <c r="H11" s="89" t="s">
        <v>117</v>
      </c>
      <c r="I11" s="78"/>
      <c r="J11" s="78"/>
      <c r="K11" s="78"/>
      <c r="L11" s="78"/>
      <c r="M11" s="78"/>
      <c r="N11" s="79"/>
      <c r="O11" s="79"/>
      <c r="P11" s="79"/>
      <c r="Q11" s="79"/>
      <c r="R11" s="79"/>
      <c r="S11" s="79"/>
    </row>
    <row r="12" spans="1:19" ht="21.95" customHeight="1" thickBot="1" x14ac:dyDescent="0.3">
      <c r="A12" s="90" t="s">
        <v>59</v>
      </c>
      <c r="B12" s="145">
        <v>52</v>
      </c>
      <c r="C12" s="146" t="s">
        <v>70</v>
      </c>
      <c r="D12" s="147">
        <f>$B$12-3</f>
        <v>49</v>
      </c>
      <c r="E12" s="148" t="s">
        <v>108</v>
      </c>
      <c r="F12" s="148" t="s">
        <v>108</v>
      </c>
      <c r="G12" s="149">
        <f>$B$12+3</f>
        <v>55</v>
      </c>
      <c r="H12" s="83" t="s">
        <v>71</v>
      </c>
      <c r="I12" s="78"/>
      <c r="J12" s="78"/>
      <c r="K12" s="78"/>
      <c r="L12" s="78"/>
      <c r="M12" s="78"/>
      <c r="N12" s="79"/>
      <c r="O12" s="79"/>
      <c r="P12" s="79"/>
      <c r="Q12" s="79"/>
      <c r="R12" s="79"/>
      <c r="S12" s="79"/>
    </row>
    <row r="13" spans="1:19" ht="21.95" customHeight="1" thickTop="1" x14ac:dyDescent="0.25">
      <c r="A13" s="118" t="s">
        <v>118</v>
      </c>
      <c r="B13" s="150">
        <v>80</v>
      </c>
      <c r="C13" s="141" t="s">
        <v>91</v>
      </c>
      <c r="D13" s="163">
        <f>$B$13-5</f>
        <v>75</v>
      </c>
      <c r="E13" s="159" t="s">
        <v>108</v>
      </c>
      <c r="F13" s="159" t="s">
        <v>108</v>
      </c>
      <c r="G13" s="164">
        <f>$B$13+5</f>
        <v>85</v>
      </c>
      <c r="H13" s="84" t="s">
        <v>92</v>
      </c>
      <c r="I13" s="78"/>
      <c r="J13" s="78"/>
      <c r="K13" s="78"/>
      <c r="L13" s="78"/>
      <c r="M13" s="78"/>
      <c r="N13" s="79"/>
      <c r="O13" s="79"/>
      <c r="P13" s="79"/>
      <c r="Q13" s="79"/>
      <c r="R13" s="79"/>
      <c r="S13" s="79"/>
    </row>
    <row r="14" spans="1:19" ht="21.95" customHeight="1" thickBot="1" x14ac:dyDescent="0.3">
      <c r="A14" s="90" t="s">
        <v>60</v>
      </c>
      <c r="B14" s="145">
        <v>60</v>
      </c>
      <c r="C14" s="146" t="s">
        <v>91</v>
      </c>
      <c r="D14" s="175">
        <f>$B$14-5</f>
        <v>55</v>
      </c>
      <c r="E14" s="148" t="s">
        <v>108</v>
      </c>
      <c r="F14" s="148" t="s">
        <v>108</v>
      </c>
      <c r="G14" s="176">
        <f>$B$14+5</f>
        <v>65</v>
      </c>
      <c r="H14" s="83" t="s">
        <v>74</v>
      </c>
      <c r="I14" s="92"/>
      <c r="J14" s="78"/>
      <c r="K14" s="78"/>
      <c r="L14" s="78"/>
      <c r="M14" s="78"/>
      <c r="N14" s="79"/>
      <c r="O14" s="79"/>
      <c r="P14" s="79"/>
      <c r="Q14" s="79"/>
      <c r="R14" s="79"/>
      <c r="S14" s="79"/>
    </row>
    <row r="15" spans="1:19" ht="21.95" customHeight="1" thickTop="1" x14ac:dyDescent="0.25">
      <c r="A15" s="197" t="s">
        <v>9</v>
      </c>
      <c r="B15" s="161">
        <v>6.4</v>
      </c>
      <c r="C15" s="162" t="s">
        <v>119</v>
      </c>
      <c r="D15" s="177">
        <f>$B$15-0.2</f>
        <v>6.2</v>
      </c>
      <c r="E15" s="178" t="s">
        <v>108</v>
      </c>
      <c r="F15" s="178" t="s">
        <v>108</v>
      </c>
      <c r="G15" s="179">
        <f>$B$15+0.2</f>
        <v>6.6000000000000005</v>
      </c>
      <c r="H15" s="87" t="s">
        <v>98</v>
      </c>
      <c r="I15" s="78"/>
      <c r="J15" s="78"/>
      <c r="K15" s="78"/>
      <c r="L15" s="78"/>
      <c r="M15" s="78"/>
      <c r="N15" s="79"/>
      <c r="O15" s="79"/>
      <c r="P15" s="79"/>
      <c r="Q15" s="79"/>
      <c r="R15" s="79"/>
      <c r="S15" s="79"/>
    </row>
    <row r="16" spans="1:19" ht="21.95" customHeight="1" x14ac:dyDescent="0.25">
      <c r="A16" s="195" t="s">
        <v>97</v>
      </c>
      <c r="B16" s="180">
        <v>4.0199999999999996</v>
      </c>
      <c r="C16" s="141" t="s">
        <v>96</v>
      </c>
      <c r="D16" s="181">
        <f>$B$16-0.2</f>
        <v>3.8199999999999994</v>
      </c>
      <c r="E16" s="159" t="s">
        <v>90</v>
      </c>
      <c r="F16" s="159" t="s">
        <v>90</v>
      </c>
      <c r="G16" s="182">
        <f>$B$16+0.2</f>
        <v>4.22</v>
      </c>
      <c r="H16" s="82" t="s">
        <v>72</v>
      </c>
      <c r="I16" s="78"/>
      <c r="J16" s="78"/>
      <c r="K16" s="78"/>
      <c r="L16" s="78"/>
      <c r="M16" s="78"/>
      <c r="N16" s="79"/>
      <c r="O16" s="79"/>
      <c r="P16" s="79"/>
      <c r="Q16" s="79"/>
      <c r="R16" s="79"/>
      <c r="S16" s="79"/>
    </row>
    <row r="17" spans="1:19" ht="21.95" customHeight="1" x14ac:dyDescent="0.25">
      <c r="A17" s="118" t="s">
        <v>95</v>
      </c>
      <c r="B17" s="155">
        <v>2.1</v>
      </c>
      <c r="C17" s="151" t="s">
        <v>70</v>
      </c>
      <c r="D17" s="156">
        <f>ROUNDDOWN($B$17*0.9,1)</f>
        <v>1.8</v>
      </c>
      <c r="E17" s="153" t="s">
        <v>90</v>
      </c>
      <c r="F17" s="153" t="s">
        <v>90</v>
      </c>
      <c r="G17" s="157">
        <f>ROUNDUP($B$17*1.1,1)</f>
        <v>2.4</v>
      </c>
      <c r="H17" s="84" t="s">
        <v>94</v>
      </c>
      <c r="I17" s="78"/>
      <c r="J17" s="78"/>
      <c r="K17" s="78"/>
      <c r="L17" s="78"/>
      <c r="M17" s="78"/>
      <c r="N17" s="79"/>
      <c r="O17" s="79"/>
      <c r="P17" s="79"/>
      <c r="Q17" s="79"/>
      <c r="R17" s="79"/>
      <c r="S17" s="79"/>
    </row>
    <row r="18" spans="1:19" ht="21.95" customHeight="1" x14ac:dyDescent="0.25">
      <c r="A18" s="198" t="s">
        <v>20</v>
      </c>
      <c r="B18" s="183">
        <v>1.92</v>
      </c>
      <c r="C18" s="151" t="s">
        <v>70</v>
      </c>
      <c r="D18" s="184">
        <f>$B$18-0.2</f>
        <v>1.72</v>
      </c>
      <c r="E18" s="153" t="s">
        <v>90</v>
      </c>
      <c r="F18" s="153" t="s">
        <v>90</v>
      </c>
      <c r="G18" s="185">
        <f>$B$18+0.2</f>
        <v>2.12</v>
      </c>
      <c r="H18" s="84" t="s">
        <v>93</v>
      </c>
      <c r="I18" s="78"/>
      <c r="J18" s="119"/>
      <c r="K18" s="120"/>
      <c r="L18" s="78"/>
      <c r="M18" s="78"/>
      <c r="N18" s="79"/>
      <c r="O18" s="79"/>
      <c r="P18" s="79"/>
      <c r="Q18" s="79"/>
      <c r="R18" s="79"/>
      <c r="S18" s="79"/>
    </row>
    <row r="19" spans="1:19" ht="21.95" customHeight="1" x14ac:dyDescent="0.25">
      <c r="A19" s="195" t="s">
        <v>12</v>
      </c>
      <c r="B19" s="180">
        <v>6.456666666666667</v>
      </c>
      <c r="C19" s="141" t="s">
        <v>70</v>
      </c>
      <c r="D19" s="181">
        <f>$B$19-0.3</f>
        <v>6.1566666666666672</v>
      </c>
      <c r="E19" s="159" t="s">
        <v>120</v>
      </c>
      <c r="F19" s="159" t="s">
        <v>120</v>
      </c>
      <c r="G19" s="182">
        <f>$B$19+0.3</f>
        <v>6.7566666666666668</v>
      </c>
      <c r="H19" s="82" t="s">
        <v>121</v>
      </c>
      <c r="I19" s="78"/>
      <c r="J19" s="78"/>
      <c r="K19" s="78"/>
      <c r="L19" s="78"/>
      <c r="M19" s="78"/>
      <c r="N19" s="79"/>
      <c r="O19" s="79"/>
      <c r="P19" s="79"/>
      <c r="Q19" s="79"/>
      <c r="R19" s="79"/>
      <c r="S19" s="79"/>
    </row>
    <row r="20" spans="1:19" ht="21.95" customHeight="1" x14ac:dyDescent="0.25">
      <c r="A20" s="198" t="s">
        <v>10</v>
      </c>
      <c r="B20" s="150">
        <v>34</v>
      </c>
      <c r="C20" s="151" t="s">
        <v>70</v>
      </c>
      <c r="D20" s="158">
        <f>$B$20-2</f>
        <v>32</v>
      </c>
      <c r="E20" s="159" t="s">
        <v>120</v>
      </c>
      <c r="F20" s="159" t="s">
        <v>120</v>
      </c>
      <c r="G20" s="160">
        <f>$B$20+2</f>
        <v>36</v>
      </c>
      <c r="H20" s="84" t="s">
        <v>122</v>
      </c>
      <c r="I20" s="78"/>
      <c r="J20" s="78"/>
      <c r="K20" s="78"/>
      <c r="L20" s="78"/>
      <c r="M20" s="78"/>
      <c r="N20" s="79"/>
      <c r="O20" s="79"/>
      <c r="P20" s="79"/>
      <c r="Q20" s="79"/>
      <c r="R20" s="79"/>
      <c r="S20" s="79"/>
    </row>
    <row r="21" spans="1:19" ht="21.95" customHeight="1" x14ac:dyDescent="0.25">
      <c r="A21" s="195" t="s">
        <v>11</v>
      </c>
      <c r="B21" s="186">
        <v>2.96</v>
      </c>
      <c r="C21" s="151" t="s">
        <v>123</v>
      </c>
      <c r="D21" s="187">
        <f>$B$21-0.2</f>
        <v>2.76</v>
      </c>
      <c r="E21" s="159" t="s">
        <v>120</v>
      </c>
      <c r="F21" s="159" t="s">
        <v>120</v>
      </c>
      <c r="G21" s="188">
        <f>$B$21+0.2</f>
        <v>3.16</v>
      </c>
      <c r="H21" s="82" t="s">
        <v>73</v>
      </c>
      <c r="I21" s="78"/>
      <c r="J21" s="78"/>
      <c r="K21" s="78"/>
      <c r="L21" s="78"/>
      <c r="M21" s="78"/>
      <c r="N21" s="79"/>
      <c r="O21" s="79"/>
      <c r="P21" s="79"/>
      <c r="Q21" s="79"/>
      <c r="R21" s="79"/>
      <c r="S21" s="79"/>
    </row>
    <row r="22" spans="1:19" ht="21.95" customHeight="1" x14ac:dyDescent="0.25">
      <c r="A22" s="198" t="s">
        <v>2</v>
      </c>
      <c r="B22" s="150">
        <v>97</v>
      </c>
      <c r="C22" s="151" t="s">
        <v>124</v>
      </c>
      <c r="D22" s="163">
        <f>ROUNDDOWN($B$22*0.95,0)</f>
        <v>92</v>
      </c>
      <c r="E22" s="159" t="s">
        <v>120</v>
      </c>
      <c r="F22" s="159" t="s">
        <v>120</v>
      </c>
      <c r="G22" s="164">
        <f>ROUNDUP($B$22*1.05,0)</f>
        <v>102</v>
      </c>
      <c r="H22" s="84" t="s">
        <v>125</v>
      </c>
      <c r="I22" s="78"/>
      <c r="J22" s="78"/>
      <c r="K22" s="78"/>
      <c r="L22" s="78"/>
      <c r="M22" s="78"/>
      <c r="N22" s="79"/>
      <c r="O22" s="79"/>
      <c r="P22" s="79"/>
      <c r="Q22" s="79"/>
      <c r="R22" s="79"/>
      <c r="S22" s="79"/>
    </row>
    <row r="23" spans="1:19" ht="21.95" customHeight="1" x14ac:dyDescent="0.25">
      <c r="A23" s="195" t="s">
        <v>3</v>
      </c>
      <c r="B23" s="140">
        <v>79</v>
      </c>
      <c r="C23" s="151" t="s">
        <v>124</v>
      </c>
      <c r="D23" s="163">
        <f>ROUNDDOWN($B$23*0.95,0)</f>
        <v>75</v>
      </c>
      <c r="E23" s="159" t="s">
        <v>120</v>
      </c>
      <c r="F23" s="159" t="s">
        <v>120</v>
      </c>
      <c r="G23" s="164">
        <f>ROUNDUP($B$23*1.05,0)</f>
        <v>83</v>
      </c>
      <c r="H23" s="84" t="s">
        <v>126</v>
      </c>
      <c r="I23" s="78"/>
      <c r="J23" s="78"/>
      <c r="K23" s="78"/>
      <c r="L23" s="78"/>
      <c r="M23" s="78"/>
      <c r="N23" s="79"/>
      <c r="O23" s="79"/>
      <c r="P23" s="79"/>
      <c r="Q23" s="79"/>
      <c r="R23" s="79"/>
      <c r="S23" s="79"/>
    </row>
    <row r="24" spans="1:19" ht="21.95" customHeight="1" x14ac:dyDescent="0.25">
      <c r="A24" s="195" t="s">
        <v>127</v>
      </c>
      <c r="B24" s="140">
        <v>74</v>
      </c>
      <c r="C24" s="151" t="s">
        <v>124</v>
      </c>
      <c r="D24" s="163">
        <f>ROUNDDOWN($B$24*0.95,0)</f>
        <v>70</v>
      </c>
      <c r="E24" s="159" t="s">
        <v>120</v>
      </c>
      <c r="F24" s="159" t="s">
        <v>120</v>
      </c>
      <c r="G24" s="164">
        <f>ROUNDUP($B$24*1.05,0)</f>
        <v>78</v>
      </c>
      <c r="H24" s="84" t="s">
        <v>126</v>
      </c>
      <c r="I24" s="78"/>
      <c r="J24" s="78"/>
      <c r="K24" s="78"/>
      <c r="L24" s="78"/>
      <c r="M24" s="78"/>
      <c r="N24" s="79"/>
      <c r="O24" s="79"/>
      <c r="P24" s="79"/>
      <c r="Q24" s="79"/>
      <c r="R24" s="79"/>
      <c r="S24" s="79"/>
    </row>
    <row r="25" spans="1:19" ht="21.95" customHeight="1" x14ac:dyDescent="0.25">
      <c r="A25" s="195" t="s">
        <v>4</v>
      </c>
      <c r="B25" s="140">
        <v>289</v>
      </c>
      <c r="C25" s="151" t="s">
        <v>124</v>
      </c>
      <c r="D25" s="163">
        <f>ROUNDDOWN($B$25*0.95,0)</f>
        <v>274</v>
      </c>
      <c r="E25" s="159" t="s">
        <v>120</v>
      </c>
      <c r="F25" s="159" t="s">
        <v>120</v>
      </c>
      <c r="G25" s="164">
        <f>ROUNDUP($B$25*1.05,0)</f>
        <v>304</v>
      </c>
      <c r="H25" s="82" t="s">
        <v>147</v>
      </c>
      <c r="I25" s="78"/>
      <c r="J25" s="78"/>
      <c r="K25" s="78"/>
      <c r="L25" s="78"/>
      <c r="M25" s="78"/>
      <c r="N25" s="79"/>
      <c r="O25" s="79"/>
      <c r="P25" s="79"/>
      <c r="Q25" s="79"/>
      <c r="R25" s="79"/>
      <c r="S25" s="79"/>
    </row>
    <row r="26" spans="1:19" ht="21.95" customHeight="1" x14ac:dyDescent="0.25">
      <c r="A26" s="195" t="s">
        <v>5</v>
      </c>
      <c r="B26" s="140">
        <v>266</v>
      </c>
      <c r="C26" s="151" t="s">
        <v>124</v>
      </c>
      <c r="D26" s="163">
        <f>ROUNDDOWN($B$26*0.95,0)</f>
        <v>252</v>
      </c>
      <c r="E26" s="159" t="s">
        <v>120</v>
      </c>
      <c r="F26" s="159" t="s">
        <v>120</v>
      </c>
      <c r="G26" s="164">
        <f>ROUNDUP($B$26*1.05,0)</f>
        <v>280</v>
      </c>
      <c r="H26" s="82" t="s">
        <v>148</v>
      </c>
      <c r="I26" s="78"/>
      <c r="J26" s="78"/>
      <c r="K26" s="78"/>
      <c r="L26" s="78"/>
      <c r="M26" s="78"/>
      <c r="N26" s="79"/>
      <c r="O26" s="79"/>
      <c r="P26" s="79"/>
      <c r="Q26" s="79"/>
      <c r="R26" s="79"/>
      <c r="S26" s="79"/>
    </row>
    <row r="27" spans="1:19" ht="21.95" customHeight="1" x14ac:dyDescent="0.25">
      <c r="A27" s="195" t="s">
        <v>130</v>
      </c>
      <c r="B27" s="140">
        <v>294</v>
      </c>
      <c r="C27" s="151" t="s">
        <v>124</v>
      </c>
      <c r="D27" s="163">
        <f>ROUNDDOWN($B$27*0.95,0)</f>
        <v>279</v>
      </c>
      <c r="E27" s="159" t="s">
        <v>120</v>
      </c>
      <c r="F27" s="159" t="s">
        <v>120</v>
      </c>
      <c r="G27" s="164">
        <f>ROUNDUP($B$27*1.05,0)</f>
        <v>309</v>
      </c>
      <c r="H27" s="82" t="s">
        <v>129</v>
      </c>
      <c r="I27" s="78"/>
      <c r="J27" s="78"/>
      <c r="K27" s="78"/>
      <c r="L27" s="78"/>
      <c r="M27" s="78"/>
      <c r="N27" s="79"/>
      <c r="O27" s="79"/>
      <c r="P27" s="79"/>
      <c r="Q27" s="79"/>
      <c r="R27" s="79"/>
      <c r="S27" s="79"/>
    </row>
    <row r="28" spans="1:19" ht="21.95" customHeight="1" x14ac:dyDescent="0.25">
      <c r="A28" s="195" t="s">
        <v>131</v>
      </c>
      <c r="B28" s="140">
        <v>229</v>
      </c>
      <c r="C28" s="151" t="s">
        <v>124</v>
      </c>
      <c r="D28" s="163">
        <f>ROUNDDOWN($B$28*0.95,0)</f>
        <v>217</v>
      </c>
      <c r="E28" s="159" t="s">
        <v>120</v>
      </c>
      <c r="F28" s="159" t="s">
        <v>120</v>
      </c>
      <c r="G28" s="164">
        <f>ROUNDUP($B$28*1.05,0)</f>
        <v>241</v>
      </c>
      <c r="H28" s="82" t="s">
        <v>149</v>
      </c>
      <c r="I28" s="78"/>
      <c r="J28" s="78"/>
      <c r="K28" s="78"/>
      <c r="L28" s="78"/>
      <c r="M28" s="78"/>
      <c r="N28" s="79"/>
      <c r="O28" s="79"/>
      <c r="P28" s="79"/>
      <c r="Q28" s="79"/>
      <c r="R28" s="79"/>
      <c r="S28" s="79"/>
    </row>
    <row r="29" spans="1:19" ht="21.95" customHeight="1" x14ac:dyDescent="0.25">
      <c r="A29" s="195" t="s">
        <v>132</v>
      </c>
      <c r="B29" s="140">
        <v>299</v>
      </c>
      <c r="C29" s="151" t="s">
        <v>124</v>
      </c>
      <c r="D29" s="163">
        <f>ROUNDDOWN($B$29*0.95,0)</f>
        <v>284</v>
      </c>
      <c r="E29" s="159" t="s">
        <v>120</v>
      </c>
      <c r="F29" s="159" t="s">
        <v>120</v>
      </c>
      <c r="G29" s="164">
        <f>ROUNDUP($B$29*1.05,0)</f>
        <v>314</v>
      </c>
      <c r="H29" s="82" t="s">
        <v>129</v>
      </c>
      <c r="I29" s="78"/>
      <c r="J29" s="78"/>
      <c r="K29" s="78"/>
      <c r="L29" s="78"/>
      <c r="M29" s="78"/>
      <c r="N29" s="79"/>
      <c r="O29" s="79"/>
      <c r="P29" s="79"/>
      <c r="Q29" s="79"/>
      <c r="R29" s="79"/>
      <c r="S29" s="79"/>
    </row>
    <row r="30" spans="1:19" ht="21.95" customHeight="1" x14ac:dyDescent="0.25">
      <c r="A30" s="195" t="s">
        <v>19</v>
      </c>
      <c r="B30" s="189">
        <v>150</v>
      </c>
      <c r="C30" s="141" t="s">
        <v>133</v>
      </c>
      <c r="D30" s="163">
        <f>ROUNDDOWN($B$30*0.95,0)</f>
        <v>142</v>
      </c>
      <c r="E30" s="159" t="s">
        <v>120</v>
      </c>
      <c r="F30" s="159" t="s">
        <v>120</v>
      </c>
      <c r="G30" s="164">
        <f>ROUNDUP($B$30*1.05,0)</f>
        <v>158</v>
      </c>
      <c r="H30" s="82" t="s">
        <v>134</v>
      </c>
      <c r="I30" s="78"/>
      <c r="J30" s="78"/>
      <c r="K30" s="78"/>
      <c r="L30" s="78"/>
      <c r="M30" s="78"/>
      <c r="N30" s="79"/>
      <c r="O30" s="79"/>
      <c r="P30" s="79"/>
      <c r="Q30" s="79"/>
      <c r="R30" s="79"/>
      <c r="S30" s="79"/>
    </row>
    <row r="31" spans="1:19" ht="21.95" customHeight="1" x14ac:dyDescent="0.25">
      <c r="A31" s="195" t="s">
        <v>135</v>
      </c>
      <c r="B31" s="180">
        <v>2.6930000000000001</v>
      </c>
      <c r="C31" s="141" t="s">
        <v>123</v>
      </c>
      <c r="D31" s="181">
        <f>$B$31-0.2</f>
        <v>2.4929999999999999</v>
      </c>
      <c r="E31" s="159" t="s">
        <v>120</v>
      </c>
      <c r="F31" s="159" t="s">
        <v>120</v>
      </c>
      <c r="G31" s="182">
        <f>$B$31+0.2</f>
        <v>2.8930000000000002</v>
      </c>
      <c r="H31" s="82" t="s">
        <v>136</v>
      </c>
      <c r="I31" s="78"/>
      <c r="J31" s="78"/>
      <c r="K31" s="78"/>
      <c r="L31" s="78"/>
      <c r="M31" s="78"/>
      <c r="N31" s="79"/>
      <c r="O31" s="79"/>
      <c r="P31" s="79"/>
      <c r="Q31" s="79"/>
      <c r="R31" s="79"/>
      <c r="S31" s="79"/>
    </row>
    <row r="32" spans="1:19" ht="21.95" customHeight="1" x14ac:dyDescent="0.25">
      <c r="A32" s="195" t="s">
        <v>18</v>
      </c>
      <c r="B32" s="180">
        <v>5.9</v>
      </c>
      <c r="C32" s="141" t="s">
        <v>123</v>
      </c>
      <c r="D32" s="181">
        <f>$B$32-0.2</f>
        <v>5.7</v>
      </c>
      <c r="E32" s="159" t="s">
        <v>120</v>
      </c>
      <c r="F32" s="159" t="s">
        <v>120</v>
      </c>
      <c r="G32" s="182">
        <f>$B$32+0.2</f>
        <v>6.1000000000000005</v>
      </c>
      <c r="H32" s="82" t="s">
        <v>136</v>
      </c>
      <c r="I32" s="78"/>
      <c r="J32" s="78"/>
      <c r="K32" s="78"/>
      <c r="L32" s="78"/>
      <c r="M32" s="78"/>
      <c r="N32" s="79"/>
      <c r="O32" s="79"/>
      <c r="P32" s="79"/>
      <c r="Q32" s="79"/>
      <c r="R32" s="79"/>
      <c r="S32" s="79"/>
    </row>
    <row r="33" spans="1:19" ht="21.95" customHeight="1" x14ac:dyDescent="0.25">
      <c r="A33" s="195" t="s">
        <v>21</v>
      </c>
      <c r="B33" s="189">
        <v>966</v>
      </c>
      <c r="C33" s="141" t="s">
        <v>123</v>
      </c>
      <c r="D33" s="163">
        <f>ROUNDDOWN($B$33*0.95,0)</f>
        <v>917</v>
      </c>
      <c r="E33" s="159" t="s">
        <v>120</v>
      </c>
      <c r="F33" s="159" t="s">
        <v>120</v>
      </c>
      <c r="G33" s="164">
        <f>ROUNDUP($B$33*1.05,0)</f>
        <v>1015</v>
      </c>
      <c r="H33" s="82" t="s">
        <v>137</v>
      </c>
      <c r="I33" s="78"/>
      <c r="J33" s="78"/>
      <c r="K33" s="78"/>
      <c r="L33" s="78"/>
      <c r="M33" s="78"/>
      <c r="N33" s="79"/>
      <c r="O33" s="79"/>
      <c r="P33" s="79"/>
      <c r="Q33" s="79"/>
      <c r="R33" s="79"/>
      <c r="S33" s="79"/>
    </row>
    <row r="34" spans="1:19" ht="21.95" customHeight="1" x14ac:dyDescent="0.25">
      <c r="A34" s="195" t="s">
        <v>22</v>
      </c>
      <c r="B34" s="189">
        <v>202</v>
      </c>
      <c r="C34" s="141" t="s">
        <v>123</v>
      </c>
      <c r="D34" s="163">
        <f>ROUNDDOWN($B$34*0.9,0)</f>
        <v>181</v>
      </c>
      <c r="E34" s="159" t="s">
        <v>120</v>
      </c>
      <c r="F34" s="159" t="s">
        <v>120</v>
      </c>
      <c r="G34" s="164">
        <f>ROUNDUP($B$34*1.1,0)</f>
        <v>223</v>
      </c>
      <c r="H34" s="82" t="s">
        <v>138</v>
      </c>
      <c r="I34" s="78"/>
      <c r="J34" s="78"/>
      <c r="K34" s="78"/>
      <c r="L34" s="78"/>
      <c r="M34" s="78"/>
      <c r="N34" s="79"/>
      <c r="O34" s="79"/>
      <c r="P34" s="79"/>
      <c r="Q34" s="79"/>
      <c r="R34" s="79"/>
      <c r="S34" s="79"/>
    </row>
    <row r="35" spans="1:19" ht="21.95" customHeight="1" x14ac:dyDescent="0.25">
      <c r="A35" s="195" t="s">
        <v>23</v>
      </c>
      <c r="B35" s="189">
        <v>88</v>
      </c>
      <c r="C35" s="141" t="s">
        <v>123</v>
      </c>
      <c r="D35" s="163">
        <f>ROUNDDOWN($B$35*0.9,0)</f>
        <v>79</v>
      </c>
      <c r="E35" s="159" t="s">
        <v>120</v>
      </c>
      <c r="F35" s="159" t="s">
        <v>120</v>
      </c>
      <c r="G35" s="164">
        <f>ROUNDUP($B$35*1.1,0)</f>
        <v>97</v>
      </c>
      <c r="H35" s="82" t="s">
        <v>139</v>
      </c>
      <c r="I35" s="78"/>
      <c r="J35" s="78"/>
      <c r="K35" s="78"/>
      <c r="L35" s="78"/>
      <c r="M35" s="78"/>
      <c r="N35" s="79"/>
      <c r="O35" s="79"/>
      <c r="P35" s="79"/>
      <c r="Q35" s="79"/>
      <c r="R35" s="79"/>
      <c r="S35" s="79"/>
    </row>
    <row r="36" spans="1:19" ht="21.95" customHeight="1" x14ac:dyDescent="0.25">
      <c r="A36" s="200" t="s">
        <v>49</v>
      </c>
      <c r="B36" s="190"/>
      <c r="C36" s="191"/>
      <c r="D36" s="192"/>
      <c r="E36" s="193"/>
      <c r="F36" s="193"/>
      <c r="G36" s="194"/>
      <c r="H36" s="91"/>
      <c r="I36" s="78"/>
      <c r="J36" s="78"/>
      <c r="K36" s="78"/>
      <c r="L36" s="78"/>
      <c r="M36" s="78"/>
      <c r="N36" s="79"/>
      <c r="O36" s="79"/>
      <c r="P36" s="79"/>
      <c r="Q36" s="79"/>
      <c r="R36" s="79"/>
      <c r="S36" s="79"/>
    </row>
    <row r="37" spans="1:19" ht="21.95" customHeight="1" x14ac:dyDescent="0.25">
      <c r="A37" s="195" t="s">
        <v>140</v>
      </c>
      <c r="B37" s="140">
        <v>97</v>
      </c>
      <c r="C37" s="151" t="s">
        <v>124</v>
      </c>
      <c r="D37" s="163">
        <f>ROUNDDOWN($B$37*0.95,0)</f>
        <v>92</v>
      </c>
      <c r="E37" s="159" t="s">
        <v>120</v>
      </c>
      <c r="F37" s="159" t="s">
        <v>120</v>
      </c>
      <c r="G37" s="164">
        <f>ROUNDUP($B$37*1.05,0)</f>
        <v>102</v>
      </c>
      <c r="H37" s="82" t="s">
        <v>125</v>
      </c>
      <c r="I37" s="78"/>
      <c r="J37" s="78"/>
      <c r="K37" s="78"/>
      <c r="L37" s="78"/>
      <c r="M37" s="78"/>
      <c r="N37" s="79"/>
      <c r="O37" s="79"/>
      <c r="P37" s="79"/>
      <c r="Q37" s="79"/>
      <c r="R37" s="79"/>
      <c r="S37" s="79"/>
    </row>
    <row r="38" spans="1:19" ht="21" x14ac:dyDescent="0.25">
      <c r="A38" s="195" t="s">
        <v>141</v>
      </c>
      <c r="B38" s="140">
        <v>279</v>
      </c>
      <c r="C38" s="151" t="s">
        <v>124</v>
      </c>
      <c r="D38" s="163">
        <f>ROUNDDOWN($B$38*0.95,0)</f>
        <v>265</v>
      </c>
      <c r="E38" s="159" t="s">
        <v>120</v>
      </c>
      <c r="F38" s="159" t="s">
        <v>120</v>
      </c>
      <c r="G38" s="164">
        <f>ROUNDUP($B$38*1.05,0)</f>
        <v>293</v>
      </c>
      <c r="H38" s="82" t="s">
        <v>128</v>
      </c>
      <c r="I38" s="78"/>
      <c r="J38" s="78"/>
      <c r="K38" s="78"/>
      <c r="L38" s="78"/>
      <c r="M38" s="78"/>
      <c r="N38" s="79"/>
      <c r="O38" s="79"/>
      <c r="P38" s="79"/>
      <c r="Q38" s="79"/>
      <c r="R38" s="79"/>
      <c r="S38" s="79"/>
    </row>
    <row r="39" spans="1:19" ht="18.75" x14ac:dyDescent="0.45">
      <c r="A39" s="16"/>
      <c r="B39" s="10"/>
      <c r="C39" s="10"/>
      <c r="D39" s="11"/>
      <c r="E39" s="12"/>
      <c r="F39" s="12"/>
      <c r="G39" s="13"/>
      <c r="H39" s="10"/>
    </row>
    <row r="40" spans="1:19" s="9" customFormat="1" ht="18.75" x14ac:dyDescent="0.45">
      <c r="A40" s="14" t="s">
        <v>61</v>
      </c>
      <c r="B40" s="10"/>
      <c r="C40" s="10"/>
      <c r="D40" s="15"/>
      <c r="E40" s="12"/>
      <c r="F40" s="12"/>
      <c r="G40" s="13"/>
      <c r="H40" s="10"/>
      <c r="I40" s="93"/>
      <c r="J40" s="93"/>
      <c r="K40" s="93"/>
      <c r="L40" s="93"/>
      <c r="M40" s="93"/>
    </row>
    <row r="41" spans="1:19" ht="16.5" x14ac:dyDescent="0.25">
      <c r="A41" s="213" t="s">
        <v>142</v>
      </c>
      <c r="B41" s="214"/>
      <c r="C41" s="214"/>
      <c r="D41" s="214"/>
      <c r="E41" s="214"/>
      <c r="F41" s="214"/>
      <c r="G41" s="214"/>
      <c r="H41" s="214"/>
    </row>
    <row r="42" spans="1:19" ht="18.75" x14ac:dyDescent="0.45">
      <c r="A42" s="115" t="s">
        <v>75</v>
      </c>
      <c r="B42" s="16"/>
      <c r="C42" s="16"/>
      <c r="D42" s="15"/>
      <c r="E42" s="12"/>
      <c r="F42" s="12"/>
      <c r="G42" s="13"/>
      <c r="H42" s="10"/>
    </row>
    <row r="43" spans="1:19" ht="18.75" x14ac:dyDescent="0.45">
      <c r="A43" s="121"/>
      <c r="B43" s="122"/>
      <c r="C43" s="122"/>
      <c r="D43" s="122"/>
      <c r="E43" s="122"/>
      <c r="F43" s="122"/>
      <c r="G43" s="122"/>
    </row>
  </sheetData>
  <mergeCells count="3">
    <mergeCell ref="A1:H1"/>
    <mergeCell ref="D2:G2"/>
    <mergeCell ref="A41:H41"/>
  </mergeCells>
  <phoneticPr fontId="4"/>
  <printOptions horizontalCentered="1"/>
  <pageMargins left="0.19685039370078741" right="0.19685039370078741" top="0.89" bottom="0.19685039370078741" header="0.27559055118110237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20"/>
  <sheetViews>
    <sheetView zoomScale="80" workbookViewId="0">
      <selection activeCell="H9" sqref="H9"/>
    </sheetView>
  </sheetViews>
  <sheetFormatPr defaultRowHeight="13.5" x14ac:dyDescent="0.15"/>
  <cols>
    <col min="1" max="1" width="3.5" customWidth="1"/>
    <col min="2" max="2" width="8" customWidth="1"/>
    <col min="4" max="4" width="8.75" customWidth="1"/>
    <col min="5" max="5" width="9.125" customWidth="1"/>
    <col min="6" max="6" width="9.5" customWidth="1"/>
    <col min="7" max="9" width="8.7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8.125" customWidth="1"/>
    <col min="15" max="16" width="2.625" customWidth="1"/>
  </cols>
  <sheetData>
    <row r="1" spans="1:18" ht="20.100000000000001" customHeight="1" x14ac:dyDescent="0.3">
      <c r="F1" s="18" t="s">
        <v>9</v>
      </c>
    </row>
    <row r="2" spans="1:18" ht="15.95" customHeight="1" x14ac:dyDescent="0.25">
      <c r="A2" s="1" t="s">
        <v>46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0" t="s">
        <v>29</v>
      </c>
      <c r="O2" s="3" t="s">
        <v>30</v>
      </c>
      <c r="P2" s="4" t="s">
        <v>31</v>
      </c>
      <c r="Q2" s="17" t="s">
        <v>146</v>
      </c>
    </row>
    <row r="3" spans="1:18" ht="15.95" customHeight="1" x14ac:dyDescent="0.25">
      <c r="A3" s="22">
        <v>2</v>
      </c>
      <c r="B3" s="126"/>
      <c r="C3" s="126"/>
      <c r="D3" s="126"/>
      <c r="E3" s="126"/>
      <c r="F3" s="124"/>
      <c r="G3" s="126">
        <v>6.3423913043478262</v>
      </c>
      <c r="H3" s="126"/>
      <c r="I3" s="54">
        <v>6.42</v>
      </c>
      <c r="J3" s="126"/>
      <c r="K3" s="126"/>
      <c r="L3" s="53">
        <v>6.4</v>
      </c>
      <c r="M3" s="55">
        <f t="shared" ref="M3" si="0">AVERAGE(B3:K3)</f>
        <v>6.381195652173913</v>
      </c>
      <c r="N3" s="55">
        <f t="shared" ref="N3:N17" si="1">MAX(B3:K3)-MIN(B3:K3)</f>
        <v>7.7608695652173765E-2</v>
      </c>
      <c r="O3" s="5">
        <v>6.2</v>
      </c>
      <c r="P3" s="6">
        <v>6.6</v>
      </c>
      <c r="Q3" s="60">
        <f>M3/M3*100</f>
        <v>100</v>
      </c>
    </row>
    <row r="4" spans="1:18" ht="15.95" customHeight="1" x14ac:dyDescent="0.25">
      <c r="A4" s="22">
        <v>3</v>
      </c>
      <c r="B4" s="54">
        <v>6.3175000000000008</v>
      </c>
      <c r="C4" s="54"/>
      <c r="D4" s="104">
        <v>6.3226666666666658</v>
      </c>
      <c r="E4" s="54">
        <v>6.3570967741935513</v>
      </c>
      <c r="F4" s="54">
        <v>6.299999999999998</v>
      </c>
      <c r="G4" s="54">
        <v>6.2660666666666671</v>
      </c>
      <c r="H4" s="54"/>
      <c r="I4" s="54">
        <v>6.4</v>
      </c>
      <c r="J4" s="54">
        <v>6.44</v>
      </c>
      <c r="K4" s="54">
        <v>6.5</v>
      </c>
      <c r="L4" s="53">
        <v>6.4</v>
      </c>
      <c r="M4" s="55">
        <f t="shared" ref="M4:M9" si="2">AVERAGE(B4:K4)</f>
        <v>6.3629162634408596</v>
      </c>
      <c r="N4" s="55">
        <f>MAX(B4:K4)-MIN(B4:K4)</f>
        <v>0.23393333333333288</v>
      </c>
      <c r="O4" s="5">
        <v>6.2</v>
      </c>
      <c r="P4" s="6">
        <v>6.6</v>
      </c>
      <c r="Q4" s="60">
        <f>M4/M$3*100</f>
        <v>99.713542888677509</v>
      </c>
    </row>
    <row r="5" spans="1:18" ht="15.95" customHeight="1" x14ac:dyDescent="0.25">
      <c r="A5" s="22">
        <v>4</v>
      </c>
      <c r="B5" s="54">
        <v>6.3168750000000014</v>
      </c>
      <c r="C5" s="54">
        <v>6.3544318181818191</v>
      </c>
      <c r="D5" s="104">
        <v>6.3794736842105264</v>
      </c>
      <c r="E5" s="54">
        <v>6.3783870967741931</v>
      </c>
      <c r="F5" s="54">
        <v>6.2949999999999982</v>
      </c>
      <c r="G5" s="54">
        <v>6.272995495495497</v>
      </c>
      <c r="H5" s="54"/>
      <c r="I5" s="54">
        <v>6.41</v>
      </c>
      <c r="J5" s="54">
        <v>6.47</v>
      </c>
      <c r="K5" s="54">
        <v>6.3</v>
      </c>
      <c r="L5" s="53">
        <v>6.4</v>
      </c>
      <c r="M5" s="55">
        <f t="shared" si="2"/>
        <v>6.3530181216291153</v>
      </c>
      <c r="N5" s="55">
        <f>MAX(B5:K5)-MIN(B5:K5)</f>
        <v>0.1970045045045028</v>
      </c>
      <c r="O5" s="5">
        <v>6.2</v>
      </c>
      <c r="P5" s="6">
        <v>6.6</v>
      </c>
      <c r="Q5" s="60">
        <f>M5/M$3*100</f>
        <v>99.558428669473585</v>
      </c>
    </row>
    <row r="6" spans="1:18" ht="15.95" customHeight="1" x14ac:dyDescent="0.25">
      <c r="A6" s="22">
        <v>5</v>
      </c>
      <c r="B6" s="54">
        <v>6.3100000000000023</v>
      </c>
      <c r="C6" s="54">
        <v>6.3497435897435901</v>
      </c>
      <c r="D6" s="104">
        <v>6.3753333333333329</v>
      </c>
      <c r="E6" s="54">
        <v>6.3593548387096792</v>
      </c>
      <c r="F6" s="54">
        <v>6.200000000000002</v>
      </c>
      <c r="G6" s="54">
        <v>6.2841666666666667</v>
      </c>
      <c r="H6" s="54">
        <v>6.2830000000000004</v>
      </c>
      <c r="I6" s="54">
        <v>6.39</v>
      </c>
      <c r="J6" s="54">
        <v>6.47</v>
      </c>
      <c r="K6" s="54">
        <v>6.4</v>
      </c>
      <c r="L6" s="53">
        <v>6.4</v>
      </c>
      <c r="M6" s="55">
        <f t="shared" si="2"/>
        <v>6.3421598428453274</v>
      </c>
      <c r="N6" s="55">
        <f t="shared" si="1"/>
        <v>0.2699999999999978</v>
      </c>
      <c r="O6" s="5">
        <v>6.2</v>
      </c>
      <c r="P6" s="6">
        <v>6.6</v>
      </c>
      <c r="Q6" s="60">
        <f t="shared" ref="Q6:Q17" si="3">M6/M$3*100</f>
        <v>99.38826810120942</v>
      </c>
    </row>
    <row r="7" spans="1:18" ht="15.95" customHeight="1" x14ac:dyDescent="0.25">
      <c r="A7" s="22">
        <v>6</v>
      </c>
      <c r="B7" s="54">
        <v>6.34375</v>
      </c>
      <c r="C7" s="54">
        <v>6.3638271604938259</v>
      </c>
      <c r="D7" s="104">
        <v>6.2876470588235298</v>
      </c>
      <c r="E7" s="54">
        <v>6.3456666666666681</v>
      </c>
      <c r="F7" s="54">
        <v>6.254545454545454</v>
      </c>
      <c r="G7" s="54">
        <v>6.2703333333333342</v>
      </c>
      <c r="H7" s="54">
        <v>6.2889999999999997</v>
      </c>
      <c r="I7" s="54">
        <v>6.43</v>
      </c>
      <c r="J7" s="54">
        <v>6.45</v>
      </c>
      <c r="K7" s="54">
        <v>6.3</v>
      </c>
      <c r="L7" s="53">
        <v>6.4</v>
      </c>
      <c r="M7" s="55">
        <f t="shared" si="2"/>
        <v>6.3334769673862814</v>
      </c>
      <c r="N7" s="55">
        <f>MAX(B7:K7)-MIN(B7:K7)</f>
        <v>0.19545454545454621</v>
      </c>
      <c r="O7" s="5">
        <v>6.2</v>
      </c>
      <c r="P7" s="6">
        <v>6.6</v>
      </c>
      <c r="Q7" s="60">
        <f>M7/M$3*100</f>
        <v>99.252198374902122</v>
      </c>
    </row>
    <row r="8" spans="1:18" ht="15.95" customHeight="1" x14ac:dyDescent="0.25">
      <c r="A8" s="22">
        <v>7</v>
      </c>
      <c r="B8" s="54">
        <v>6.3512500000000003</v>
      </c>
      <c r="C8" s="54">
        <v>6.3543181818181829</v>
      </c>
      <c r="D8" s="104">
        <v>6.322857142857143</v>
      </c>
      <c r="E8" s="54">
        <v>6.354516129032258</v>
      </c>
      <c r="F8" s="54">
        <v>6.2428571428571429</v>
      </c>
      <c r="G8" s="54">
        <v>6.2686805555555551</v>
      </c>
      <c r="H8" s="54">
        <v>6.3650000000000002</v>
      </c>
      <c r="I8" s="54">
        <v>6.41</v>
      </c>
      <c r="J8" s="54">
        <v>6.46</v>
      </c>
      <c r="K8" s="54">
        <v>6.4</v>
      </c>
      <c r="L8" s="53">
        <v>6.4</v>
      </c>
      <c r="M8" s="55">
        <f t="shared" si="2"/>
        <v>6.3529479152120292</v>
      </c>
      <c r="N8" s="55">
        <f t="shared" si="1"/>
        <v>0.21714285714285708</v>
      </c>
      <c r="O8" s="5">
        <v>6.2</v>
      </c>
      <c r="P8" s="6">
        <v>6.6</v>
      </c>
      <c r="Q8" s="60">
        <f t="shared" si="3"/>
        <v>99.557328461598559</v>
      </c>
    </row>
    <row r="9" spans="1:18" ht="15.95" customHeight="1" x14ac:dyDescent="0.25">
      <c r="A9" s="22">
        <v>8</v>
      </c>
      <c r="B9" s="54">
        <v>6.3559375000000005</v>
      </c>
      <c r="C9" s="54">
        <v>6.3772289156626485</v>
      </c>
      <c r="D9" s="104">
        <v>6.3250000000000002</v>
      </c>
      <c r="E9" s="54">
        <v>6.360645161290325</v>
      </c>
      <c r="F9" s="54">
        <v>6.2368421052631584</v>
      </c>
      <c r="G9" s="54">
        <v>6.2614000000000001</v>
      </c>
      <c r="H9" s="54">
        <v>6.3780000000000001</v>
      </c>
      <c r="I9" s="54">
        <v>6.4</v>
      </c>
      <c r="J9" s="54">
        <v>6.45</v>
      </c>
      <c r="K9" s="54">
        <v>6.3</v>
      </c>
      <c r="L9" s="53">
        <v>6.4</v>
      </c>
      <c r="M9" s="55">
        <f t="shared" si="2"/>
        <v>6.344505368221613</v>
      </c>
      <c r="N9" s="55">
        <f t="shared" si="1"/>
        <v>0.21315789473684177</v>
      </c>
      <c r="O9" s="5">
        <v>6.2</v>
      </c>
      <c r="P9" s="6">
        <v>6.6</v>
      </c>
      <c r="Q9" s="60">
        <f t="shared" si="3"/>
        <v>99.425024933379049</v>
      </c>
    </row>
    <row r="10" spans="1:18" ht="15.95" customHeight="1" x14ac:dyDescent="0.25">
      <c r="A10" s="22">
        <v>9</v>
      </c>
      <c r="B10" s="54"/>
      <c r="C10" s="54"/>
      <c r="D10" s="55"/>
      <c r="E10" s="54"/>
      <c r="F10" s="54"/>
      <c r="G10" s="54"/>
      <c r="H10" s="54"/>
      <c r="I10" s="54"/>
      <c r="J10" s="54"/>
      <c r="K10" s="54"/>
      <c r="L10" s="53">
        <v>6.4</v>
      </c>
      <c r="M10" s="55"/>
      <c r="N10" s="55">
        <f t="shared" si="1"/>
        <v>0</v>
      </c>
      <c r="O10" s="5">
        <v>6.2</v>
      </c>
      <c r="P10" s="6">
        <v>6.6</v>
      </c>
      <c r="Q10" s="60">
        <f t="shared" si="3"/>
        <v>0</v>
      </c>
    </row>
    <row r="11" spans="1:18" ht="15.95" customHeight="1" x14ac:dyDescent="0.25">
      <c r="A11" s="22">
        <v>10</v>
      </c>
      <c r="B11" s="54"/>
      <c r="C11" s="54"/>
      <c r="D11" s="55"/>
      <c r="E11" s="54"/>
      <c r="F11" s="54"/>
      <c r="G11" s="54"/>
      <c r="H11" s="54"/>
      <c r="I11" s="54"/>
      <c r="J11" s="54"/>
      <c r="K11" s="54"/>
      <c r="L11" s="53">
        <v>6.4</v>
      </c>
      <c r="M11" s="55"/>
      <c r="N11" s="55">
        <f t="shared" si="1"/>
        <v>0</v>
      </c>
      <c r="O11" s="5">
        <v>6.2</v>
      </c>
      <c r="P11" s="6">
        <v>6.6</v>
      </c>
      <c r="Q11" s="60">
        <f t="shared" si="3"/>
        <v>0</v>
      </c>
    </row>
    <row r="12" spans="1:18" ht="15.95" customHeight="1" x14ac:dyDescent="0.25">
      <c r="A12" s="22">
        <v>11</v>
      </c>
      <c r="B12" s="54"/>
      <c r="C12" s="54"/>
      <c r="D12" s="55"/>
      <c r="E12" s="54"/>
      <c r="F12" s="54"/>
      <c r="G12" s="54"/>
      <c r="H12" s="54"/>
      <c r="I12" s="54"/>
      <c r="J12" s="54"/>
      <c r="K12" s="54"/>
      <c r="L12" s="53">
        <v>6.4</v>
      </c>
      <c r="M12" s="55"/>
      <c r="N12" s="55">
        <f t="shared" si="1"/>
        <v>0</v>
      </c>
      <c r="O12" s="5">
        <v>6.2</v>
      </c>
      <c r="P12" s="6">
        <v>6.6</v>
      </c>
      <c r="Q12" s="60">
        <f t="shared" si="3"/>
        <v>0</v>
      </c>
    </row>
    <row r="13" spans="1:18" ht="15.95" customHeight="1" x14ac:dyDescent="0.25">
      <c r="A13" s="22">
        <v>12</v>
      </c>
      <c r="B13" s="54"/>
      <c r="C13" s="54"/>
      <c r="D13" s="104"/>
      <c r="E13" s="54"/>
      <c r="F13" s="54"/>
      <c r="G13" s="54"/>
      <c r="H13" s="54"/>
      <c r="I13" s="54"/>
      <c r="J13" s="54"/>
      <c r="K13" s="54"/>
      <c r="L13" s="53">
        <v>6.4</v>
      </c>
      <c r="M13" s="55"/>
      <c r="N13" s="55">
        <f t="shared" si="1"/>
        <v>0</v>
      </c>
      <c r="O13" s="5">
        <v>6.2</v>
      </c>
      <c r="P13" s="6">
        <v>6.6</v>
      </c>
      <c r="Q13" s="60">
        <f t="shared" si="3"/>
        <v>0</v>
      </c>
    </row>
    <row r="14" spans="1:18" ht="15.95" customHeight="1" x14ac:dyDescent="0.25">
      <c r="A14" s="22">
        <v>1</v>
      </c>
      <c r="B14" s="54"/>
      <c r="C14" s="54"/>
      <c r="D14" s="104"/>
      <c r="E14" s="54"/>
      <c r="F14" s="54"/>
      <c r="G14" s="54"/>
      <c r="H14" s="54"/>
      <c r="I14" s="54"/>
      <c r="J14" s="54"/>
      <c r="K14" s="54"/>
      <c r="L14" s="53">
        <v>6.4</v>
      </c>
      <c r="M14" s="55"/>
      <c r="N14" s="55">
        <f t="shared" si="1"/>
        <v>0</v>
      </c>
      <c r="O14" s="5">
        <v>6.2</v>
      </c>
      <c r="P14" s="6">
        <v>6.6</v>
      </c>
      <c r="Q14" s="60">
        <f t="shared" si="3"/>
        <v>0</v>
      </c>
    </row>
    <row r="15" spans="1:18" ht="15.95" customHeight="1" x14ac:dyDescent="0.25">
      <c r="A15" s="22">
        <v>2</v>
      </c>
      <c r="B15" s="54"/>
      <c r="C15" s="54"/>
      <c r="D15" s="55"/>
      <c r="E15" s="54"/>
      <c r="F15" s="54"/>
      <c r="G15" s="54"/>
      <c r="H15" s="54"/>
      <c r="I15" s="54"/>
      <c r="J15" s="54"/>
      <c r="K15" s="54"/>
      <c r="L15" s="53">
        <v>6.4</v>
      </c>
      <c r="M15" s="55"/>
      <c r="N15" s="55">
        <f t="shared" si="1"/>
        <v>0</v>
      </c>
      <c r="O15" s="5">
        <v>6.2</v>
      </c>
      <c r="P15" s="6">
        <v>6.6</v>
      </c>
      <c r="Q15" s="60">
        <f t="shared" si="3"/>
        <v>0</v>
      </c>
      <c r="R15" s="7"/>
    </row>
    <row r="16" spans="1:18" ht="15.95" customHeight="1" x14ac:dyDescent="0.25">
      <c r="A16" s="22">
        <v>3</v>
      </c>
      <c r="B16" s="54"/>
      <c r="C16" s="54"/>
      <c r="D16" s="104"/>
      <c r="E16" s="54"/>
      <c r="F16" s="54"/>
      <c r="G16" s="54"/>
      <c r="H16" s="54"/>
      <c r="I16" s="54"/>
      <c r="J16" s="54"/>
      <c r="K16" s="54"/>
      <c r="L16" s="53">
        <v>6.4</v>
      </c>
      <c r="M16" s="55"/>
      <c r="N16" s="55">
        <f t="shared" si="1"/>
        <v>0</v>
      </c>
      <c r="O16" s="5">
        <v>6.2</v>
      </c>
      <c r="P16" s="6">
        <v>6.6</v>
      </c>
      <c r="Q16" s="60">
        <f t="shared" si="3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3">
        <v>6.4</v>
      </c>
      <c r="M17" s="55"/>
      <c r="N17" s="55">
        <f t="shared" si="1"/>
        <v>0</v>
      </c>
      <c r="O17" s="5">
        <v>6.2</v>
      </c>
      <c r="P17" s="6">
        <v>6.6</v>
      </c>
      <c r="Q17" s="60">
        <f t="shared" si="3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3">
        <v>6.4</v>
      </c>
      <c r="M18" s="55"/>
      <c r="N18" s="55">
        <f>MAX(B18:K18)-MIN(B18:K18)</f>
        <v>0</v>
      </c>
      <c r="O18" s="5">
        <v>6.2</v>
      </c>
      <c r="P18" s="6">
        <v>6.6</v>
      </c>
      <c r="Q18" s="60">
        <f>M18/M$3*100</f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3">
        <v>6.4</v>
      </c>
      <c r="M19" s="55"/>
      <c r="N19" s="55">
        <f>MAX(B19:K19)-MIN(B19:K19)</f>
        <v>0</v>
      </c>
      <c r="O19" s="5">
        <v>6.2</v>
      </c>
      <c r="P19" s="6">
        <v>6.6</v>
      </c>
      <c r="Q19" s="60">
        <f>M19/M$3*100</f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3">
        <v>6.4</v>
      </c>
      <c r="M20" s="55"/>
      <c r="N20" s="55">
        <f>MAX(B20:K20)-MIN(B20:K20)</f>
        <v>0</v>
      </c>
      <c r="O20" s="5">
        <v>6.2</v>
      </c>
      <c r="P20" s="6">
        <v>6.6</v>
      </c>
      <c r="Q20" s="60">
        <f>M20/M$3*100</f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R20"/>
  <sheetViews>
    <sheetView zoomScale="80" workbookViewId="0">
      <selection activeCell="H9" sqref="H9"/>
    </sheetView>
  </sheetViews>
  <sheetFormatPr defaultRowHeight="13.5" x14ac:dyDescent="0.15"/>
  <cols>
    <col min="1" max="1" width="3.625" customWidth="1"/>
    <col min="2" max="2" width="7.75" customWidth="1"/>
    <col min="4" max="4" width="8.75" customWidth="1"/>
    <col min="5" max="5" width="8.25" customWidth="1"/>
    <col min="6" max="6" width="9.5" customWidth="1"/>
    <col min="7" max="8" width="8.75" customWidth="1"/>
    <col min="9" max="9" width="8.5" customWidth="1"/>
    <col min="10" max="10" width="8.625" customWidth="1"/>
    <col min="11" max="11" width="9.375" customWidth="1"/>
    <col min="12" max="12" width="6.875" customWidth="1"/>
    <col min="13" max="13" width="10.875" customWidth="1"/>
    <col min="14" max="14" width="8.625" customWidth="1"/>
    <col min="15" max="16" width="2.625" customWidth="1"/>
  </cols>
  <sheetData>
    <row r="1" spans="1:18" ht="20.100000000000001" customHeight="1" x14ac:dyDescent="0.3">
      <c r="F1" s="18" t="s">
        <v>89</v>
      </c>
    </row>
    <row r="2" spans="1:18" ht="15.95" customHeight="1" x14ac:dyDescent="0.25">
      <c r="A2" s="1" t="s">
        <v>46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0" t="s">
        <v>29</v>
      </c>
      <c r="O2" s="3" t="s">
        <v>30</v>
      </c>
      <c r="P2" s="4" t="s">
        <v>31</v>
      </c>
      <c r="Q2" s="17" t="s">
        <v>146</v>
      </c>
    </row>
    <row r="3" spans="1:18" ht="15.95" customHeight="1" x14ac:dyDescent="0.25">
      <c r="A3" s="22">
        <v>2</v>
      </c>
      <c r="B3" s="133"/>
      <c r="C3" s="133"/>
      <c r="D3" s="133"/>
      <c r="E3" s="133"/>
      <c r="F3" s="133"/>
      <c r="G3" s="133">
        <v>3.9794696969696983</v>
      </c>
      <c r="H3" s="133"/>
      <c r="I3" s="54">
        <v>4.17</v>
      </c>
      <c r="J3" s="133"/>
      <c r="K3" s="133"/>
      <c r="L3" s="53">
        <v>4</v>
      </c>
      <c r="M3" s="55">
        <f t="shared" ref="M3" si="0">AVERAGE(B3:K3)</f>
        <v>4.0747348484848489</v>
      </c>
      <c r="N3" s="55">
        <f t="shared" ref="N3:N17" si="1">MAX(B3:K3)-MIN(B3:K3)</f>
        <v>0.19053030303030161</v>
      </c>
      <c r="O3" s="5">
        <v>3.8</v>
      </c>
      <c r="P3" s="6">
        <v>4.2</v>
      </c>
      <c r="Q3" s="60">
        <f>M3/M3*100</f>
        <v>100</v>
      </c>
    </row>
    <row r="4" spans="1:18" ht="15.95" customHeight="1" x14ac:dyDescent="0.25">
      <c r="A4" s="22">
        <v>3</v>
      </c>
      <c r="B4" s="54">
        <v>4.0203124999999993</v>
      </c>
      <c r="C4" s="54"/>
      <c r="D4" s="104">
        <v>3.9464705882352935</v>
      </c>
      <c r="E4" s="54">
        <v>4.0206451612903216</v>
      </c>
      <c r="F4" s="54">
        <v>3.8849999999999993</v>
      </c>
      <c r="G4" s="54">
        <v>3.9574666666666674</v>
      </c>
      <c r="H4" s="54"/>
      <c r="I4" s="54">
        <v>4.1500000000000004</v>
      </c>
      <c r="J4" s="54">
        <v>4.0599999999999996</v>
      </c>
      <c r="K4" s="54">
        <v>4</v>
      </c>
      <c r="L4" s="53">
        <v>4</v>
      </c>
      <c r="M4" s="55">
        <f t="shared" ref="M4:M9" si="2">AVERAGE(B4:K4)</f>
        <v>4.0049868645240352</v>
      </c>
      <c r="N4" s="55">
        <f>MAX(B4:K4)-MIN(B4:K4)</f>
        <v>0.26500000000000101</v>
      </c>
      <c r="O4" s="5">
        <v>3.8</v>
      </c>
      <c r="P4" s="6">
        <v>4.2</v>
      </c>
      <c r="Q4" s="60">
        <f>M4/M$3*100</f>
        <v>98.288281653792779</v>
      </c>
    </row>
    <row r="5" spans="1:18" ht="15.95" customHeight="1" x14ac:dyDescent="0.25">
      <c r="A5" s="22">
        <v>4</v>
      </c>
      <c r="B5" s="54">
        <v>3.9753124999999998</v>
      </c>
      <c r="C5" s="54">
        <v>3.9679518072289146</v>
      </c>
      <c r="D5" s="104">
        <v>3.9512499999999999</v>
      </c>
      <c r="E5" s="54">
        <v>4.0354838709677425</v>
      </c>
      <c r="F5" s="54">
        <v>3.88</v>
      </c>
      <c r="G5" s="54">
        <v>4.0086021505376337</v>
      </c>
      <c r="H5" s="54"/>
      <c r="I5" s="54">
        <v>4.1399999999999997</v>
      </c>
      <c r="J5" s="54">
        <v>4.0599999999999996</v>
      </c>
      <c r="K5" s="54">
        <v>3.9</v>
      </c>
      <c r="L5" s="53">
        <v>4</v>
      </c>
      <c r="M5" s="55">
        <f t="shared" si="2"/>
        <v>3.9909555920815873</v>
      </c>
      <c r="N5" s="55">
        <f>MAX(B5:K5)-MIN(B5:K5)</f>
        <v>0.25999999999999979</v>
      </c>
      <c r="O5" s="5">
        <v>3.8</v>
      </c>
      <c r="P5" s="6">
        <v>4.2</v>
      </c>
      <c r="Q5" s="60">
        <f>M5/M$3*100</f>
        <v>97.943933543690235</v>
      </c>
    </row>
    <row r="6" spans="1:18" ht="15.95" customHeight="1" x14ac:dyDescent="0.25">
      <c r="A6" s="22">
        <v>5</v>
      </c>
      <c r="B6" s="54">
        <v>3.9656250000000002</v>
      </c>
      <c r="C6" s="54">
        <v>3.9931168831168833</v>
      </c>
      <c r="D6" s="104">
        <v>3.9386666666666668</v>
      </c>
      <c r="E6" s="54">
        <v>4.0158064516129031</v>
      </c>
      <c r="F6" s="54">
        <v>3.8722222222222218</v>
      </c>
      <c r="G6" s="54">
        <v>3.9806884057971019</v>
      </c>
      <c r="H6" s="54">
        <v>4.0339999999999998</v>
      </c>
      <c r="I6" s="54">
        <v>4.1399999999999997</v>
      </c>
      <c r="J6" s="54">
        <v>4.04</v>
      </c>
      <c r="K6" s="54">
        <v>3.9</v>
      </c>
      <c r="L6" s="53">
        <v>4</v>
      </c>
      <c r="M6" s="55">
        <f t="shared" si="2"/>
        <v>3.9880125629415781</v>
      </c>
      <c r="N6" s="55">
        <f t="shared" si="1"/>
        <v>0.26777777777777789</v>
      </c>
      <c r="O6" s="5">
        <v>3.8</v>
      </c>
      <c r="P6" s="6">
        <v>4.2</v>
      </c>
      <c r="Q6" s="60">
        <f t="shared" ref="Q6:Q17" si="3">M6/M$3*100</f>
        <v>97.871707270093481</v>
      </c>
    </row>
    <row r="7" spans="1:18" ht="15.95" customHeight="1" x14ac:dyDescent="0.25">
      <c r="A7" s="22">
        <v>6</v>
      </c>
      <c r="B7" s="54">
        <v>3.9187500000000006</v>
      </c>
      <c r="C7" s="54">
        <v>4.0009756097560967</v>
      </c>
      <c r="D7" s="104">
        <v>3.952142857142857</v>
      </c>
      <c r="E7" s="54">
        <v>4.0276666666666658</v>
      </c>
      <c r="F7" s="54">
        <v>3.9454545454545458</v>
      </c>
      <c r="G7" s="54">
        <v>3.9541666666666666</v>
      </c>
      <c r="H7" s="54">
        <v>4.0220000000000002</v>
      </c>
      <c r="I7" s="54">
        <v>4.1100000000000003</v>
      </c>
      <c r="J7" s="54">
        <v>3.97</v>
      </c>
      <c r="K7" s="54">
        <v>3.9</v>
      </c>
      <c r="L7" s="53">
        <v>4</v>
      </c>
      <c r="M7" s="55">
        <f t="shared" si="2"/>
        <v>3.9801156345686826</v>
      </c>
      <c r="N7" s="55">
        <f>MAX(B7:K7)-MIN(B7:K7)</f>
        <v>0.21000000000000041</v>
      </c>
      <c r="O7" s="5">
        <v>3.8</v>
      </c>
      <c r="P7" s="6">
        <v>4.2</v>
      </c>
      <c r="Q7" s="60">
        <f>M7/M$3*100</f>
        <v>97.677905006473011</v>
      </c>
    </row>
    <row r="8" spans="1:18" ht="15.95" customHeight="1" x14ac:dyDescent="0.25">
      <c r="A8" s="22">
        <v>7</v>
      </c>
      <c r="B8" s="54">
        <v>3.9390624999999999</v>
      </c>
      <c r="C8" s="54">
        <v>3.9794047619047626</v>
      </c>
      <c r="D8" s="104">
        <v>3.9511764705882344</v>
      </c>
      <c r="E8" s="54">
        <v>4.0267741935483867</v>
      </c>
      <c r="F8" s="54">
        <v>3.9190476190476189</v>
      </c>
      <c r="G8" s="54">
        <v>3.9444444444444446</v>
      </c>
      <c r="H8" s="54">
        <v>4.04</v>
      </c>
      <c r="I8" s="54">
        <v>4.05</v>
      </c>
      <c r="J8" s="54">
        <v>3.97</v>
      </c>
      <c r="K8" s="54">
        <v>4</v>
      </c>
      <c r="L8" s="53">
        <v>4</v>
      </c>
      <c r="M8" s="55">
        <f t="shared" si="2"/>
        <v>3.9819909989533451</v>
      </c>
      <c r="N8" s="55">
        <f t="shared" si="1"/>
        <v>0.13095238095238093</v>
      </c>
      <c r="O8" s="5">
        <v>3.8</v>
      </c>
      <c r="P8" s="6">
        <v>4.2</v>
      </c>
      <c r="Q8" s="60">
        <f t="shared" si="3"/>
        <v>97.72392921306303</v>
      </c>
    </row>
    <row r="9" spans="1:18" ht="15.95" customHeight="1" x14ac:dyDescent="0.25">
      <c r="A9" s="22">
        <v>8</v>
      </c>
      <c r="B9" s="54">
        <v>3.9724999999999988</v>
      </c>
      <c r="C9" s="54">
        <v>3.9446987951807233</v>
      </c>
      <c r="D9" s="104">
        <v>3.9633333333333334</v>
      </c>
      <c r="E9" s="54">
        <v>4.0567741935483852</v>
      </c>
      <c r="F9" s="54">
        <v>3.9368421052631577</v>
      </c>
      <c r="G9" s="54">
        <v>3.9365740740740751</v>
      </c>
      <c r="H9" s="54">
        <v>4.008</v>
      </c>
      <c r="I9" s="54">
        <v>4.07</v>
      </c>
      <c r="J9" s="54">
        <v>3.97</v>
      </c>
      <c r="K9" s="54">
        <v>3.9</v>
      </c>
      <c r="L9" s="53">
        <v>4</v>
      </c>
      <c r="M9" s="55">
        <f t="shared" si="2"/>
        <v>3.9758722501399673</v>
      </c>
      <c r="N9" s="55">
        <f t="shared" si="1"/>
        <v>0.17000000000000037</v>
      </c>
      <c r="O9" s="5">
        <v>3.8</v>
      </c>
      <c r="P9" s="6">
        <v>4.2</v>
      </c>
      <c r="Q9" s="60">
        <f t="shared" si="3"/>
        <v>97.573766097157403</v>
      </c>
    </row>
    <row r="10" spans="1:18" ht="15.95" customHeight="1" x14ac:dyDescent="0.25">
      <c r="A10" s="22">
        <v>9</v>
      </c>
      <c r="B10" s="54"/>
      <c r="C10" s="54"/>
      <c r="D10" s="55"/>
      <c r="E10" s="54"/>
      <c r="F10" s="54"/>
      <c r="G10" s="54"/>
      <c r="H10" s="54"/>
      <c r="I10" s="54"/>
      <c r="J10" s="54"/>
      <c r="K10" s="54"/>
      <c r="L10" s="53">
        <v>4</v>
      </c>
      <c r="M10" s="55"/>
      <c r="N10" s="55">
        <f t="shared" si="1"/>
        <v>0</v>
      </c>
      <c r="O10" s="5">
        <v>3.8</v>
      </c>
      <c r="P10" s="6">
        <v>4.2</v>
      </c>
      <c r="Q10" s="60">
        <f t="shared" si="3"/>
        <v>0</v>
      </c>
    </row>
    <row r="11" spans="1:18" ht="15.95" customHeight="1" x14ac:dyDescent="0.25">
      <c r="A11" s="22">
        <v>10</v>
      </c>
      <c r="B11" s="54"/>
      <c r="C11" s="54"/>
      <c r="D11" s="55"/>
      <c r="E11" s="54"/>
      <c r="F11" s="54"/>
      <c r="G11" s="54"/>
      <c r="H11" s="54"/>
      <c r="I11" s="54"/>
      <c r="J11" s="54"/>
      <c r="K11" s="54"/>
      <c r="L11" s="53">
        <v>4</v>
      </c>
      <c r="M11" s="55"/>
      <c r="N11" s="55">
        <f t="shared" si="1"/>
        <v>0</v>
      </c>
      <c r="O11" s="5">
        <v>3.8</v>
      </c>
      <c r="P11" s="6">
        <v>4.2</v>
      </c>
      <c r="Q11" s="60">
        <f t="shared" si="3"/>
        <v>0</v>
      </c>
    </row>
    <row r="12" spans="1:18" ht="15.95" customHeight="1" x14ac:dyDescent="0.25">
      <c r="A12" s="22">
        <v>11</v>
      </c>
      <c r="B12" s="54"/>
      <c r="C12" s="54"/>
      <c r="D12" s="55"/>
      <c r="E12" s="54"/>
      <c r="F12" s="54"/>
      <c r="G12" s="54"/>
      <c r="H12" s="54"/>
      <c r="I12" s="54"/>
      <c r="J12" s="54"/>
      <c r="K12" s="54"/>
      <c r="L12" s="53">
        <v>4</v>
      </c>
      <c r="M12" s="55"/>
      <c r="N12" s="55">
        <f t="shared" si="1"/>
        <v>0</v>
      </c>
      <c r="O12" s="5">
        <v>3.8</v>
      </c>
      <c r="P12" s="6">
        <v>4.2</v>
      </c>
      <c r="Q12" s="60">
        <f t="shared" si="3"/>
        <v>0</v>
      </c>
    </row>
    <row r="13" spans="1:18" ht="15.95" customHeight="1" x14ac:dyDescent="0.25">
      <c r="A13" s="22">
        <v>12</v>
      </c>
      <c r="B13" s="54"/>
      <c r="C13" s="54"/>
      <c r="D13" s="55"/>
      <c r="E13" s="54"/>
      <c r="F13" s="54"/>
      <c r="G13" s="54"/>
      <c r="H13" s="54"/>
      <c r="I13" s="54"/>
      <c r="J13" s="54"/>
      <c r="K13" s="54"/>
      <c r="L13" s="53">
        <v>4</v>
      </c>
      <c r="M13" s="55"/>
      <c r="N13" s="55">
        <f t="shared" si="1"/>
        <v>0</v>
      </c>
      <c r="O13" s="5">
        <v>3.8</v>
      </c>
      <c r="P13" s="6">
        <v>4.2</v>
      </c>
      <c r="Q13" s="60">
        <f t="shared" si="3"/>
        <v>0</v>
      </c>
    </row>
    <row r="14" spans="1:18" ht="15.95" customHeight="1" x14ac:dyDescent="0.25">
      <c r="A14" s="22">
        <v>1</v>
      </c>
      <c r="B14" s="54"/>
      <c r="C14" s="54"/>
      <c r="D14" s="104"/>
      <c r="E14" s="54"/>
      <c r="F14" s="54"/>
      <c r="G14" s="54"/>
      <c r="H14" s="54"/>
      <c r="I14" s="54"/>
      <c r="J14" s="54"/>
      <c r="K14" s="54"/>
      <c r="L14" s="53">
        <v>4</v>
      </c>
      <c r="M14" s="55"/>
      <c r="N14" s="55">
        <f t="shared" si="1"/>
        <v>0</v>
      </c>
      <c r="O14" s="5">
        <v>3.8</v>
      </c>
      <c r="P14" s="6">
        <v>4.2</v>
      </c>
      <c r="Q14" s="60">
        <f t="shared" si="3"/>
        <v>0</v>
      </c>
    </row>
    <row r="15" spans="1:18" ht="15.95" customHeight="1" x14ac:dyDescent="0.25">
      <c r="A15" s="22">
        <v>2</v>
      </c>
      <c r="B15" s="54"/>
      <c r="C15" s="54"/>
      <c r="D15" s="55"/>
      <c r="E15" s="54"/>
      <c r="F15" s="54"/>
      <c r="G15" s="54"/>
      <c r="H15" s="54"/>
      <c r="I15" s="54"/>
      <c r="J15" s="54"/>
      <c r="K15" s="54"/>
      <c r="L15" s="53">
        <v>4</v>
      </c>
      <c r="M15" s="55"/>
      <c r="N15" s="55">
        <f t="shared" si="1"/>
        <v>0</v>
      </c>
      <c r="O15" s="5">
        <v>3.8</v>
      </c>
      <c r="P15" s="6">
        <v>4.2</v>
      </c>
      <c r="Q15" s="60">
        <f t="shared" si="3"/>
        <v>0</v>
      </c>
      <c r="R15" s="7"/>
    </row>
    <row r="16" spans="1:18" ht="15.95" customHeight="1" x14ac:dyDescent="0.25">
      <c r="A16" s="22">
        <v>3</v>
      </c>
      <c r="B16" s="54"/>
      <c r="C16" s="54"/>
      <c r="D16" s="55"/>
      <c r="E16" s="54"/>
      <c r="F16" s="54"/>
      <c r="G16" s="54"/>
      <c r="H16" s="54"/>
      <c r="I16" s="54"/>
      <c r="J16" s="54"/>
      <c r="K16" s="54"/>
      <c r="L16" s="53">
        <v>4</v>
      </c>
      <c r="M16" s="55"/>
      <c r="N16" s="55">
        <f t="shared" si="1"/>
        <v>0</v>
      </c>
      <c r="O16" s="5">
        <v>3.8</v>
      </c>
      <c r="P16" s="6">
        <v>4.2</v>
      </c>
      <c r="Q16" s="60">
        <f t="shared" si="3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3">
        <v>4</v>
      </c>
      <c r="M17" s="55"/>
      <c r="N17" s="55">
        <f t="shared" si="1"/>
        <v>0</v>
      </c>
      <c r="O17" s="5">
        <v>3.8</v>
      </c>
      <c r="P17" s="6">
        <v>4.2</v>
      </c>
      <c r="Q17" s="60">
        <f t="shared" si="3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3">
        <v>4</v>
      </c>
      <c r="M18" s="55"/>
      <c r="N18" s="55">
        <f>MAX(B18:K18)-MIN(B18:K18)</f>
        <v>0</v>
      </c>
      <c r="O18" s="5">
        <v>3.8</v>
      </c>
      <c r="P18" s="6">
        <v>4.2</v>
      </c>
      <c r="Q18" s="60">
        <f>M18/M$3*100</f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3">
        <v>4</v>
      </c>
      <c r="M19" s="55"/>
      <c r="N19" s="55">
        <f>MAX(B19:K19)-MIN(B19:K19)</f>
        <v>0</v>
      </c>
      <c r="O19" s="5">
        <v>3.8</v>
      </c>
      <c r="P19" s="6">
        <v>4.2</v>
      </c>
      <c r="Q19" s="60">
        <f>M19/M$3*100</f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3">
        <v>4</v>
      </c>
      <c r="M20" s="55"/>
      <c r="N20" s="55">
        <f>MAX(B20:K20)-MIN(B20:K20)</f>
        <v>0</v>
      </c>
      <c r="O20" s="5">
        <v>3.8</v>
      </c>
      <c r="P20" s="6">
        <v>4.2</v>
      </c>
      <c r="Q20" s="60">
        <f>M20/M$3*100</f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20"/>
  <sheetViews>
    <sheetView zoomScale="80" workbookViewId="0">
      <selection activeCell="H9" sqref="H9"/>
    </sheetView>
  </sheetViews>
  <sheetFormatPr defaultRowHeight="13.5" x14ac:dyDescent="0.15"/>
  <cols>
    <col min="1" max="1" width="3.875" customWidth="1"/>
    <col min="2" max="2" width="7.875" customWidth="1"/>
    <col min="4" max="4" width="8.625" customWidth="1"/>
    <col min="5" max="5" width="8.75" customWidth="1"/>
    <col min="6" max="6" width="9.5" customWidth="1"/>
    <col min="7" max="8" width="8.625" customWidth="1"/>
    <col min="9" max="9" width="9.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75" customWidth="1"/>
    <col min="15" max="16" width="2.625" customWidth="1"/>
    <col min="17" max="17" width="10.125" bestFit="1" customWidth="1"/>
  </cols>
  <sheetData>
    <row r="1" spans="1:18" ht="20.100000000000001" customHeight="1" x14ac:dyDescent="0.3">
      <c r="F1" s="18" t="s">
        <v>63</v>
      </c>
    </row>
    <row r="2" spans="1:18" ht="15.95" customHeight="1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0" t="s">
        <v>29</v>
      </c>
      <c r="O2" s="34" t="s">
        <v>30</v>
      </c>
      <c r="P2" s="35" t="s">
        <v>31</v>
      </c>
      <c r="Q2" s="17" t="s">
        <v>146</v>
      </c>
    </row>
    <row r="3" spans="1:18" ht="15.95" customHeight="1" x14ac:dyDescent="0.25">
      <c r="A3" s="22">
        <v>2</v>
      </c>
      <c r="B3" s="126"/>
      <c r="C3" s="126"/>
      <c r="D3" s="126"/>
      <c r="E3" s="126"/>
      <c r="F3" s="124"/>
      <c r="G3" s="126">
        <v>2.1172463768115941</v>
      </c>
      <c r="H3" s="126"/>
      <c r="I3" s="54">
        <v>1.96</v>
      </c>
      <c r="J3" s="126"/>
      <c r="K3" s="126"/>
      <c r="L3" s="53">
        <v>2.1</v>
      </c>
      <c r="M3" s="55">
        <f t="shared" ref="M3" si="0">AVERAGE(B3:K3)</f>
        <v>2.038623188405797</v>
      </c>
      <c r="N3" s="55">
        <f t="shared" ref="N3:N17" si="1">MAX(B3:K3)-MIN(B3:K3)</f>
        <v>0.15724637681159415</v>
      </c>
      <c r="O3" s="39">
        <v>1.8</v>
      </c>
      <c r="P3" s="40">
        <v>2.4</v>
      </c>
      <c r="Q3" s="61">
        <f>M3/M3*100</f>
        <v>100</v>
      </c>
    </row>
    <row r="4" spans="1:18" ht="15.95" customHeight="1" x14ac:dyDescent="0.25">
      <c r="A4" s="22">
        <v>3</v>
      </c>
      <c r="B4" s="54">
        <v>1.9671874999999992</v>
      </c>
      <c r="C4" s="54"/>
      <c r="D4" s="104">
        <v>1.9228571428571428</v>
      </c>
      <c r="E4" s="54">
        <v>1.9935483870967738</v>
      </c>
      <c r="F4" s="54">
        <v>1.8689999999999998</v>
      </c>
      <c r="G4" s="54">
        <v>2.0976282051282049</v>
      </c>
      <c r="H4" s="54"/>
      <c r="I4" s="54">
        <v>1.92</v>
      </c>
      <c r="J4" s="54">
        <v>2</v>
      </c>
      <c r="K4" s="54">
        <v>2.1</v>
      </c>
      <c r="L4" s="53">
        <v>2.1</v>
      </c>
      <c r="M4" s="55">
        <f t="shared" ref="M4:M9" si="2">AVERAGE(B4:K4)</f>
        <v>1.983777654385265</v>
      </c>
      <c r="N4" s="55">
        <f>MAX(B4:K4)-MIN(B4:K4)</f>
        <v>0.23100000000000032</v>
      </c>
      <c r="O4" s="39">
        <v>1.8</v>
      </c>
      <c r="P4" s="40">
        <v>2.4</v>
      </c>
      <c r="Q4" s="60">
        <f>M4/M$3*100</f>
        <v>97.309677711288018</v>
      </c>
    </row>
    <row r="5" spans="1:18" ht="15.95" customHeight="1" x14ac:dyDescent="0.25">
      <c r="A5" s="22">
        <v>4</v>
      </c>
      <c r="B5" s="54">
        <v>1.973125</v>
      </c>
      <c r="C5" s="54">
        <v>2.0481609195402304</v>
      </c>
      <c r="D5" s="104">
        <v>1.9000000000000004</v>
      </c>
      <c r="E5" s="54">
        <v>1.9916129032258059</v>
      </c>
      <c r="F5" s="54">
        <v>1.859</v>
      </c>
      <c r="G5" s="54">
        <v>2.0878828828828815</v>
      </c>
      <c r="H5" s="54"/>
      <c r="I5" s="54">
        <v>2.02</v>
      </c>
      <c r="J5" s="54">
        <v>2</v>
      </c>
      <c r="K5" s="54">
        <v>2</v>
      </c>
      <c r="L5" s="53">
        <v>2.1</v>
      </c>
      <c r="M5" s="55">
        <f t="shared" si="2"/>
        <v>1.9866424117387684</v>
      </c>
      <c r="N5" s="55">
        <f>MAX(B5:K5)-MIN(B5:K5)</f>
        <v>0.2288828828828815</v>
      </c>
      <c r="O5" s="39">
        <v>1.8</v>
      </c>
      <c r="P5" s="40">
        <v>2.4</v>
      </c>
      <c r="Q5" s="60">
        <f>M5/M$3*100</f>
        <v>97.450201834127199</v>
      </c>
    </row>
    <row r="6" spans="1:18" ht="15.95" customHeight="1" x14ac:dyDescent="0.25">
      <c r="A6" s="22">
        <v>5</v>
      </c>
      <c r="B6" s="54">
        <v>1.9968749999999995</v>
      </c>
      <c r="C6" s="54">
        <v>2.039605263157894</v>
      </c>
      <c r="D6" s="104">
        <v>1.8699999999999999</v>
      </c>
      <c r="E6" s="54">
        <v>2.0048387096774194</v>
      </c>
      <c r="F6" s="54">
        <v>1.8642857142857143</v>
      </c>
      <c r="G6" s="54">
        <v>2.0858333333333334</v>
      </c>
      <c r="H6" s="54">
        <v>1.962</v>
      </c>
      <c r="I6" s="54">
        <v>2.0099999999999998</v>
      </c>
      <c r="J6" s="54">
        <v>2</v>
      </c>
      <c r="K6" s="54">
        <v>2.1</v>
      </c>
      <c r="L6" s="53">
        <v>2.1</v>
      </c>
      <c r="M6" s="55">
        <f t="shared" si="2"/>
        <v>1.9933438020454362</v>
      </c>
      <c r="N6" s="55">
        <f t="shared" si="1"/>
        <v>0.23571428571428577</v>
      </c>
      <c r="O6" s="39">
        <v>1.8</v>
      </c>
      <c r="P6" s="40">
        <v>2.4</v>
      </c>
      <c r="Q6" s="60">
        <f>M6/M$3*100</f>
        <v>97.778923215536977</v>
      </c>
    </row>
    <row r="7" spans="1:18" ht="15.95" customHeight="1" x14ac:dyDescent="0.25">
      <c r="A7" s="22">
        <v>6</v>
      </c>
      <c r="B7" s="54">
        <v>1.9509375000000007</v>
      </c>
      <c r="C7" s="54">
        <v>2.0527160493827163</v>
      </c>
      <c r="D7" s="104">
        <v>1.9037500000000001</v>
      </c>
      <c r="E7" s="54">
        <v>1.9863333333333333</v>
      </c>
      <c r="F7" s="54">
        <v>1.8704545454545454</v>
      </c>
      <c r="G7" s="54">
        <v>2.0853030303030304</v>
      </c>
      <c r="H7" s="54">
        <v>1.958</v>
      </c>
      <c r="I7" s="54">
        <v>1.97</v>
      </c>
      <c r="J7" s="54">
        <v>2</v>
      </c>
      <c r="K7" s="54">
        <v>1.9</v>
      </c>
      <c r="L7" s="53">
        <v>2.1</v>
      </c>
      <c r="M7" s="55">
        <f t="shared" si="2"/>
        <v>1.9677494458473626</v>
      </c>
      <c r="N7" s="55">
        <f>MAX(B7:K7)-MIN(B7:K7)</f>
        <v>0.21484848484848507</v>
      </c>
      <c r="O7" s="39">
        <v>1.8</v>
      </c>
      <c r="P7" s="40">
        <v>2.4</v>
      </c>
      <c r="Q7" s="60">
        <f>M7/M$3*100</f>
        <v>96.523450583633476</v>
      </c>
    </row>
    <row r="8" spans="1:18" ht="15.95" customHeight="1" x14ac:dyDescent="0.25">
      <c r="A8" s="22">
        <v>7</v>
      </c>
      <c r="B8" s="54">
        <v>1.9737499999999992</v>
      </c>
      <c r="C8" s="54">
        <v>2.0375862068965525</v>
      </c>
      <c r="D8" s="104">
        <v>1.8775000000000002</v>
      </c>
      <c r="E8" s="54">
        <v>1.9919354838709677</v>
      </c>
      <c r="F8" s="54">
        <v>1.9680952380952372</v>
      </c>
      <c r="G8" s="54">
        <v>2.0797839506172839</v>
      </c>
      <c r="H8" s="54">
        <v>2.0720000000000001</v>
      </c>
      <c r="I8" s="54">
        <v>2.0099999999999998</v>
      </c>
      <c r="J8" s="54">
        <v>2</v>
      </c>
      <c r="K8" s="54">
        <v>2</v>
      </c>
      <c r="L8" s="53">
        <v>2.1</v>
      </c>
      <c r="M8" s="55">
        <f t="shared" si="2"/>
        <v>2.0010650879480041</v>
      </c>
      <c r="N8" s="55">
        <f t="shared" si="1"/>
        <v>0.20228395061728377</v>
      </c>
      <c r="O8" s="39">
        <v>1.8</v>
      </c>
      <c r="P8" s="40">
        <v>2.4</v>
      </c>
      <c r="Q8" s="60">
        <f t="shared" ref="Q8:Q17" si="3">M8/M$3*100</f>
        <v>98.157673243814941</v>
      </c>
    </row>
    <row r="9" spans="1:18" ht="15.95" customHeight="1" x14ac:dyDescent="0.25">
      <c r="A9" s="22">
        <v>8</v>
      </c>
      <c r="B9" s="54">
        <v>1.9787499999999993</v>
      </c>
      <c r="C9" s="54">
        <v>2.0340963855421696</v>
      </c>
      <c r="D9" s="104">
        <v>1.8272727272727272</v>
      </c>
      <c r="E9" s="54">
        <v>1.9948387096774189</v>
      </c>
      <c r="F9" s="54">
        <v>1.9710526315789472</v>
      </c>
      <c r="G9" s="54">
        <v>2.0738461538461532</v>
      </c>
      <c r="H9" s="54">
        <v>2.0670000000000002</v>
      </c>
      <c r="I9" s="54">
        <v>1.98</v>
      </c>
      <c r="J9" s="54">
        <v>2</v>
      </c>
      <c r="K9" s="54">
        <v>2</v>
      </c>
      <c r="L9" s="53">
        <v>2.1</v>
      </c>
      <c r="M9" s="55">
        <f t="shared" si="2"/>
        <v>1.9926856607917416</v>
      </c>
      <c r="N9" s="55">
        <f t="shared" si="1"/>
        <v>0.24657342657342607</v>
      </c>
      <c r="O9" s="39">
        <v>1.8</v>
      </c>
      <c r="P9" s="40">
        <v>2.4</v>
      </c>
      <c r="Q9" s="60">
        <f t="shared" si="3"/>
        <v>97.746639600917192</v>
      </c>
    </row>
    <row r="10" spans="1:18" ht="15.95" customHeight="1" x14ac:dyDescent="0.25">
      <c r="A10" s="22">
        <v>9</v>
      </c>
      <c r="B10" s="54"/>
      <c r="C10" s="54"/>
      <c r="D10" s="55"/>
      <c r="E10" s="54"/>
      <c r="F10" s="54"/>
      <c r="G10" s="54"/>
      <c r="H10" s="54"/>
      <c r="I10" s="54"/>
      <c r="J10" s="54"/>
      <c r="K10" s="54"/>
      <c r="L10" s="53">
        <v>2.1</v>
      </c>
      <c r="M10" s="55"/>
      <c r="N10" s="55">
        <f t="shared" si="1"/>
        <v>0</v>
      </c>
      <c r="O10" s="39">
        <v>1.8</v>
      </c>
      <c r="P10" s="40">
        <v>2.4</v>
      </c>
      <c r="Q10" s="60">
        <f t="shared" si="3"/>
        <v>0</v>
      </c>
    </row>
    <row r="11" spans="1:18" ht="15.95" customHeight="1" x14ac:dyDescent="0.25">
      <c r="A11" s="22">
        <v>10</v>
      </c>
      <c r="B11" s="54"/>
      <c r="C11" s="54"/>
      <c r="D11" s="55"/>
      <c r="E11" s="54"/>
      <c r="F11" s="54"/>
      <c r="G11" s="54"/>
      <c r="H11" s="54"/>
      <c r="I11" s="54"/>
      <c r="J11" s="54"/>
      <c r="K11" s="54"/>
      <c r="L11" s="53">
        <v>2.1</v>
      </c>
      <c r="M11" s="55"/>
      <c r="N11" s="55">
        <f t="shared" si="1"/>
        <v>0</v>
      </c>
      <c r="O11" s="39">
        <v>1.8</v>
      </c>
      <c r="P11" s="40">
        <v>2.4</v>
      </c>
      <c r="Q11" s="60">
        <f t="shared" si="3"/>
        <v>0</v>
      </c>
    </row>
    <row r="12" spans="1:18" ht="15.95" customHeight="1" x14ac:dyDescent="0.25">
      <c r="A12" s="22">
        <v>11</v>
      </c>
      <c r="B12" s="54"/>
      <c r="C12" s="54"/>
      <c r="D12" s="55"/>
      <c r="E12" s="54"/>
      <c r="F12" s="54"/>
      <c r="G12" s="54"/>
      <c r="H12" s="54"/>
      <c r="I12" s="54"/>
      <c r="J12" s="54"/>
      <c r="K12" s="54"/>
      <c r="L12" s="53">
        <v>2.1</v>
      </c>
      <c r="M12" s="55"/>
      <c r="N12" s="55">
        <f t="shared" si="1"/>
        <v>0</v>
      </c>
      <c r="O12" s="39">
        <v>1.8</v>
      </c>
      <c r="P12" s="40">
        <v>2.4</v>
      </c>
      <c r="Q12" s="60">
        <f t="shared" si="3"/>
        <v>0</v>
      </c>
    </row>
    <row r="13" spans="1:18" ht="15.95" customHeight="1" x14ac:dyDescent="0.25">
      <c r="A13" s="22">
        <v>12</v>
      </c>
      <c r="B13" s="54"/>
      <c r="C13" s="54"/>
      <c r="D13" s="55"/>
      <c r="E13" s="54"/>
      <c r="F13" s="54"/>
      <c r="G13" s="54"/>
      <c r="H13" s="54"/>
      <c r="I13" s="54"/>
      <c r="J13" s="54"/>
      <c r="K13" s="54"/>
      <c r="L13" s="53">
        <v>2.1</v>
      </c>
      <c r="M13" s="55"/>
      <c r="N13" s="55">
        <f t="shared" si="1"/>
        <v>0</v>
      </c>
      <c r="O13" s="39">
        <v>1.8</v>
      </c>
      <c r="P13" s="40">
        <v>2.4</v>
      </c>
      <c r="Q13" s="60">
        <f t="shared" si="3"/>
        <v>0</v>
      </c>
    </row>
    <row r="14" spans="1:18" ht="15.95" customHeight="1" x14ac:dyDescent="0.25">
      <c r="A14" s="22">
        <v>1</v>
      </c>
      <c r="B14" s="54"/>
      <c r="C14" s="54"/>
      <c r="D14" s="55"/>
      <c r="E14" s="54"/>
      <c r="F14" s="54"/>
      <c r="G14" s="54"/>
      <c r="H14" s="54"/>
      <c r="I14" s="54"/>
      <c r="J14" s="54"/>
      <c r="K14" s="54"/>
      <c r="L14" s="53">
        <v>2.1</v>
      </c>
      <c r="M14" s="55"/>
      <c r="N14" s="55">
        <f t="shared" si="1"/>
        <v>0</v>
      </c>
      <c r="O14" s="39">
        <v>1.8</v>
      </c>
      <c r="P14" s="40">
        <v>2.4</v>
      </c>
      <c r="Q14" s="60">
        <f t="shared" si="3"/>
        <v>0</v>
      </c>
    </row>
    <row r="15" spans="1:18" ht="15.95" customHeight="1" x14ac:dyDescent="0.25">
      <c r="A15" s="22">
        <v>2</v>
      </c>
      <c r="B15" s="54"/>
      <c r="C15" s="54"/>
      <c r="D15" s="55"/>
      <c r="E15" s="54"/>
      <c r="F15" s="54"/>
      <c r="G15" s="54"/>
      <c r="H15" s="54"/>
      <c r="I15" s="54"/>
      <c r="J15" s="54"/>
      <c r="K15" s="54"/>
      <c r="L15" s="53">
        <v>2.1</v>
      </c>
      <c r="M15" s="55"/>
      <c r="N15" s="55">
        <f t="shared" si="1"/>
        <v>0</v>
      </c>
      <c r="O15" s="39">
        <v>1.8</v>
      </c>
      <c r="P15" s="40">
        <v>2.4</v>
      </c>
      <c r="Q15" s="60">
        <f t="shared" si="3"/>
        <v>0</v>
      </c>
      <c r="R15" s="7"/>
    </row>
    <row r="16" spans="1:18" ht="15.95" customHeight="1" x14ac:dyDescent="0.25">
      <c r="A16" s="22">
        <v>3</v>
      </c>
      <c r="B16" s="54"/>
      <c r="C16" s="54"/>
      <c r="D16" s="55"/>
      <c r="E16" s="54"/>
      <c r="F16" s="54"/>
      <c r="G16" s="54"/>
      <c r="H16" s="54"/>
      <c r="I16" s="54"/>
      <c r="J16" s="54"/>
      <c r="K16" s="54"/>
      <c r="L16" s="53">
        <v>2.1</v>
      </c>
      <c r="M16" s="55"/>
      <c r="N16" s="55">
        <f t="shared" si="1"/>
        <v>0</v>
      </c>
      <c r="O16" s="39">
        <v>1.8</v>
      </c>
      <c r="P16" s="40">
        <v>2.4</v>
      </c>
      <c r="Q16" s="60">
        <f t="shared" si="3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3">
        <v>2.1</v>
      </c>
      <c r="M17" s="55"/>
      <c r="N17" s="55">
        <f t="shared" si="1"/>
        <v>0</v>
      </c>
      <c r="O17" s="39">
        <v>1.8</v>
      </c>
      <c r="P17" s="40">
        <v>2.4</v>
      </c>
      <c r="Q17" s="60">
        <f t="shared" si="3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3">
        <v>2.1</v>
      </c>
      <c r="M18" s="55"/>
      <c r="N18" s="55">
        <f>MAX(B18:K18)-MIN(B18:K18)</f>
        <v>0</v>
      </c>
      <c r="O18" s="39">
        <v>1.8</v>
      </c>
      <c r="P18" s="40">
        <v>2.4</v>
      </c>
      <c r="Q18" s="60">
        <f>M18/M$3*100</f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3">
        <v>2.1</v>
      </c>
      <c r="M19" s="55"/>
      <c r="N19" s="55">
        <f>MAX(B19:K19)-MIN(B19:K19)</f>
        <v>0</v>
      </c>
      <c r="O19" s="39">
        <v>1.8</v>
      </c>
      <c r="P19" s="40">
        <v>2.4</v>
      </c>
      <c r="Q19" s="60">
        <f>M19/M$3*100</f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3">
        <v>2.1</v>
      </c>
      <c r="M20" s="55"/>
      <c r="N20" s="55">
        <f>MAX(B20:K20)-MIN(B20:K20)</f>
        <v>0</v>
      </c>
      <c r="O20" s="39">
        <v>1.8</v>
      </c>
      <c r="P20" s="40">
        <v>2.4</v>
      </c>
      <c r="Q20" s="60">
        <f>M20/M$3*100</f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R20"/>
  <sheetViews>
    <sheetView zoomScale="80" workbookViewId="0">
      <selection activeCell="B9" sqref="B9"/>
    </sheetView>
  </sheetViews>
  <sheetFormatPr defaultRowHeight="13.5" x14ac:dyDescent="0.15"/>
  <cols>
    <col min="1" max="1" width="3.875" customWidth="1"/>
    <col min="2" max="2" width="10.25" customWidth="1"/>
    <col min="3" max="3" width="10.5" bestFit="1" customWidth="1"/>
    <col min="4" max="4" width="9.75" customWidth="1"/>
    <col min="5" max="5" width="10.5" customWidth="1"/>
    <col min="6" max="6" width="9.5" customWidth="1"/>
    <col min="7" max="7" width="10.25" customWidth="1"/>
    <col min="8" max="8" width="9.875" customWidth="1"/>
    <col min="9" max="9" width="10.625" customWidth="1"/>
    <col min="10" max="10" width="9.875" customWidth="1"/>
    <col min="11" max="11" width="10.5" customWidth="1"/>
    <col min="12" max="12" width="8.375" style="2" customWidth="1"/>
    <col min="13" max="13" width="9.875" style="2" customWidth="1"/>
    <col min="14" max="14" width="10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8" t="s">
        <v>20</v>
      </c>
    </row>
    <row r="2" spans="1:18" ht="16.5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0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34"/>
      <c r="C3" s="134"/>
      <c r="D3" s="134"/>
      <c r="E3" s="134"/>
      <c r="F3" s="135"/>
      <c r="G3" s="134">
        <v>1.9814375000000002</v>
      </c>
      <c r="H3" s="134"/>
      <c r="I3" s="56">
        <v>1.978</v>
      </c>
      <c r="J3" s="134"/>
      <c r="K3" s="134"/>
      <c r="L3" s="54">
        <v>1.92</v>
      </c>
      <c r="M3" s="57">
        <f t="shared" ref="M3" si="0">AVERAGE(B3:K3)</f>
        <v>1.97971875</v>
      </c>
      <c r="N3" s="57">
        <f t="shared" ref="N3:N20" si="1">MAX(B3:K3)-MIN(B3:K3)</f>
        <v>3.4375000000002043E-3</v>
      </c>
      <c r="O3" s="27">
        <v>1.72</v>
      </c>
      <c r="P3" s="28">
        <v>2.12</v>
      </c>
      <c r="Q3" s="60">
        <f>M3/M3*100</f>
        <v>100</v>
      </c>
    </row>
    <row r="4" spans="1:18" ht="15.95" customHeight="1" x14ac:dyDescent="0.25">
      <c r="A4" s="22">
        <v>3</v>
      </c>
      <c r="B4" s="56">
        <v>1.9096874999999998</v>
      </c>
      <c r="C4" s="56"/>
      <c r="D4" s="57">
        <v>1.9243333333333335</v>
      </c>
      <c r="E4" s="56">
        <v>1.9082258064516122</v>
      </c>
      <c r="F4" s="56">
        <v>1.9175</v>
      </c>
      <c r="G4" s="56">
        <v>1.926705128205128</v>
      </c>
      <c r="H4" s="56"/>
      <c r="I4" s="56">
        <v>2.0329999999999999</v>
      </c>
      <c r="J4" s="56">
        <v>1.94</v>
      </c>
      <c r="K4" s="56">
        <v>1.83</v>
      </c>
      <c r="L4" s="54">
        <v>1.92</v>
      </c>
      <c r="M4" s="57">
        <f t="shared" ref="M4:M9" si="2">AVERAGE(B4:K4)</f>
        <v>1.9236814709987591</v>
      </c>
      <c r="N4" s="57">
        <f>MAX(B4:K4)-MIN(B4:K4)</f>
        <v>0.20299999999999985</v>
      </c>
      <c r="O4" s="27">
        <v>1.72</v>
      </c>
      <c r="P4" s="28">
        <v>2.12</v>
      </c>
      <c r="Q4" s="60">
        <f>M4/M$3*100</f>
        <v>97.169432324604657</v>
      </c>
    </row>
    <row r="5" spans="1:18" ht="15.95" customHeight="1" x14ac:dyDescent="0.25">
      <c r="A5" s="22">
        <v>4</v>
      </c>
      <c r="B5" s="56">
        <v>1.9212499999999999</v>
      </c>
      <c r="C5" s="56">
        <v>1.9481944444444439</v>
      </c>
      <c r="D5" s="57">
        <v>1.9565000000000001</v>
      </c>
      <c r="E5" s="56">
        <v>1.9142903225806451</v>
      </c>
      <c r="F5" s="56">
        <v>1.9380000000000002</v>
      </c>
      <c r="G5" s="56">
        <v>1.9436306306306306</v>
      </c>
      <c r="H5" s="56"/>
      <c r="I5" s="56">
        <v>2.0139999999999998</v>
      </c>
      <c r="J5" s="56">
        <v>1.97</v>
      </c>
      <c r="K5" s="56">
        <v>1.83</v>
      </c>
      <c r="L5" s="54">
        <v>1.92</v>
      </c>
      <c r="M5" s="57">
        <f t="shared" si="2"/>
        <v>1.937318377517302</v>
      </c>
      <c r="N5" s="57">
        <f>MAX(B5:K5)-MIN(B5:K5)</f>
        <v>0.18399999999999972</v>
      </c>
      <c r="O5" s="27">
        <v>1.72</v>
      </c>
      <c r="P5" s="28">
        <v>2.12</v>
      </c>
      <c r="Q5" s="60">
        <f>M5/M$3*100</f>
        <v>97.858262822297462</v>
      </c>
    </row>
    <row r="6" spans="1:18" ht="15.95" customHeight="1" x14ac:dyDescent="0.25">
      <c r="A6" s="22">
        <v>5</v>
      </c>
      <c r="B6" s="56">
        <v>1.9490624999999999</v>
      </c>
      <c r="C6" s="56">
        <v>1.9372000000000007</v>
      </c>
      <c r="D6" s="57">
        <v>1.9376666666666664</v>
      </c>
      <c r="E6" s="56">
        <v>1.8885483870967747</v>
      </c>
      <c r="F6" s="56">
        <v>1.9294444444444443</v>
      </c>
      <c r="G6" s="56">
        <v>1.9418390804597701</v>
      </c>
      <c r="H6" s="56">
        <v>1.9179999999999999</v>
      </c>
      <c r="I6" s="56">
        <v>1.986</v>
      </c>
      <c r="J6" s="56">
        <v>1.98</v>
      </c>
      <c r="K6" s="56">
        <v>1.82</v>
      </c>
      <c r="L6" s="54">
        <v>1.92</v>
      </c>
      <c r="M6" s="57">
        <f t="shared" si="2"/>
        <v>1.9287761078667658</v>
      </c>
      <c r="N6" s="57">
        <f t="shared" si="1"/>
        <v>0.16599999999999993</v>
      </c>
      <c r="O6" s="27">
        <v>1.72</v>
      </c>
      <c r="P6" s="28">
        <v>2.12</v>
      </c>
      <c r="Q6" s="60">
        <f t="shared" ref="Q6:Q20" si="3">M6/M$3*100</f>
        <v>97.426773771110959</v>
      </c>
    </row>
    <row r="7" spans="1:18" ht="15.95" customHeight="1" x14ac:dyDescent="0.25">
      <c r="A7" s="22">
        <v>6</v>
      </c>
      <c r="B7" s="56">
        <v>1.8937500000000003</v>
      </c>
      <c r="C7" s="56">
        <v>1.9239240506329116</v>
      </c>
      <c r="D7" s="57">
        <v>1.9368750000000001</v>
      </c>
      <c r="E7" s="56">
        <v>1.8845666666666667</v>
      </c>
      <c r="F7" s="56">
        <v>1.9272727272727275</v>
      </c>
      <c r="G7" s="56">
        <v>1.9651190476190472</v>
      </c>
      <c r="H7" s="56">
        <v>1.8740000000000001</v>
      </c>
      <c r="I7" s="56">
        <v>1.9630000000000001</v>
      </c>
      <c r="J7" s="56">
        <v>1.96</v>
      </c>
      <c r="K7" s="56">
        <v>1.86</v>
      </c>
      <c r="L7" s="54">
        <v>1.92</v>
      </c>
      <c r="M7" s="57">
        <f t="shared" si="2"/>
        <v>1.9188507492191356</v>
      </c>
      <c r="N7" s="57">
        <f>MAX(B7:K7)-MIN(B7:K7)</f>
        <v>0.10511904761904711</v>
      </c>
      <c r="O7" s="27">
        <v>1.72</v>
      </c>
      <c r="P7" s="28">
        <v>2.12</v>
      </c>
      <c r="Q7" s="60">
        <f>M7/M$3*100</f>
        <v>96.92542181656539</v>
      </c>
    </row>
    <row r="8" spans="1:18" ht="15.95" customHeight="1" x14ac:dyDescent="0.25">
      <c r="A8" s="22">
        <v>7</v>
      </c>
      <c r="B8" s="56">
        <v>1.9068749999999994</v>
      </c>
      <c r="C8" s="56">
        <v>1.9163953488372094</v>
      </c>
      <c r="D8" s="57">
        <v>1.9139230769230766</v>
      </c>
      <c r="E8" s="56">
        <v>1.9084193548387094</v>
      </c>
      <c r="F8" s="56">
        <v>1.922857142857143</v>
      </c>
      <c r="G8" s="56">
        <v>1.9197777777777776</v>
      </c>
      <c r="H8" s="56">
        <v>1.879</v>
      </c>
      <c r="I8" s="56">
        <v>1.9350000000000001</v>
      </c>
      <c r="J8" s="56">
        <v>1.95</v>
      </c>
      <c r="K8" s="56">
        <v>1.91</v>
      </c>
      <c r="L8" s="54">
        <v>1.92</v>
      </c>
      <c r="M8" s="57">
        <f t="shared" si="2"/>
        <v>1.9162247701233917</v>
      </c>
      <c r="N8" s="57">
        <f t="shared" si="1"/>
        <v>7.0999999999999952E-2</v>
      </c>
      <c r="O8" s="27">
        <v>1.72</v>
      </c>
      <c r="P8" s="28">
        <v>2.12</v>
      </c>
      <c r="Q8" s="60">
        <f t="shared" si="3"/>
        <v>96.792777768225491</v>
      </c>
    </row>
    <row r="9" spans="1:18" ht="15.95" customHeight="1" x14ac:dyDescent="0.25">
      <c r="A9" s="22">
        <v>8</v>
      </c>
      <c r="B9" s="56">
        <v>1.899375</v>
      </c>
      <c r="C9" s="56">
        <v>1.9122891566265057</v>
      </c>
      <c r="D9" s="57">
        <v>1.8205384615384612</v>
      </c>
      <c r="E9" s="56">
        <v>1.9093225806451608</v>
      </c>
      <c r="F9" s="56">
        <v>1.9252631578947368</v>
      </c>
      <c r="G9" s="56">
        <v>1.9055769230769231</v>
      </c>
      <c r="H9" s="56">
        <v>1.873</v>
      </c>
      <c r="I9" s="56">
        <v>1.927</v>
      </c>
      <c r="J9" s="56">
        <v>1.94</v>
      </c>
      <c r="K9" s="56">
        <v>1.95</v>
      </c>
      <c r="L9" s="54">
        <v>1.92</v>
      </c>
      <c r="M9" s="57">
        <f t="shared" si="2"/>
        <v>1.9062365279781788</v>
      </c>
      <c r="N9" s="57">
        <f t="shared" si="1"/>
        <v>0.12946153846153874</v>
      </c>
      <c r="O9" s="27">
        <v>1.72</v>
      </c>
      <c r="P9" s="28">
        <v>2.12</v>
      </c>
      <c r="Q9" s="60">
        <f t="shared" si="3"/>
        <v>96.288249428267463</v>
      </c>
    </row>
    <row r="10" spans="1:18" ht="15.95" customHeight="1" x14ac:dyDescent="0.25">
      <c r="A10" s="22">
        <v>9</v>
      </c>
      <c r="B10" s="56"/>
      <c r="C10" s="56"/>
      <c r="D10" s="57"/>
      <c r="E10" s="56"/>
      <c r="F10" s="56"/>
      <c r="G10" s="56"/>
      <c r="H10" s="56"/>
      <c r="I10" s="56"/>
      <c r="J10" s="56"/>
      <c r="K10" s="56"/>
      <c r="L10" s="54">
        <v>1.92</v>
      </c>
      <c r="M10" s="57"/>
      <c r="N10" s="57">
        <f t="shared" si="1"/>
        <v>0</v>
      </c>
      <c r="O10" s="27">
        <v>1.72</v>
      </c>
      <c r="P10" s="28">
        <v>2.12</v>
      </c>
      <c r="Q10" s="60">
        <f t="shared" si="3"/>
        <v>0</v>
      </c>
    </row>
    <row r="11" spans="1:18" ht="15.95" customHeight="1" x14ac:dyDescent="0.25">
      <c r="A11" s="22">
        <v>10</v>
      </c>
      <c r="B11" s="56"/>
      <c r="C11" s="56"/>
      <c r="D11" s="57"/>
      <c r="E11" s="56"/>
      <c r="F11" s="56"/>
      <c r="G11" s="56"/>
      <c r="H11" s="56"/>
      <c r="I11" s="56"/>
      <c r="J11" s="56"/>
      <c r="K11" s="56"/>
      <c r="L11" s="54">
        <v>1.92</v>
      </c>
      <c r="M11" s="57"/>
      <c r="N11" s="57">
        <f t="shared" si="1"/>
        <v>0</v>
      </c>
      <c r="O11" s="27">
        <v>1.72</v>
      </c>
      <c r="P11" s="28">
        <v>2.12</v>
      </c>
      <c r="Q11" s="60">
        <f t="shared" si="3"/>
        <v>0</v>
      </c>
    </row>
    <row r="12" spans="1:18" ht="15.95" customHeight="1" x14ac:dyDescent="0.25">
      <c r="A12" s="22">
        <v>11</v>
      </c>
      <c r="B12" s="56"/>
      <c r="C12" s="56"/>
      <c r="D12" s="57"/>
      <c r="E12" s="56"/>
      <c r="F12" s="56"/>
      <c r="G12" s="56"/>
      <c r="H12" s="56"/>
      <c r="I12" s="56"/>
      <c r="J12" s="56"/>
      <c r="K12" s="56"/>
      <c r="L12" s="54">
        <v>1.92</v>
      </c>
      <c r="M12" s="57"/>
      <c r="N12" s="57">
        <f t="shared" si="1"/>
        <v>0</v>
      </c>
      <c r="O12" s="27">
        <v>1.72</v>
      </c>
      <c r="P12" s="28">
        <v>2.12</v>
      </c>
      <c r="Q12" s="60">
        <f t="shared" si="3"/>
        <v>0</v>
      </c>
    </row>
    <row r="13" spans="1:18" ht="15.95" customHeight="1" x14ac:dyDescent="0.25">
      <c r="A13" s="22">
        <v>12</v>
      </c>
      <c r="B13" s="56"/>
      <c r="C13" s="56"/>
      <c r="D13" s="57"/>
      <c r="E13" s="56"/>
      <c r="F13" s="56"/>
      <c r="G13" s="56"/>
      <c r="H13" s="56"/>
      <c r="I13" s="56"/>
      <c r="J13" s="56"/>
      <c r="K13" s="56"/>
      <c r="L13" s="54">
        <v>1.92</v>
      </c>
      <c r="M13" s="57"/>
      <c r="N13" s="57">
        <f t="shared" si="1"/>
        <v>0</v>
      </c>
      <c r="O13" s="27">
        <v>1.72</v>
      </c>
      <c r="P13" s="28">
        <v>2.12</v>
      </c>
      <c r="Q13" s="60">
        <f t="shared" si="3"/>
        <v>0</v>
      </c>
    </row>
    <row r="14" spans="1:18" ht="15.95" customHeight="1" x14ac:dyDescent="0.25">
      <c r="A14" s="22">
        <v>1</v>
      </c>
      <c r="B14" s="56"/>
      <c r="C14" s="56"/>
      <c r="D14" s="57"/>
      <c r="E14" s="56"/>
      <c r="F14" s="56"/>
      <c r="G14" s="56"/>
      <c r="H14" s="56"/>
      <c r="I14" s="56"/>
      <c r="J14" s="56"/>
      <c r="K14" s="56"/>
      <c r="L14" s="54">
        <v>1.92</v>
      </c>
      <c r="M14" s="57"/>
      <c r="N14" s="57">
        <f t="shared" si="1"/>
        <v>0</v>
      </c>
      <c r="O14" s="27">
        <v>1.72</v>
      </c>
      <c r="P14" s="28">
        <v>2.12</v>
      </c>
      <c r="Q14" s="60">
        <f t="shared" si="3"/>
        <v>0</v>
      </c>
    </row>
    <row r="15" spans="1:18" ht="15.95" customHeight="1" x14ac:dyDescent="0.25">
      <c r="A15" s="22">
        <v>2</v>
      </c>
      <c r="B15" s="56"/>
      <c r="C15" s="56"/>
      <c r="D15" s="57"/>
      <c r="E15" s="56"/>
      <c r="F15" s="56"/>
      <c r="G15" s="56"/>
      <c r="H15" s="56"/>
      <c r="I15" s="56"/>
      <c r="J15" s="56"/>
      <c r="K15" s="56"/>
      <c r="L15" s="54">
        <v>1.92</v>
      </c>
      <c r="M15" s="57"/>
      <c r="N15" s="57">
        <f t="shared" si="1"/>
        <v>0</v>
      </c>
      <c r="O15" s="27">
        <v>1.72</v>
      </c>
      <c r="P15" s="28">
        <v>2.12</v>
      </c>
      <c r="Q15" s="60">
        <f t="shared" si="3"/>
        <v>0</v>
      </c>
      <c r="R15" s="7"/>
    </row>
    <row r="16" spans="1:18" ht="15.95" customHeight="1" x14ac:dyDescent="0.25">
      <c r="A16" s="22">
        <v>3</v>
      </c>
      <c r="B16" s="56"/>
      <c r="C16" s="56"/>
      <c r="D16" s="57"/>
      <c r="E16" s="56"/>
      <c r="F16" s="56"/>
      <c r="G16" s="56"/>
      <c r="H16" s="56"/>
      <c r="I16" s="56"/>
      <c r="J16" s="56"/>
      <c r="K16" s="56"/>
      <c r="L16" s="54">
        <v>1.92</v>
      </c>
      <c r="M16" s="57"/>
      <c r="N16" s="57">
        <f t="shared" si="1"/>
        <v>0</v>
      </c>
      <c r="O16" s="27">
        <v>1.72</v>
      </c>
      <c r="P16" s="28">
        <v>2.12</v>
      </c>
      <c r="Q16" s="60">
        <f t="shared" si="3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4">
        <v>1.92</v>
      </c>
      <c r="M17" s="57"/>
      <c r="N17" s="57">
        <f t="shared" si="1"/>
        <v>0</v>
      </c>
      <c r="O17" s="27">
        <v>1.72</v>
      </c>
      <c r="P17" s="28">
        <v>2.12</v>
      </c>
      <c r="Q17" s="60">
        <f t="shared" si="3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4">
        <v>1.92</v>
      </c>
      <c r="M18" s="57"/>
      <c r="N18" s="57">
        <f t="shared" si="1"/>
        <v>0</v>
      </c>
      <c r="O18" s="27">
        <v>1.72</v>
      </c>
      <c r="P18" s="28">
        <v>2.12</v>
      </c>
      <c r="Q18" s="60">
        <f t="shared" si="3"/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4">
        <v>1.92</v>
      </c>
      <c r="M19" s="57"/>
      <c r="N19" s="57">
        <f t="shared" si="1"/>
        <v>0</v>
      </c>
      <c r="O19" s="27">
        <v>1.72</v>
      </c>
      <c r="P19" s="28">
        <v>2.12</v>
      </c>
      <c r="Q19" s="60">
        <f t="shared" si="3"/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4">
        <v>1.92</v>
      </c>
      <c r="M20" s="57"/>
      <c r="N20" s="57">
        <f t="shared" si="1"/>
        <v>0</v>
      </c>
      <c r="O20" s="27">
        <v>1.72</v>
      </c>
      <c r="P20" s="28">
        <v>2.12</v>
      </c>
      <c r="Q20" s="60">
        <f t="shared" si="3"/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R20"/>
  <sheetViews>
    <sheetView zoomScale="80" workbookViewId="0">
      <selection activeCell="H9" sqref="H9"/>
    </sheetView>
  </sheetViews>
  <sheetFormatPr defaultRowHeight="13.5" x14ac:dyDescent="0.15"/>
  <cols>
    <col min="1" max="1" width="4.125" customWidth="1"/>
    <col min="2" max="2" width="8.375" customWidth="1"/>
    <col min="4" max="4" width="8.75" customWidth="1"/>
    <col min="5" max="5" width="8.5" customWidth="1"/>
    <col min="6" max="6" width="9.5" customWidth="1"/>
    <col min="7" max="8" width="8.75" customWidth="1"/>
    <col min="9" max="9" width="9.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8.5" customWidth="1"/>
    <col min="15" max="16" width="2.625" customWidth="1"/>
    <col min="17" max="17" width="10.125" bestFit="1" customWidth="1"/>
  </cols>
  <sheetData>
    <row r="1" spans="1:18" ht="20.100000000000001" customHeight="1" x14ac:dyDescent="0.3">
      <c r="F1" s="18" t="s">
        <v>12</v>
      </c>
    </row>
    <row r="2" spans="1:18" ht="16.5" customHeight="1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0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6"/>
      <c r="C3" s="126"/>
      <c r="D3" s="126"/>
      <c r="E3" s="126"/>
      <c r="F3" s="124"/>
      <c r="G3" s="126">
        <v>6.4375</v>
      </c>
      <c r="H3" s="126"/>
      <c r="I3" s="54">
        <v>6.52</v>
      </c>
      <c r="J3" s="126"/>
      <c r="K3" s="126"/>
      <c r="L3" s="47">
        <v>6.5</v>
      </c>
      <c r="M3" s="55">
        <f t="shared" ref="M3" si="0">AVERAGE(B3:K3)</f>
        <v>6.4787499999999998</v>
      </c>
      <c r="N3" s="55">
        <f t="shared" ref="N3:N17" si="1">MAX(B3:K3)-MIN(B3:K3)</f>
        <v>8.2499999999999574E-2</v>
      </c>
      <c r="O3" s="39">
        <v>6.2</v>
      </c>
      <c r="P3" s="28">
        <v>6.8</v>
      </c>
      <c r="Q3" s="60">
        <f>M3/M3*100</f>
        <v>100</v>
      </c>
    </row>
    <row r="4" spans="1:18" ht="15.95" customHeight="1" x14ac:dyDescent="0.25">
      <c r="A4" s="22">
        <v>3</v>
      </c>
      <c r="B4" s="54">
        <v>6.4093750000000034</v>
      </c>
      <c r="C4" s="54"/>
      <c r="D4" s="104">
        <v>6.5176470588235293</v>
      </c>
      <c r="E4" s="54">
        <v>6.5612903225806427</v>
      </c>
      <c r="F4" s="54">
        <v>6.51</v>
      </c>
      <c r="G4" s="54">
        <v>6.3705128205128227</v>
      </c>
      <c r="H4" s="54"/>
      <c r="I4" s="54">
        <v>6.49</v>
      </c>
      <c r="J4" s="54">
        <v>6.4</v>
      </c>
      <c r="K4" s="54">
        <v>6.5</v>
      </c>
      <c r="L4" s="47">
        <v>6.5</v>
      </c>
      <c r="M4" s="55">
        <f t="shared" ref="M4:M9" si="2">AVERAGE(B4:K4)</f>
        <v>6.4698531502396248</v>
      </c>
      <c r="N4" s="55">
        <f>MAX(B4:K4)-MIN(B4:K4)</f>
        <v>0.19077750206781996</v>
      </c>
      <c r="O4" s="39">
        <v>6.2</v>
      </c>
      <c r="P4" s="28">
        <v>6.8</v>
      </c>
      <c r="Q4" s="60">
        <f>M4/M$3*100</f>
        <v>99.862676445913564</v>
      </c>
    </row>
    <row r="5" spans="1:18" ht="15.95" customHeight="1" x14ac:dyDescent="0.25">
      <c r="A5" s="22">
        <v>4</v>
      </c>
      <c r="B5" s="54">
        <v>6.4437500000000014</v>
      </c>
      <c r="C5" s="54">
        <v>6.4903448275862115</v>
      </c>
      <c r="D5" s="104">
        <v>6.5222222222222213</v>
      </c>
      <c r="E5" s="54">
        <v>6.6129032258064475</v>
      </c>
      <c r="F5" s="54">
        <v>6.5349999999999993</v>
      </c>
      <c r="G5" s="54">
        <v>6.4013513513513542</v>
      </c>
      <c r="H5" s="54"/>
      <c r="I5" s="54">
        <v>6.52</v>
      </c>
      <c r="J5" s="54">
        <v>6.39</v>
      </c>
      <c r="K5" s="54">
        <v>6.4</v>
      </c>
      <c r="L5" s="47">
        <v>6.5</v>
      </c>
      <c r="M5" s="55">
        <f t="shared" si="2"/>
        <v>6.4795079585518032</v>
      </c>
      <c r="N5" s="55">
        <f>MAX(B5:K5)-MIN(B5:K5)</f>
        <v>0.22290322580644784</v>
      </c>
      <c r="O5" s="39">
        <v>6.2</v>
      </c>
      <c r="P5" s="28">
        <v>6.8</v>
      </c>
      <c r="Q5" s="60">
        <f>M5/M$3*100</f>
        <v>100.01169914801163</v>
      </c>
    </row>
    <row r="6" spans="1:18" ht="15.95" customHeight="1" x14ac:dyDescent="0.25">
      <c r="A6" s="22">
        <v>5</v>
      </c>
      <c r="B6" s="54">
        <v>6.434375000000002</v>
      </c>
      <c r="C6" s="54">
        <v>6.4777333333333349</v>
      </c>
      <c r="D6" s="104">
        <v>6.5166666666666657</v>
      </c>
      <c r="E6" s="54">
        <v>6.6032258064516087</v>
      </c>
      <c r="F6" s="54">
        <v>6.5166666666666657</v>
      </c>
      <c r="G6" s="54">
        <v>6.3747126436781612</v>
      </c>
      <c r="H6" s="54">
        <v>6.4080000000000004</v>
      </c>
      <c r="I6" s="54">
        <v>6.5</v>
      </c>
      <c r="J6" s="54">
        <v>6.44</v>
      </c>
      <c r="K6" s="54">
        <v>6.4</v>
      </c>
      <c r="L6" s="47">
        <v>6.5</v>
      </c>
      <c r="M6" s="55">
        <f t="shared" si="2"/>
        <v>6.4671380116796424</v>
      </c>
      <c r="N6" s="55">
        <f t="shared" si="1"/>
        <v>0.22851316277344758</v>
      </c>
      <c r="O6" s="39">
        <v>6.2</v>
      </c>
      <c r="P6" s="28">
        <v>6.8</v>
      </c>
      <c r="Q6" s="60">
        <f t="shared" ref="Q6:Q17" si="3">M6/M$3*100</f>
        <v>99.820768075317659</v>
      </c>
    </row>
    <row r="7" spans="1:18" ht="15.95" customHeight="1" x14ac:dyDescent="0.25">
      <c r="A7" s="22">
        <v>6</v>
      </c>
      <c r="B7" s="54">
        <v>6.4281250000000023</v>
      </c>
      <c r="C7" s="54">
        <v>6.4606024096385557</v>
      </c>
      <c r="D7" s="104">
        <v>6.5095238095238086</v>
      </c>
      <c r="E7" s="54">
        <v>6.6033333333333291</v>
      </c>
      <c r="F7" s="54">
        <v>6.5272727272727273</v>
      </c>
      <c r="G7" s="54">
        <v>6.4325757575757594</v>
      </c>
      <c r="H7" s="54">
        <v>6.4770000000000003</v>
      </c>
      <c r="I7" s="54">
        <v>6.54</v>
      </c>
      <c r="J7" s="54">
        <v>6.4</v>
      </c>
      <c r="K7" s="54">
        <v>6.4</v>
      </c>
      <c r="L7" s="47">
        <v>6.5</v>
      </c>
      <c r="M7" s="55">
        <f t="shared" si="2"/>
        <v>6.477843303734419</v>
      </c>
      <c r="N7" s="55">
        <f>MAX(B7:K7)-MIN(B7:K7)</f>
        <v>0.2033333333333287</v>
      </c>
      <c r="O7" s="39">
        <v>6.2</v>
      </c>
      <c r="P7" s="28">
        <v>6.8</v>
      </c>
      <c r="Q7" s="60">
        <f>M7/M$3*100</f>
        <v>99.986005074040818</v>
      </c>
    </row>
    <row r="8" spans="1:18" ht="15.95" customHeight="1" x14ac:dyDescent="0.25">
      <c r="A8" s="22">
        <v>7</v>
      </c>
      <c r="B8" s="54">
        <v>6.4687500000000018</v>
      </c>
      <c r="C8" s="54">
        <v>6.4712643678160946</v>
      </c>
      <c r="D8" s="104">
        <v>6.4866666666666672</v>
      </c>
      <c r="E8" s="54">
        <v>6.5870967741935456</v>
      </c>
      <c r="F8" s="54">
        <v>6.5095238095238086</v>
      </c>
      <c r="G8" s="54">
        <v>6.4438271604938295</v>
      </c>
      <c r="H8" s="54">
        <v>6.4009999999999998</v>
      </c>
      <c r="I8" s="54">
        <v>6.54</v>
      </c>
      <c r="J8" s="54">
        <v>6.42</v>
      </c>
      <c r="K8" s="54">
        <v>6.4</v>
      </c>
      <c r="L8" s="47">
        <v>6.5</v>
      </c>
      <c r="M8" s="55">
        <f t="shared" si="2"/>
        <v>6.4728128778693943</v>
      </c>
      <c r="N8" s="55">
        <f t="shared" si="1"/>
        <v>0.1870967741935452</v>
      </c>
      <c r="O8" s="39">
        <v>6.2</v>
      </c>
      <c r="P8" s="28">
        <v>6.8</v>
      </c>
      <c r="Q8" s="60">
        <f t="shared" si="3"/>
        <v>99.908360067441933</v>
      </c>
    </row>
    <row r="9" spans="1:18" ht="15.95" customHeight="1" x14ac:dyDescent="0.25">
      <c r="A9" s="22">
        <v>8</v>
      </c>
      <c r="B9" s="54">
        <v>6.4187500000000028</v>
      </c>
      <c r="C9" s="54">
        <v>6.4712195121951241</v>
      </c>
      <c r="D9" s="104">
        <v>6.3909090909090933</v>
      </c>
      <c r="E9" s="54">
        <v>6.6129032258064493</v>
      </c>
      <c r="F9" s="54">
        <v>6.5052631578947366</v>
      </c>
      <c r="G9" s="54">
        <v>6.4391025641025657</v>
      </c>
      <c r="H9" s="54">
        <v>6.37</v>
      </c>
      <c r="I9" s="54">
        <v>6.54</v>
      </c>
      <c r="J9" s="54">
        <v>6.4</v>
      </c>
      <c r="K9" s="54">
        <v>6.3</v>
      </c>
      <c r="L9" s="47">
        <v>6.5</v>
      </c>
      <c r="M9" s="55">
        <f t="shared" si="2"/>
        <v>6.4448147550907979</v>
      </c>
      <c r="N9" s="55">
        <f t="shared" si="1"/>
        <v>0.31290322580644947</v>
      </c>
      <c r="O9" s="39">
        <v>6.2</v>
      </c>
      <c r="P9" s="28">
        <v>6.8</v>
      </c>
      <c r="Q9" s="60">
        <f t="shared" si="3"/>
        <v>99.476206908598087</v>
      </c>
    </row>
    <row r="10" spans="1:18" ht="15.95" customHeight="1" x14ac:dyDescent="0.25">
      <c r="A10" s="22">
        <v>9</v>
      </c>
      <c r="B10" s="54"/>
      <c r="C10" s="54"/>
      <c r="D10" s="55"/>
      <c r="E10" s="54"/>
      <c r="F10" s="54"/>
      <c r="G10" s="54"/>
      <c r="H10" s="54"/>
      <c r="I10" s="54"/>
      <c r="J10" s="54"/>
      <c r="K10" s="54"/>
      <c r="L10" s="47">
        <v>6.5</v>
      </c>
      <c r="M10" s="55"/>
      <c r="N10" s="55">
        <f t="shared" si="1"/>
        <v>0</v>
      </c>
      <c r="O10" s="39">
        <v>6.2</v>
      </c>
      <c r="P10" s="28">
        <v>6.8</v>
      </c>
      <c r="Q10" s="60">
        <f t="shared" si="3"/>
        <v>0</v>
      </c>
    </row>
    <row r="11" spans="1:18" ht="15.95" customHeight="1" x14ac:dyDescent="0.25">
      <c r="A11" s="22">
        <v>10</v>
      </c>
      <c r="B11" s="54"/>
      <c r="C11" s="54"/>
      <c r="D11" s="55"/>
      <c r="E11" s="54"/>
      <c r="F11" s="54"/>
      <c r="G11" s="54"/>
      <c r="H11" s="54"/>
      <c r="I11" s="54"/>
      <c r="J11" s="54"/>
      <c r="K11" s="54"/>
      <c r="L11" s="47">
        <v>6.5</v>
      </c>
      <c r="M11" s="55"/>
      <c r="N11" s="55">
        <f t="shared" si="1"/>
        <v>0</v>
      </c>
      <c r="O11" s="39">
        <v>6.2</v>
      </c>
      <c r="P11" s="28">
        <v>6.8</v>
      </c>
      <c r="Q11" s="60">
        <f t="shared" si="3"/>
        <v>0</v>
      </c>
    </row>
    <row r="12" spans="1:18" ht="15.95" customHeight="1" x14ac:dyDescent="0.25">
      <c r="A12" s="22">
        <v>11</v>
      </c>
      <c r="B12" s="54"/>
      <c r="C12" s="54"/>
      <c r="D12" s="55"/>
      <c r="E12" s="54"/>
      <c r="F12" s="54"/>
      <c r="G12" s="54"/>
      <c r="H12" s="54"/>
      <c r="I12" s="54"/>
      <c r="J12" s="54"/>
      <c r="K12" s="54"/>
      <c r="L12" s="47">
        <v>6.5</v>
      </c>
      <c r="M12" s="55"/>
      <c r="N12" s="55">
        <f t="shared" si="1"/>
        <v>0</v>
      </c>
      <c r="O12" s="39">
        <v>6.2</v>
      </c>
      <c r="P12" s="28">
        <v>6.8</v>
      </c>
      <c r="Q12" s="60">
        <f t="shared" si="3"/>
        <v>0</v>
      </c>
    </row>
    <row r="13" spans="1:18" ht="15.95" customHeight="1" x14ac:dyDescent="0.25">
      <c r="A13" s="22">
        <v>12</v>
      </c>
      <c r="B13" s="54"/>
      <c r="C13" s="54"/>
      <c r="D13" s="55"/>
      <c r="E13" s="54"/>
      <c r="F13" s="54"/>
      <c r="G13" s="54"/>
      <c r="H13" s="54"/>
      <c r="I13" s="54"/>
      <c r="J13" s="54"/>
      <c r="K13" s="54"/>
      <c r="L13" s="47">
        <v>6.5</v>
      </c>
      <c r="M13" s="55"/>
      <c r="N13" s="55">
        <f t="shared" si="1"/>
        <v>0</v>
      </c>
      <c r="O13" s="39">
        <v>6.2</v>
      </c>
      <c r="P13" s="28">
        <v>6.8</v>
      </c>
      <c r="Q13" s="60">
        <f t="shared" si="3"/>
        <v>0</v>
      </c>
    </row>
    <row r="14" spans="1:18" ht="15.95" customHeight="1" x14ac:dyDescent="0.25">
      <c r="A14" s="22">
        <v>1</v>
      </c>
      <c r="B14" s="54"/>
      <c r="C14" s="54"/>
      <c r="D14" s="104"/>
      <c r="E14" s="54"/>
      <c r="F14" s="54"/>
      <c r="G14" s="54"/>
      <c r="H14" s="54"/>
      <c r="I14" s="54"/>
      <c r="J14" s="54"/>
      <c r="K14" s="54"/>
      <c r="L14" s="47">
        <v>6.5</v>
      </c>
      <c r="M14" s="55"/>
      <c r="N14" s="55">
        <f t="shared" si="1"/>
        <v>0</v>
      </c>
      <c r="O14" s="39">
        <v>6.2</v>
      </c>
      <c r="P14" s="28">
        <v>6.8</v>
      </c>
      <c r="Q14" s="60">
        <f t="shared" si="3"/>
        <v>0</v>
      </c>
    </row>
    <row r="15" spans="1:18" ht="15.95" customHeight="1" x14ac:dyDescent="0.25">
      <c r="A15" s="22">
        <v>2</v>
      </c>
      <c r="B15" s="54"/>
      <c r="C15" s="54"/>
      <c r="D15" s="55"/>
      <c r="E15" s="54"/>
      <c r="F15" s="54"/>
      <c r="G15" s="54"/>
      <c r="H15" s="54"/>
      <c r="I15" s="54"/>
      <c r="J15" s="54"/>
      <c r="K15" s="54"/>
      <c r="L15" s="47">
        <v>6.5</v>
      </c>
      <c r="M15" s="55"/>
      <c r="N15" s="55">
        <f t="shared" si="1"/>
        <v>0</v>
      </c>
      <c r="O15" s="39">
        <v>6.2</v>
      </c>
      <c r="P15" s="28">
        <v>6.8</v>
      </c>
      <c r="Q15" s="60">
        <f t="shared" si="3"/>
        <v>0</v>
      </c>
      <c r="R15" s="7"/>
    </row>
    <row r="16" spans="1:18" ht="15.95" customHeight="1" x14ac:dyDescent="0.25">
      <c r="A16" s="22">
        <v>3</v>
      </c>
      <c r="B16" s="54"/>
      <c r="C16" s="54"/>
      <c r="D16" s="55"/>
      <c r="E16" s="54"/>
      <c r="F16" s="54"/>
      <c r="G16" s="54"/>
      <c r="H16" s="54"/>
      <c r="I16" s="54"/>
      <c r="J16" s="54"/>
      <c r="K16" s="54"/>
      <c r="L16" s="47">
        <v>6.5</v>
      </c>
      <c r="M16" s="55"/>
      <c r="N16" s="55">
        <f t="shared" si="1"/>
        <v>0</v>
      </c>
      <c r="O16" s="39">
        <v>6.2</v>
      </c>
      <c r="P16" s="28">
        <v>6.8</v>
      </c>
      <c r="Q16" s="60">
        <f t="shared" si="3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47">
        <v>6.5</v>
      </c>
      <c r="M17" s="55"/>
      <c r="N17" s="55">
        <f t="shared" si="1"/>
        <v>0</v>
      </c>
      <c r="O17" s="39">
        <v>6.2</v>
      </c>
      <c r="P17" s="28">
        <v>6.8</v>
      </c>
      <c r="Q17" s="60">
        <f t="shared" si="3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47">
        <v>6.5</v>
      </c>
      <c r="M18" s="55"/>
      <c r="N18" s="55">
        <f>MAX(B18:K18)-MIN(B18:K18)</f>
        <v>0</v>
      </c>
      <c r="O18" s="39">
        <v>6.2</v>
      </c>
      <c r="P18" s="28">
        <v>6.8</v>
      </c>
      <c r="Q18" s="60">
        <f>M18/M$3*100</f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7">
        <v>6.5</v>
      </c>
      <c r="M19" s="55"/>
      <c r="N19" s="55">
        <f>MAX(B19:K19)-MIN(B19:K19)</f>
        <v>0</v>
      </c>
      <c r="O19" s="39">
        <v>6.2</v>
      </c>
      <c r="P19" s="28">
        <v>6.8</v>
      </c>
      <c r="Q19" s="60">
        <f>M19/M$3*100</f>
        <v>0</v>
      </c>
      <c r="R19" s="7"/>
    </row>
    <row r="20" spans="1:18" ht="15.95" customHeight="1" x14ac:dyDescent="0.25">
      <c r="A20" s="24">
        <v>7</v>
      </c>
      <c r="B20" s="51"/>
      <c r="C20" s="77"/>
      <c r="D20" s="77"/>
      <c r="E20" s="77"/>
      <c r="F20" s="77"/>
      <c r="G20" s="77"/>
      <c r="H20" s="77"/>
      <c r="I20" s="77"/>
      <c r="J20" s="77"/>
      <c r="K20" s="77"/>
      <c r="L20" s="47">
        <v>6.5</v>
      </c>
      <c r="M20" s="55"/>
      <c r="N20" s="55">
        <f>MAX(B20:K20)-MIN(B20:K20)</f>
        <v>0</v>
      </c>
      <c r="O20" s="39">
        <v>6.2</v>
      </c>
      <c r="P20" s="28">
        <v>6.8</v>
      </c>
      <c r="Q20" s="60">
        <f>M20/M$3*100</f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20"/>
  <sheetViews>
    <sheetView zoomScale="80" workbookViewId="0">
      <selection activeCell="H9" sqref="H9"/>
    </sheetView>
  </sheetViews>
  <sheetFormatPr defaultRowHeight="13.5" x14ac:dyDescent="0.15"/>
  <cols>
    <col min="1" max="1" width="3.75" customWidth="1"/>
    <col min="2" max="2" width="7.75" customWidth="1"/>
    <col min="3" max="3" width="10.5" bestFit="1" customWidth="1"/>
    <col min="4" max="4" width="8.75" customWidth="1"/>
    <col min="5" max="5" width="9.25" customWidth="1"/>
    <col min="6" max="6" width="9.5" customWidth="1"/>
    <col min="7" max="9" width="8.7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375" customWidth="1"/>
    <col min="15" max="16" width="2.625" customWidth="1"/>
  </cols>
  <sheetData>
    <row r="1" spans="1:18" ht="20.100000000000001" customHeight="1" x14ac:dyDescent="0.3">
      <c r="F1" s="18" t="s">
        <v>10</v>
      </c>
    </row>
    <row r="2" spans="1:18" ht="15.95" customHeight="1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0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7"/>
      <c r="C3" s="127"/>
      <c r="D3" s="127"/>
      <c r="E3" s="127"/>
      <c r="F3" s="123"/>
      <c r="G3" s="127">
        <v>33.224603174603175</v>
      </c>
      <c r="H3" s="127"/>
      <c r="I3" s="53">
        <v>33.799999999999997</v>
      </c>
      <c r="J3" s="127"/>
      <c r="K3" s="127"/>
      <c r="L3" s="48">
        <v>34</v>
      </c>
      <c r="M3" s="47">
        <f t="shared" ref="M3:M9" si="0">AVERAGE(B3:K3)</f>
        <v>33.512301587301586</v>
      </c>
      <c r="N3" s="47">
        <f t="shared" ref="N3:N17" si="1">MAX(B3:K3)-MIN(B3:K3)</f>
        <v>0.57539682539682246</v>
      </c>
      <c r="O3" s="27">
        <v>32</v>
      </c>
      <c r="P3" s="28">
        <v>36</v>
      </c>
      <c r="Q3" s="60">
        <f>M3/M3*100</f>
        <v>100</v>
      </c>
    </row>
    <row r="4" spans="1:18" ht="15.95" customHeight="1" x14ac:dyDescent="0.25">
      <c r="A4" s="22">
        <v>3</v>
      </c>
      <c r="B4" s="53">
        <v>33.137500000000003</v>
      </c>
      <c r="C4" s="53"/>
      <c r="D4" s="47">
        <v>34.523529411764699</v>
      </c>
      <c r="E4" s="53">
        <v>32.999999999999993</v>
      </c>
      <c r="F4" s="53">
        <v>34</v>
      </c>
      <c r="G4" s="53">
        <v>33.021474358974359</v>
      </c>
      <c r="H4" s="53"/>
      <c r="I4" s="53">
        <v>33.6</v>
      </c>
      <c r="J4" s="53">
        <v>33.51</v>
      </c>
      <c r="K4" s="53">
        <v>33.19</v>
      </c>
      <c r="L4" s="48">
        <v>34</v>
      </c>
      <c r="M4" s="47">
        <f t="shared" si="0"/>
        <v>33.497812971342384</v>
      </c>
      <c r="N4" s="47">
        <f>MAX(B4:K4)-MIN(B4:K4)</f>
        <v>1.5235294117647058</v>
      </c>
      <c r="O4" s="27">
        <v>32</v>
      </c>
      <c r="P4" s="28">
        <v>36</v>
      </c>
      <c r="Q4" s="60">
        <f>M4/M$3*100</f>
        <v>99.956766276045059</v>
      </c>
    </row>
    <row r="5" spans="1:18" ht="15.95" customHeight="1" x14ac:dyDescent="0.25">
      <c r="A5" s="22">
        <v>4</v>
      </c>
      <c r="B5" s="53">
        <v>33.424999999999997</v>
      </c>
      <c r="C5" s="53">
        <v>33.079195402298836</v>
      </c>
      <c r="D5" s="47">
        <v>34.64374999999999</v>
      </c>
      <c r="E5" s="53">
        <v>33.032258064516128</v>
      </c>
      <c r="F5" s="53">
        <v>34</v>
      </c>
      <c r="G5" s="53">
        <v>32.793750000000003</v>
      </c>
      <c r="H5" s="53"/>
      <c r="I5" s="53">
        <v>33.9</v>
      </c>
      <c r="J5" s="53">
        <v>33.619999999999997</v>
      </c>
      <c r="K5" s="53">
        <v>33.1</v>
      </c>
      <c r="L5" s="48">
        <v>34</v>
      </c>
      <c r="M5" s="47">
        <f t="shared" si="0"/>
        <v>33.510439274090551</v>
      </c>
      <c r="N5" s="47">
        <f>MAX(B5:K5)-MIN(B5:K5)</f>
        <v>1.8499999999999872</v>
      </c>
      <c r="O5" s="27">
        <v>32</v>
      </c>
      <c r="P5" s="28">
        <v>36</v>
      </c>
      <c r="Q5" s="60">
        <f>M5/M$3*100</f>
        <v>99.994442896719036</v>
      </c>
    </row>
    <row r="6" spans="1:18" ht="15.95" customHeight="1" x14ac:dyDescent="0.25">
      <c r="A6" s="22">
        <v>5</v>
      </c>
      <c r="B6" s="53">
        <v>33.296875</v>
      </c>
      <c r="C6" s="53">
        <v>33.666666666666664</v>
      </c>
      <c r="D6" s="47">
        <v>33.471428571428568</v>
      </c>
      <c r="E6" s="53">
        <v>32.629032258064512</v>
      </c>
      <c r="F6" s="53">
        <v>34</v>
      </c>
      <c r="G6" s="53">
        <v>33.04712643678161</v>
      </c>
      <c r="H6" s="53">
        <v>33.845999999999997</v>
      </c>
      <c r="I6" s="53">
        <v>33.700000000000003</v>
      </c>
      <c r="J6" s="53">
        <v>33.49</v>
      </c>
      <c r="K6" s="53">
        <v>34.090000000000003</v>
      </c>
      <c r="L6" s="48">
        <v>34</v>
      </c>
      <c r="M6" s="47">
        <f t="shared" si="0"/>
        <v>33.523712893294132</v>
      </c>
      <c r="N6" s="47">
        <f t="shared" si="1"/>
        <v>1.4609677419354909</v>
      </c>
      <c r="O6" s="27">
        <v>32</v>
      </c>
      <c r="P6" s="28">
        <v>36</v>
      </c>
      <c r="Q6" s="60">
        <f t="shared" ref="Q6:Q17" si="2">M6/M$3*100</f>
        <v>100.03405109602161</v>
      </c>
    </row>
    <row r="7" spans="1:18" ht="15.95" customHeight="1" x14ac:dyDescent="0.25">
      <c r="A7" s="22">
        <v>6</v>
      </c>
      <c r="B7" s="53">
        <v>33.231250000000003</v>
      </c>
      <c r="C7" s="53">
        <v>33.53</v>
      </c>
      <c r="D7" s="47">
        <v>33.341176470588238</v>
      </c>
      <c r="E7" s="53">
        <v>32.56333333333334</v>
      </c>
      <c r="F7" s="53">
        <v>34</v>
      </c>
      <c r="G7" s="53">
        <v>33.115151515151517</v>
      </c>
      <c r="H7" s="53">
        <v>33.762</v>
      </c>
      <c r="I7" s="53">
        <v>34</v>
      </c>
      <c r="J7" s="53">
        <v>33.770000000000003</v>
      </c>
      <c r="K7" s="53">
        <v>33.54</v>
      </c>
      <c r="L7" s="48">
        <v>34</v>
      </c>
      <c r="M7" s="47">
        <f t="shared" si="0"/>
        <v>33.485291131907317</v>
      </c>
      <c r="N7" s="47">
        <f>MAX(B7:K7)-MIN(B7:K7)</f>
        <v>1.4366666666666603</v>
      </c>
      <c r="O7" s="27">
        <v>32</v>
      </c>
      <c r="P7" s="28">
        <v>36</v>
      </c>
      <c r="Q7" s="60">
        <f>M7/M$3*100</f>
        <v>99.919401371690626</v>
      </c>
    </row>
    <row r="8" spans="1:18" ht="15.95" customHeight="1" x14ac:dyDescent="0.25">
      <c r="A8" s="22">
        <v>7</v>
      </c>
      <c r="B8" s="53">
        <v>33.337500000000006</v>
      </c>
      <c r="C8" s="53">
        <v>33.390454545454553</v>
      </c>
      <c r="D8" s="47">
        <v>33.588888888888889</v>
      </c>
      <c r="E8" s="53">
        <v>32.812903225806458</v>
      </c>
      <c r="F8" s="53">
        <v>33.952380952380949</v>
      </c>
      <c r="G8" s="53">
        <v>33.42345679012346</v>
      </c>
      <c r="H8" s="53">
        <v>33.654000000000003</v>
      </c>
      <c r="I8" s="53">
        <v>34.1</v>
      </c>
      <c r="J8" s="53">
        <v>33.69</v>
      </c>
      <c r="K8" s="53">
        <v>33.5</v>
      </c>
      <c r="L8" s="48">
        <v>34</v>
      </c>
      <c r="M8" s="47">
        <f t="shared" si="0"/>
        <v>33.544958440265432</v>
      </c>
      <c r="N8" s="47">
        <f t="shared" si="1"/>
        <v>1.2870967741935431</v>
      </c>
      <c r="O8" s="27">
        <v>32</v>
      </c>
      <c r="P8" s="28">
        <v>36</v>
      </c>
      <c r="Q8" s="60">
        <f t="shared" si="2"/>
        <v>100.09744735937869</v>
      </c>
    </row>
    <row r="9" spans="1:18" ht="15.95" customHeight="1" x14ac:dyDescent="0.25">
      <c r="A9" s="22">
        <v>8</v>
      </c>
      <c r="B9" s="53">
        <v>33.409375000000004</v>
      </c>
      <c r="C9" s="53">
        <v>33.448902439024387</v>
      </c>
      <c r="D9" s="47">
        <v>33.330000000000005</v>
      </c>
      <c r="E9" s="53">
        <v>32.880645161290325</v>
      </c>
      <c r="F9" s="53">
        <v>34</v>
      </c>
      <c r="G9" s="53">
        <v>33.593589743589739</v>
      </c>
      <c r="H9" s="53">
        <v>33.58</v>
      </c>
      <c r="I9" s="53">
        <v>33.9</v>
      </c>
      <c r="J9" s="53">
        <v>33.35</v>
      </c>
      <c r="K9" s="206">
        <v>33.020000000000003</v>
      </c>
      <c r="L9" s="48">
        <v>34</v>
      </c>
      <c r="M9" s="47">
        <f t="shared" si="0"/>
        <v>33.451251234390448</v>
      </c>
      <c r="N9" s="47">
        <f t="shared" si="1"/>
        <v>1.1193548387096754</v>
      </c>
      <c r="O9" s="27">
        <v>32</v>
      </c>
      <c r="P9" s="28">
        <v>36</v>
      </c>
      <c r="Q9" s="60">
        <f t="shared" si="2"/>
        <v>99.817827036582074</v>
      </c>
    </row>
    <row r="10" spans="1:18" ht="15.95" customHeight="1" x14ac:dyDescent="0.25">
      <c r="A10" s="22">
        <v>9</v>
      </c>
      <c r="B10" s="53"/>
      <c r="C10" s="53"/>
      <c r="D10" s="47"/>
      <c r="E10" s="53"/>
      <c r="F10" s="53"/>
      <c r="G10" s="53"/>
      <c r="H10" s="53"/>
      <c r="I10" s="53"/>
      <c r="J10" s="53"/>
      <c r="K10" s="53"/>
      <c r="L10" s="48">
        <v>34</v>
      </c>
      <c r="M10" s="47"/>
      <c r="N10" s="47">
        <f t="shared" si="1"/>
        <v>0</v>
      </c>
      <c r="O10" s="27">
        <v>32</v>
      </c>
      <c r="P10" s="28">
        <v>36</v>
      </c>
      <c r="Q10" s="60">
        <f t="shared" si="2"/>
        <v>0</v>
      </c>
    </row>
    <row r="11" spans="1:18" ht="15.95" customHeight="1" x14ac:dyDescent="0.25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48">
        <v>34</v>
      </c>
      <c r="M11" s="47"/>
      <c r="N11" s="47">
        <f t="shared" si="1"/>
        <v>0</v>
      </c>
      <c r="O11" s="27">
        <v>32</v>
      </c>
      <c r="P11" s="28">
        <v>36</v>
      </c>
      <c r="Q11" s="60">
        <f t="shared" si="2"/>
        <v>0</v>
      </c>
    </row>
    <row r="12" spans="1:18" ht="15.95" customHeight="1" x14ac:dyDescent="0.25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48">
        <v>34</v>
      </c>
      <c r="M12" s="47"/>
      <c r="N12" s="47">
        <f t="shared" si="1"/>
        <v>0</v>
      </c>
      <c r="O12" s="27">
        <v>32</v>
      </c>
      <c r="P12" s="28">
        <v>36</v>
      </c>
      <c r="Q12" s="60">
        <f t="shared" si="2"/>
        <v>0</v>
      </c>
    </row>
    <row r="13" spans="1:18" ht="15.95" customHeight="1" x14ac:dyDescent="0.25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48">
        <v>34</v>
      </c>
      <c r="M13" s="47"/>
      <c r="N13" s="47">
        <f t="shared" si="1"/>
        <v>0</v>
      </c>
      <c r="O13" s="27">
        <v>32</v>
      </c>
      <c r="P13" s="28">
        <v>36</v>
      </c>
      <c r="Q13" s="60">
        <f t="shared" si="2"/>
        <v>0</v>
      </c>
    </row>
    <row r="14" spans="1:18" ht="15.95" customHeight="1" x14ac:dyDescent="0.25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48">
        <v>34</v>
      </c>
      <c r="M14" s="47"/>
      <c r="N14" s="47">
        <f t="shared" si="1"/>
        <v>0</v>
      </c>
      <c r="O14" s="27">
        <v>32</v>
      </c>
      <c r="P14" s="28">
        <v>36</v>
      </c>
      <c r="Q14" s="60">
        <f t="shared" si="2"/>
        <v>0</v>
      </c>
    </row>
    <row r="15" spans="1:18" ht="15.95" customHeight="1" x14ac:dyDescent="0.25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48">
        <v>34</v>
      </c>
      <c r="M15" s="47"/>
      <c r="N15" s="47">
        <f t="shared" si="1"/>
        <v>0</v>
      </c>
      <c r="O15" s="27">
        <v>32</v>
      </c>
      <c r="P15" s="28">
        <v>36</v>
      </c>
      <c r="Q15" s="60">
        <f t="shared" si="2"/>
        <v>0</v>
      </c>
      <c r="R15" s="7"/>
    </row>
    <row r="16" spans="1:18" ht="15.95" customHeight="1" x14ac:dyDescent="0.25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53"/>
      <c r="L16" s="48">
        <v>34</v>
      </c>
      <c r="M16" s="47"/>
      <c r="N16" s="47">
        <f t="shared" si="1"/>
        <v>0</v>
      </c>
      <c r="O16" s="27">
        <v>32</v>
      </c>
      <c r="P16" s="28">
        <v>36</v>
      </c>
      <c r="Q16" s="60">
        <f t="shared" si="2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48">
        <v>34</v>
      </c>
      <c r="M17" s="47"/>
      <c r="N17" s="47">
        <f t="shared" si="1"/>
        <v>0</v>
      </c>
      <c r="O17" s="27">
        <v>32</v>
      </c>
      <c r="P17" s="28">
        <v>36</v>
      </c>
      <c r="Q17" s="60">
        <f t="shared" si="2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48">
        <v>34</v>
      </c>
      <c r="M18" s="47"/>
      <c r="N18" s="47">
        <f>MAX(B18:K18)-MIN(B18:K18)</f>
        <v>0</v>
      </c>
      <c r="O18" s="27">
        <v>32</v>
      </c>
      <c r="P18" s="28">
        <v>36</v>
      </c>
      <c r="Q18" s="60">
        <f>M18/M$3*100</f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8">
        <v>34</v>
      </c>
      <c r="M19" s="47"/>
      <c r="N19" s="47">
        <f>MAX(B19:K19)-MIN(B19:K19)</f>
        <v>0</v>
      </c>
      <c r="O19" s="27">
        <v>32</v>
      </c>
      <c r="P19" s="28">
        <v>36</v>
      </c>
      <c r="Q19" s="60">
        <f>M19/M$3*100</f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8">
        <v>34</v>
      </c>
      <c r="M20" s="47"/>
      <c r="N20" s="47">
        <f>MAX(B20:K20)-MIN(B20:K20)</f>
        <v>0</v>
      </c>
      <c r="O20" s="27">
        <v>32</v>
      </c>
      <c r="P20" s="28">
        <v>36</v>
      </c>
      <c r="Q20" s="60">
        <f>M20/M$3*100</f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21"/>
  <sheetViews>
    <sheetView zoomScale="80" workbookViewId="0">
      <selection activeCell="H9" sqref="H9"/>
    </sheetView>
  </sheetViews>
  <sheetFormatPr defaultRowHeight="13.5" x14ac:dyDescent="0.15"/>
  <cols>
    <col min="1" max="1" width="3.75" customWidth="1"/>
    <col min="2" max="2" width="9.625" customWidth="1"/>
    <col min="3" max="3" width="10.5" bestFit="1" customWidth="1"/>
    <col min="4" max="4" width="10.875" customWidth="1"/>
    <col min="5" max="5" width="10" customWidth="1"/>
    <col min="6" max="6" width="9.5" customWidth="1"/>
    <col min="7" max="7" width="10.375" customWidth="1"/>
    <col min="8" max="8" width="9.75" customWidth="1"/>
    <col min="9" max="9" width="10.625" customWidth="1"/>
    <col min="10" max="10" width="9.625" customWidth="1"/>
    <col min="11" max="11" width="10.5" style="2" customWidth="1"/>
    <col min="12" max="12" width="8.625" customWidth="1"/>
    <col min="13" max="13" width="9.75" customWidth="1"/>
    <col min="14" max="14" width="9.5" customWidth="1"/>
    <col min="15" max="16" width="2.625" customWidth="1"/>
    <col min="17" max="17" width="10.125" bestFit="1" customWidth="1"/>
  </cols>
  <sheetData>
    <row r="1" spans="1:19" ht="20.100000000000001" customHeight="1" x14ac:dyDescent="0.3">
      <c r="F1" s="18" t="s">
        <v>11</v>
      </c>
    </row>
    <row r="2" spans="1:19" ht="15.95" customHeight="1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0" t="s">
        <v>29</v>
      </c>
      <c r="O2" s="27" t="s">
        <v>30</v>
      </c>
      <c r="P2" s="28" t="s">
        <v>31</v>
      </c>
      <c r="Q2" s="17" t="s">
        <v>146</v>
      </c>
    </row>
    <row r="3" spans="1:19" ht="15.95" customHeight="1" x14ac:dyDescent="0.25">
      <c r="A3" s="22">
        <v>2</v>
      </c>
      <c r="B3" s="134"/>
      <c r="C3" s="134"/>
      <c r="D3" s="134"/>
      <c r="E3" s="134"/>
      <c r="F3" s="135"/>
      <c r="G3" s="134">
        <v>2.9279166666666669</v>
      </c>
      <c r="H3" s="134"/>
      <c r="I3" s="134">
        <v>2.9569999999999999</v>
      </c>
      <c r="J3" s="134"/>
      <c r="K3" s="134"/>
      <c r="L3" s="54">
        <v>2.96</v>
      </c>
      <c r="M3" s="57">
        <f t="shared" ref="M3" si="0">AVERAGE(B3:K3)</f>
        <v>2.9424583333333336</v>
      </c>
      <c r="N3" s="57">
        <f t="shared" ref="N3:N17" si="1">MAX(B3:K3)-MIN(B3:K3)</f>
        <v>2.9083333333332906E-2</v>
      </c>
      <c r="O3" s="27">
        <v>2.76</v>
      </c>
      <c r="P3" s="28">
        <v>3.16</v>
      </c>
      <c r="Q3" s="60">
        <f>M3/M3*100</f>
        <v>100</v>
      </c>
      <c r="R3" s="29"/>
      <c r="S3" s="29"/>
    </row>
    <row r="4" spans="1:19" ht="15.95" customHeight="1" x14ac:dyDescent="0.25">
      <c r="A4" s="22">
        <v>3</v>
      </c>
      <c r="B4" s="56">
        <v>3.0115624999999997</v>
      </c>
      <c r="C4" s="56"/>
      <c r="D4" s="57">
        <v>3.0438888888888886</v>
      </c>
      <c r="E4" s="56">
        <v>3.0238709677419369</v>
      </c>
      <c r="F4" s="56">
        <v>2.9724999999999997</v>
      </c>
      <c r="G4" s="56">
        <v>2.9183333333333326</v>
      </c>
      <c r="H4" s="56"/>
      <c r="I4" s="56">
        <v>2.97</v>
      </c>
      <c r="J4" s="56">
        <v>2.97</v>
      </c>
      <c r="K4" s="56">
        <v>2.98</v>
      </c>
      <c r="L4" s="54">
        <v>2.96</v>
      </c>
      <c r="M4" s="57">
        <f t="shared" ref="M4:M9" si="2">AVERAGE(B4:K4)</f>
        <v>2.9862694612455196</v>
      </c>
      <c r="N4" s="57">
        <f>MAX(B4:K4)-MIN(B4:K4)</f>
        <v>0.12555555555555609</v>
      </c>
      <c r="O4" s="27">
        <v>2.76</v>
      </c>
      <c r="P4" s="28">
        <v>3.16</v>
      </c>
      <c r="Q4" s="60">
        <f>M4/M$3*100</f>
        <v>101.48892942394039</v>
      </c>
      <c r="R4" s="29"/>
      <c r="S4" s="29"/>
    </row>
    <row r="5" spans="1:19" ht="15.95" customHeight="1" x14ac:dyDescent="0.25">
      <c r="A5" s="22">
        <v>4</v>
      </c>
      <c r="B5" s="56">
        <v>2.9943749999999993</v>
      </c>
      <c r="C5" s="56">
        <v>2.9748863636363625</v>
      </c>
      <c r="D5" s="57">
        <v>3.0557894736842104</v>
      </c>
      <c r="E5" s="56">
        <v>3.0158064516129035</v>
      </c>
      <c r="F5" s="56">
        <v>2.9774999999999996</v>
      </c>
      <c r="G5" s="56">
        <v>2.9228735632183911</v>
      </c>
      <c r="H5" s="56"/>
      <c r="I5" s="56">
        <v>2.99</v>
      </c>
      <c r="J5" s="56">
        <v>2.99</v>
      </c>
      <c r="K5" s="56">
        <v>2.95</v>
      </c>
      <c r="L5" s="54">
        <v>2.96</v>
      </c>
      <c r="M5" s="57">
        <f t="shared" si="2"/>
        <v>2.9856923169057628</v>
      </c>
      <c r="N5" s="57">
        <f>MAX(B5:K5)-MIN(B5:K5)</f>
        <v>0.1329159104658193</v>
      </c>
      <c r="O5" s="27">
        <v>2.76</v>
      </c>
      <c r="P5" s="28">
        <v>3.16</v>
      </c>
      <c r="Q5" s="60">
        <f>M5/M$3*100</f>
        <v>101.46931506498009</v>
      </c>
      <c r="R5" s="29"/>
      <c r="S5" s="29"/>
    </row>
    <row r="6" spans="1:19" ht="15.95" customHeight="1" x14ac:dyDescent="0.25">
      <c r="A6" s="22">
        <v>5</v>
      </c>
      <c r="B6" s="56">
        <v>2.9921875</v>
      </c>
      <c r="C6" s="56">
        <v>2.9808641975308632</v>
      </c>
      <c r="D6" s="57">
        <v>3.0617647058823527</v>
      </c>
      <c r="E6" s="56">
        <v>2.9967741935483874</v>
      </c>
      <c r="F6" s="56">
        <v>2.9755555555555557</v>
      </c>
      <c r="G6" s="56">
        <v>2.921904761904762</v>
      </c>
      <c r="H6" s="56">
        <v>2.9750000000000001</v>
      </c>
      <c r="I6" s="56">
        <v>3.0190000000000001</v>
      </c>
      <c r="J6" s="56">
        <v>3.02</v>
      </c>
      <c r="K6" s="56">
        <v>2.99</v>
      </c>
      <c r="L6" s="54">
        <v>2.96</v>
      </c>
      <c r="M6" s="57">
        <f t="shared" si="2"/>
        <v>2.9933050914421919</v>
      </c>
      <c r="N6" s="57">
        <f t="shared" si="1"/>
        <v>0.13985994397759072</v>
      </c>
      <c r="O6" s="27">
        <v>2.76</v>
      </c>
      <c r="P6" s="28">
        <v>3.16</v>
      </c>
      <c r="Q6" s="60">
        <f t="shared" ref="Q6:Q17" si="3">M6/M$3*100</f>
        <v>101.72803663973235</v>
      </c>
      <c r="R6" s="29"/>
      <c r="S6" s="29"/>
    </row>
    <row r="7" spans="1:19" ht="15.95" customHeight="1" x14ac:dyDescent="0.25">
      <c r="A7" s="22">
        <v>6</v>
      </c>
      <c r="B7" s="56">
        <v>2.995625</v>
      </c>
      <c r="C7" s="56">
        <v>3.0043902439024395</v>
      </c>
      <c r="D7" s="57">
        <v>3.0427777777777774</v>
      </c>
      <c r="E7" s="56">
        <v>3.0083333333333337</v>
      </c>
      <c r="F7" s="56">
        <v>2.9795454545454536</v>
      </c>
      <c r="G7" s="56">
        <v>2.9340350877192982</v>
      </c>
      <c r="H7" s="56">
        <v>2.956</v>
      </c>
      <c r="I7" s="56">
        <v>3.0619999999999998</v>
      </c>
      <c r="J7" s="56">
        <v>2.99</v>
      </c>
      <c r="K7" s="56">
        <v>2.96</v>
      </c>
      <c r="L7" s="54">
        <v>2.96</v>
      </c>
      <c r="M7" s="57">
        <f t="shared" si="2"/>
        <v>2.9932706897278307</v>
      </c>
      <c r="N7" s="57">
        <f>MAX(B7:K7)-MIN(B7:K7)</f>
        <v>0.12796491228070161</v>
      </c>
      <c r="O7" s="27">
        <v>2.76</v>
      </c>
      <c r="P7" s="28">
        <v>3.16</v>
      </c>
      <c r="Q7" s="60">
        <f>M7/M$3*100</f>
        <v>101.72686749099809</v>
      </c>
      <c r="R7" s="29"/>
      <c r="S7" s="29"/>
    </row>
    <row r="8" spans="1:19" ht="15.95" customHeight="1" x14ac:dyDescent="0.25">
      <c r="A8" s="22">
        <v>7</v>
      </c>
      <c r="B8" s="56">
        <v>3.0156249999999996</v>
      </c>
      <c r="C8" s="56">
        <v>2.9926966292134827</v>
      </c>
      <c r="D8" s="57">
        <v>3.0375000000000005</v>
      </c>
      <c r="E8" s="56">
        <v>3.0045161290322588</v>
      </c>
      <c r="F8" s="56">
        <v>2.9747619047619045</v>
      </c>
      <c r="G8" s="56">
        <v>2.9226811594202897</v>
      </c>
      <c r="H8" s="56">
        <v>2.9609999999999999</v>
      </c>
      <c r="I8" s="56">
        <v>3.0209999999999999</v>
      </c>
      <c r="J8" s="56">
        <v>3.01</v>
      </c>
      <c r="K8" s="56">
        <v>2.98</v>
      </c>
      <c r="L8" s="54">
        <v>2.96</v>
      </c>
      <c r="M8" s="57">
        <f t="shared" si="2"/>
        <v>2.9919780822427935</v>
      </c>
      <c r="N8" s="57">
        <f t="shared" si="1"/>
        <v>0.11481884057971081</v>
      </c>
      <c r="O8" s="27">
        <v>2.76</v>
      </c>
      <c r="P8" s="28">
        <v>3.16</v>
      </c>
      <c r="Q8" s="60">
        <f t="shared" si="3"/>
        <v>101.68293798245097</v>
      </c>
      <c r="R8" s="29"/>
      <c r="S8" s="29"/>
    </row>
    <row r="9" spans="1:19" ht="15.95" customHeight="1" x14ac:dyDescent="0.25">
      <c r="A9" s="22">
        <v>8</v>
      </c>
      <c r="B9" s="56">
        <v>3.0153124999999994</v>
      </c>
      <c r="C9" s="56">
        <v>2.9740963855421678</v>
      </c>
      <c r="D9" s="57">
        <v>3.0149999999999997</v>
      </c>
      <c r="E9" s="56">
        <v>3.0174193548387103</v>
      </c>
      <c r="F9" s="56">
        <v>2.9831578947368418</v>
      </c>
      <c r="G9" s="56">
        <v>2.9051086956521739</v>
      </c>
      <c r="H9" s="56">
        <v>2.9590000000000001</v>
      </c>
      <c r="I9" s="56">
        <v>2.9910000000000001</v>
      </c>
      <c r="J9" s="56">
        <v>3.02</v>
      </c>
      <c r="K9" s="56">
        <v>2.95</v>
      </c>
      <c r="L9" s="54">
        <v>2.96</v>
      </c>
      <c r="M9" s="57">
        <f t="shared" si="2"/>
        <v>2.9830094830769887</v>
      </c>
      <c r="N9" s="57">
        <f t="shared" si="1"/>
        <v>0.11489130434782613</v>
      </c>
      <c r="O9" s="27">
        <v>2.76</v>
      </c>
      <c r="P9" s="28">
        <v>3.16</v>
      </c>
      <c r="Q9" s="60">
        <f t="shared" si="3"/>
        <v>101.37813845260868</v>
      </c>
      <c r="R9" s="29"/>
      <c r="S9" s="29"/>
    </row>
    <row r="10" spans="1:19" ht="15.95" customHeight="1" x14ac:dyDescent="0.25">
      <c r="A10" s="22">
        <v>9</v>
      </c>
      <c r="B10" s="56"/>
      <c r="C10" s="56"/>
      <c r="D10" s="112"/>
      <c r="E10" s="56"/>
      <c r="F10" s="56"/>
      <c r="G10" s="56"/>
      <c r="H10" s="56"/>
      <c r="I10" s="56"/>
      <c r="J10" s="56"/>
      <c r="K10" s="56"/>
      <c r="L10" s="54">
        <v>2.96</v>
      </c>
      <c r="M10" s="57"/>
      <c r="N10" s="57">
        <f t="shared" si="1"/>
        <v>0</v>
      </c>
      <c r="O10" s="27">
        <v>2.76</v>
      </c>
      <c r="P10" s="28">
        <v>3.16</v>
      </c>
      <c r="Q10" s="60">
        <f t="shared" si="3"/>
        <v>0</v>
      </c>
      <c r="R10" s="29"/>
      <c r="S10" s="29"/>
    </row>
    <row r="11" spans="1:19" ht="15.95" customHeight="1" x14ac:dyDescent="0.25">
      <c r="A11" s="22">
        <v>10</v>
      </c>
      <c r="B11" s="56"/>
      <c r="C11" s="56"/>
      <c r="D11" s="112"/>
      <c r="E11" s="56"/>
      <c r="F11" s="56"/>
      <c r="G11" s="56"/>
      <c r="H11" s="56"/>
      <c r="I11" s="56"/>
      <c r="J11" s="56"/>
      <c r="K11" s="56"/>
      <c r="L11" s="54">
        <v>2.96</v>
      </c>
      <c r="M11" s="57"/>
      <c r="N11" s="57">
        <f t="shared" si="1"/>
        <v>0</v>
      </c>
      <c r="O11" s="27">
        <v>2.76</v>
      </c>
      <c r="P11" s="28">
        <v>3.16</v>
      </c>
      <c r="Q11" s="60">
        <f t="shared" si="3"/>
        <v>0</v>
      </c>
      <c r="R11" s="29"/>
      <c r="S11" s="29"/>
    </row>
    <row r="12" spans="1:19" ht="15.95" customHeight="1" x14ac:dyDescent="0.25">
      <c r="A12" s="22">
        <v>11</v>
      </c>
      <c r="B12" s="56"/>
      <c r="C12" s="56"/>
      <c r="D12" s="57"/>
      <c r="E12" s="56"/>
      <c r="F12" s="56"/>
      <c r="G12" s="56"/>
      <c r="H12" s="56"/>
      <c r="I12" s="56"/>
      <c r="J12" s="56"/>
      <c r="K12" s="56"/>
      <c r="L12" s="54">
        <v>2.96</v>
      </c>
      <c r="M12" s="57"/>
      <c r="N12" s="57">
        <f t="shared" si="1"/>
        <v>0</v>
      </c>
      <c r="O12" s="27">
        <v>2.76</v>
      </c>
      <c r="P12" s="28">
        <v>3.16</v>
      </c>
      <c r="Q12" s="60">
        <f t="shared" si="3"/>
        <v>0</v>
      </c>
      <c r="R12" s="29"/>
      <c r="S12" s="29"/>
    </row>
    <row r="13" spans="1:19" ht="15.95" customHeight="1" x14ac:dyDescent="0.25">
      <c r="A13" s="22">
        <v>12</v>
      </c>
      <c r="B13" s="56"/>
      <c r="C13" s="56"/>
      <c r="D13" s="57"/>
      <c r="E13" s="56"/>
      <c r="F13" s="56"/>
      <c r="G13" s="56"/>
      <c r="H13" s="56"/>
      <c r="I13" s="56"/>
      <c r="J13" s="56"/>
      <c r="K13" s="56"/>
      <c r="L13" s="54">
        <v>2.96</v>
      </c>
      <c r="M13" s="57"/>
      <c r="N13" s="57">
        <f t="shared" si="1"/>
        <v>0</v>
      </c>
      <c r="O13" s="27">
        <v>2.76</v>
      </c>
      <c r="P13" s="28">
        <v>3.16</v>
      </c>
      <c r="Q13" s="60">
        <f t="shared" si="3"/>
        <v>0</v>
      </c>
      <c r="R13" s="29"/>
      <c r="S13" s="29"/>
    </row>
    <row r="14" spans="1:19" ht="15.95" customHeight="1" x14ac:dyDescent="0.25">
      <c r="A14" s="22">
        <v>1</v>
      </c>
      <c r="B14" s="56"/>
      <c r="C14" s="56"/>
      <c r="D14" s="57"/>
      <c r="E14" s="56"/>
      <c r="F14" s="56"/>
      <c r="G14" s="56"/>
      <c r="H14" s="56"/>
      <c r="I14" s="56"/>
      <c r="J14" s="56"/>
      <c r="K14" s="56"/>
      <c r="L14" s="54">
        <v>2.96</v>
      </c>
      <c r="M14" s="57"/>
      <c r="N14" s="57">
        <f t="shared" si="1"/>
        <v>0</v>
      </c>
      <c r="O14" s="27">
        <v>2.76</v>
      </c>
      <c r="P14" s="28">
        <v>3.16</v>
      </c>
      <c r="Q14" s="60">
        <f t="shared" si="3"/>
        <v>0</v>
      </c>
      <c r="R14" s="29"/>
      <c r="S14" s="29"/>
    </row>
    <row r="15" spans="1:19" ht="15.95" customHeight="1" x14ac:dyDescent="0.25">
      <c r="A15" s="22">
        <v>2</v>
      </c>
      <c r="B15" s="56"/>
      <c r="C15" s="56"/>
      <c r="D15" s="57"/>
      <c r="E15" s="56"/>
      <c r="F15" s="56"/>
      <c r="G15" s="56"/>
      <c r="H15" s="56"/>
      <c r="I15" s="56"/>
      <c r="J15" s="56"/>
      <c r="K15" s="56"/>
      <c r="L15" s="54">
        <v>2.96</v>
      </c>
      <c r="M15" s="57"/>
      <c r="N15" s="57">
        <f t="shared" si="1"/>
        <v>0</v>
      </c>
      <c r="O15" s="27">
        <v>2.76</v>
      </c>
      <c r="P15" s="28">
        <v>3.16</v>
      </c>
      <c r="Q15" s="60">
        <f t="shared" si="3"/>
        <v>0</v>
      </c>
      <c r="R15" s="36"/>
      <c r="S15" s="29"/>
    </row>
    <row r="16" spans="1:19" ht="15.95" customHeight="1" x14ac:dyDescent="0.25">
      <c r="A16" s="22">
        <v>3</v>
      </c>
      <c r="B16" s="56"/>
      <c r="C16" s="56"/>
      <c r="D16" s="57"/>
      <c r="E16" s="56"/>
      <c r="F16" s="56"/>
      <c r="G16" s="56"/>
      <c r="H16" s="56"/>
      <c r="I16" s="56"/>
      <c r="J16" s="56"/>
      <c r="K16" s="56"/>
      <c r="L16" s="54">
        <v>2.96</v>
      </c>
      <c r="M16" s="57"/>
      <c r="N16" s="57">
        <f t="shared" si="1"/>
        <v>0</v>
      </c>
      <c r="O16" s="27">
        <v>2.76</v>
      </c>
      <c r="P16" s="28">
        <v>3.16</v>
      </c>
      <c r="Q16" s="60">
        <f t="shared" si="3"/>
        <v>0</v>
      </c>
      <c r="R16" s="36"/>
      <c r="S16" s="29"/>
    </row>
    <row r="17" spans="1:19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4">
        <v>2.96</v>
      </c>
      <c r="M17" s="57"/>
      <c r="N17" s="57">
        <f t="shared" si="1"/>
        <v>0</v>
      </c>
      <c r="O17" s="27">
        <v>2.76</v>
      </c>
      <c r="P17" s="28">
        <v>3.16</v>
      </c>
      <c r="Q17" s="60">
        <f t="shared" si="3"/>
        <v>0</v>
      </c>
      <c r="R17" s="36"/>
      <c r="S17" s="29"/>
    </row>
    <row r="18" spans="1:19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4">
        <v>2.96</v>
      </c>
      <c r="M18" s="57"/>
      <c r="N18" s="57">
        <f>MAX(B18:K18)-MIN(B18:K18)</f>
        <v>0</v>
      </c>
      <c r="O18" s="27">
        <v>2.76</v>
      </c>
      <c r="P18" s="28">
        <v>3.16</v>
      </c>
      <c r="Q18" s="60">
        <f>M18/M$3*100</f>
        <v>0</v>
      </c>
      <c r="R18" s="36"/>
      <c r="S18" s="29"/>
    </row>
    <row r="19" spans="1:19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4">
        <v>2.96</v>
      </c>
      <c r="M19" s="57"/>
      <c r="N19" s="57">
        <f>MAX(B19:K19)-MIN(B19:K19)</f>
        <v>0</v>
      </c>
      <c r="O19" s="27">
        <v>2.76</v>
      </c>
      <c r="P19" s="28">
        <v>3.16</v>
      </c>
      <c r="Q19" s="60">
        <f>M19/M$3*100</f>
        <v>0</v>
      </c>
      <c r="R19" s="36"/>
      <c r="S19" s="29"/>
    </row>
    <row r="20" spans="1:19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4">
        <v>2.96</v>
      </c>
      <c r="M20" s="57"/>
      <c r="N20" s="57">
        <f>MAX(B20:K20)-MIN(B20:K20)</f>
        <v>0</v>
      </c>
      <c r="O20" s="27">
        <v>2.76</v>
      </c>
      <c r="P20" s="28">
        <v>3.16</v>
      </c>
      <c r="Q20" s="60">
        <f>M20/M$3*100</f>
        <v>0</v>
      </c>
      <c r="R20" s="36"/>
      <c r="S20" s="29"/>
    </row>
    <row r="21" spans="1:19" ht="15.95" customHeigh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41"/>
      <c r="L21" s="29"/>
      <c r="M21" s="29"/>
      <c r="N21" s="29"/>
      <c r="O21" s="29"/>
      <c r="P21" s="29"/>
      <c r="Q21" s="29"/>
      <c r="R21" s="29"/>
      <c r="S21" s="29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0"/>
  <sheetViews>
    <sheetView zoomScale="80" workbookViewId="0">
      <selection activeCell="H9" sqref="H9"/>
    </sheetView>
  </sheetViews>
  <sheetFormatPr defaultRowHeight="13.5" x14ac:dyDescent="0.15"/>
  <cols>
    <col min="1" max="1" width="3.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25" customWidth="1"/>
    <col min="15" max="16" width="2.625" customWidth="1"/>
  </cols>
  <sheetData>
    <row r="1" spans="1:18" ht="20.100000000000001" customHeight="1" x14ac:dyDescent="0.3">
      <c r="A1" s="17"/>
      <c r="B1" s="17"/>
      <c r="C1" s="17"/>
      <c r="D1" s="17"/>
      <c r="E1" s="17"/>
      <c r="F1" s="18" t="s">
        <v>52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 ht="15.95" customHeight="1" x14ac:dyDescent="0.25">
      <c r="A2" s="19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0" t="s">
        <v>29</v>
      </c>
      <c r="O2" s="20" t="s">
        <v>30</v>
      </c>
      <c r="P2" s="21" t="s">
        <v>31</v>
      </c>
      <c r="Q2" s="17" t="s">
        <v>146</v>
      </c>
    </row>
    <row r="3" spans="1:18" ht="15.95" customHeight="1" thickBot="1" x14ac:dyDescent="0.3">
      <c r="A3" s="22">
        <v>2</v>
      </c>
      <c r="B3" s="127"/>
      <c r="C3" s="127"/>
      <c r="D3" s="127"/>
      <c r="E3" s="127"/>
      <c r="F3" s="136"/>
      <c r="G3" s="127">
        <v>97.075757575757592</v>
      </c>
      <c r="H3" s="127"/>
      <c r="I3" s="127">
        <v>97.3</v>
      </c>
      <c r="J3" s="127"/>
      <c r="K3" s="127"/>
      <c r="L3" s="49">
        <v>97</v>
      </c>
      <c r="M3" s="47">
        <f t="shared" ref="M3:M9" si="0">AVERAGE(B3:K3)</f>
        <v>97.187878787878788</v>
      </c>
      <c r="N3" s="47">
        <f>MAX(B3:K3)-MIN(B3:K3)</f>
        <v>0.22424242424240504</v>
      </c>
      <c r="O3" s="20">
        <v>92</v>
      </c>
      <c r="P3" s="21">
        <v>102</v>
      </c>
      <c r="Q3" s="60">
        <f>M3/M3*100</f>
        <v>100</v>
      </c>
    </row>
    <row r="4" spans="1:18" ht="15.95" customHeight="1" thickTop="1" thickBot="1" x14ac:dyDescent="0.3">
      <c r="A4" s="22">
        <v>3</v>
      </c>
      <c r="B4" s="51">
        <v>97.03125</v>
      </c>
      <c r="C4" s="53"/>
      <c r="D4" s="47">
        <v>96.764705882352942</v>
      </c>
      <c r="E4" s="203">
        <v>98.193548387096769</v>
      </c>
      <c r="F4" s="51">
        <v>98.4</v>
      </c>
      <c r="G4" s="51">
        <v>96.920000000000016</v>
      </c>
      <c r="H4" s="51"/>
      <c r="I4" s="51">
        <v>97.2</v>
      </c>
      <c r="J4" s="51">
        <v>97</v>
      </c>
      <c r="K4" s="51">
        <v>95.1</v>
      </c>
      <c r="L4" s="49">
        <v>97</v>
      </c>
      <c r="M4" s="47">
        <f t="shared" si="0"/>
        <v>97.07618803368122</v>
      </c>
      <c r="N4" s="47">
        <f>MAX(B4:K4)-MIN(B4:K4)</f>
        <v>3.3000000000000114</v>
      </c>
      <c r="O4" s="20">
        <v>92</v>
      </c>
      <c r="P4" s="21">
        <v>102</v>
      </c>
      <c r="Q4" s="60">
        <f>M4/M4*100</f>
        <v>100</v>
      </c>
    </row>
    <row r="5" spans="1:18" ht="15.95" customHeight="1" thickTop="1" thickBot="1" x14ac:dyDescent="0.3">
      <c r="A5" s="22">
        <v>4</v>
      </c>
      <c r="B5" s="51">
        <v>97.1875</v>
      </c>
      <c r="C5" s="53">
        <v>95.94942528735632</v>
      </c>
      <c r="D5" s="47">
        <v>96.666666666666671</v>
      </c>
      <c r="E5" s="203">
        <v>98.225806451612897</v>
      </c>
      <c r="F5" s="51">
        <v>98.4</v>
      </c>
      <c r="G5" s="51">
        <v>97.419191919191917</v>
      </c>
      <c r="H5" s="51"/>
      <c r="I5" s="51">
        <v>98</v>
      </c>
      <c r="J5" s="51">
        <v>97.1</v>
      </c>
      <c r="K5" s="51">
        <v>96.4</v>
      </c>
      <c r="L5" s="49">
        <v>97</v>
      </c>
      <c r="M5" s="47">
        <f t="shared" si="0"/>
        <v>97.260954480536427</v>
      </c>
      <c r="N5" s="47">
        <f>MAX(B5:K5)-MIN(B5:K5)</f>
        <v>2.4505747126436859</v>
      </c>
      <c r="O5" s="20">
        <v>92</v>
      </c>
      <c r="P5" s="21">
        <v>102</v>
      </c>
      <c r="Q5" s="60">
        <f>M5/M$3*100</f>
        <v>100.0751901302601</v>
      </c>
    </row>
    <row r="6" spans="1:18" ht="15.95" customHeight="1" thickTop="1" thickBot="1" x14ac:dyDescent="0.3">
      <c r="A6" s="22">
        <v>5</v>
      </c>
      <c r="B6" s="51">
        <v>97.3125</v>
      </c>
      <c r="C6" s="53">
        <v>95.926666666666648</v>
      </c>
      <c r="D6" s="47">
        <v>96.578947368421055</v>
      </c>
      <c r="E6" s="203">
        <v>98.032258064516128</v>
      </c>
      <c r="F6" s="51">
        <v>98.444444444444443</v>
      </c>
      <c r="G6" s="51">
        <v>97.563218390804565</v>
      </c>
      <c r="H6" s="51">
        <v>98.691999999999993</v>
      </c>
      <c r="I6" s="51">
        <v>97.7</v>
      </c>
      <c r="J6" s="51">
        <v>97.58</v>
      </c>
      <c r="K6" s="51">
        <v>95.3</v>
      </c>
      <c r="L6" s="49">
        <v>97</v>
      </c>
      <c r="M6" s="47">
        <f t="shared" si="0"/>
        <v>97.313003493485297</v>
      </c>
      <c r="N6" s="47">
        <f>MAX(B6:K6)-MIN(B6:K6)</f>
        <v>3.3919999999999959</v>
      </c>
      <c r="O6" s="20">
        <v>92</v>
      </c>
      <c r="P6" s="21">
        <v>102</v>
      </c>
      <c r="Q6" s="60">
        <f t="shared" ref="Q6:Q20" si="1">M6/M$3*100</f>
        <v>100.1287451760107</v>
      </c>
    </row>
    <row r="7" spans="1:18" ht="15.95" customHeight="1" thickTop="1" thickBot="1" x14ac:dyDescent="0.3">
      <c r="A7" s="22">
        <v>6</v>
      </c>
      <c r="B7" s="51">
        <v>96.84375</v>
      </c>
      <c r="C7" s="53">
        <v>96.024691358024711</v>
      </c>
      <c r="D7" s="47">
        <v>96.45</v>
      </c>
      <c r="E7" s="203">
        <v>97.8</v>
      </c>
      <c r="F7" s="51">
        <v>97.818181818181813</v>
      </c>
      <c r="G7" s="51">
        <v>96.984848484848499</v>
      </c>
      <c r="H7" s="51">
        <v>98.537999999999997</v>
      </c>
      <c r="I7" s="51">
        <v>98.7</v>
      </c>
      <c r="J7" s="51">
        <v>97.31</v>
      </c>
      <c r="K7" s="51">
        <v>95.8</v>
      </c>
      <c r="L7" s="49">
        <v>97</v>
      </c>
      <c r="M7" s="47">
        <f t="shared" si="0"/>
        <v>97.226947166105489</v>
      </c>
      <c r="N7" s="47">
        <f>MAX(B5:K5)-MIN(B5:K5)</f>
        <v>2.4505747126436859</v>
      </c>
      <c r="O7" s="20">
        <v>92</v>
      </c>
      <c r="P7" s="21">
        <v>102</v>
      </c>
      <c r="Q7" s="60">
        <f>M7/M$3*100</f>
        <v>100.04019881770645</v>
      </c>
    </row>
    <row r="8" spans="1:18" ht="15.95" customHeight="1" thickTop="1" thickBot="1" x14ac:dyDescent="0.3">
      <c r="A8" s="22">
        <v>7</v>
      </c>
      <c r="B8" s="51">
        <v>96.875</v>
      </c>
      <c r="C8" s="53">
        <v>95.944827586206884</v>
      </c>
      <c r="D8" s="47">
        <v>96.5</v>
      </c>
      <c r="E8" s="203">
        <v>97.58064516129032</v>
      </c>
      <c r="F8" s="51">
        <v>97.857142857142861</v>
      </c>
      <c r="G8" s="51">
        <v>97.0625</v>
      </c>
      <c r="H8" s="51">
        <v>98.168999999999997</v>
      </c>
      <c r="I8" s="51">
        <v>97.6</v>
      </c>
      <c r="J8" s="51">
        <v>97.32</v>
      </c>
      <c r="K8" s="51">
        <v>98.4</v>
      </c>
      <c r="L8" s="49">
        <v>97</v>
      </c>
      <c r="M8" s="47">
        <f t="shared" si="0"/>
        <v>97.330911560463989</v>
      </c>
      <c r="N8" s="47">
        <f t="shared" ref="N8:N20" si="2">MAX(B8:K8)-MIN(B8:K8)</f>
        <v>2.4551724137931217</v>
      </c>
      <c r="O8" s="20">
        <v>92</v>
      </c>
      <c r="P8" s="21">
        <v>102</v>
      </c>
      <c r="Q8" s="60">
        <f t="shared" si="1"/>
        <v>100.14717141105362</v>
      </c>
    </row>
    <row r="9" spans="1:18" ht="15.95" customHeight="1" thickTop="1" x14ac:dyDescent="0.25">
      <c r="A9" s="22">
        <v>8</v>
      </c>
      <c r="B9" s="51">
        <v>97.125</v>
      </c>
      <c r="C9" s="53">
        <v>96.001204819277092</v>
      </c>
      <c r="D9" s="47">
        <v>96.5</v>
      </c>
      <c r="E9" s="203">
        <v>97.709677419354833</v>
      </c>
      <c r="F9" s="51">
        <v>97.94736842105263</v>
      </c>
      <c r="G9" s="51">
        <v>97.416666666666671</v>
      </c>
      <c r="H9" s="51">
        <v>97.063000000000002</v>
      </c>
      <c r="I9" s="51">
        <v>96.8</v>
      </c>
      <c r="J9" s="51">
        <v>97.93</v>
      </c>
      <c r="K9" s="51">
        <v>95.8</v>
      </c>
      <c r="L9" s="49">
        <v>97</v>
      </c>
      <c r="M9" s="47">
        <f t="shared" si="0"/>
        <v>97.029291732635102</v>
      </c>
      <c r="N9" s="47">
        <f t="shared" si="2"/>
        <v>2.1473684210526329</v>
      </c>
      <c r="O9" s="20">
        <v>92</v>
      </c>
      <c r="P9" s="21">
        <v>102</v>
      </c>
      <c r="Q9" s="60">
        <f t="shared" si="1"/>
        <v>99.8368242447293</v>
      </c>
    </row>
    <row r="10" spans="1:18" ht="15.95" customHeight="1" x14ac:dyDescent="0.25">
      <c r="A10" s="22">
        <v>9</v>
      </c>
      <c r="B10" s="51"/>
      <c r="C10" s="53"/>
      <c r="D10" s="47"/>
      <c r="E10" s="138"/>
      <c r="F10" s="51"/>
      <c r="G10" s="51"/>
      <c r="H10" s="51"/>
      <c r="I10" s="51"/>
      <c r="J10" s="51"/>
      <c r="K10" s="51"/>
      <c r="L10" s="49">
        <v>97</v>
      </c>
      <c r="M10" s="47"/>
      <c r="N10" s="47">
        <f t="shared" si="2"/>
        <v>0</v>
      </c>
      <c r="O10" s="20">
        <v>92</v>
      </c>
      <c r="P10" s="21">
        <v>102</v>
      </c>
      <c r="Q10" s="60">
        <f t="shared" si="1"/>
        <v>0</v>
      </c>
    </row>
    <row r="11" spans="1:18" ht="15.95" customHeight="1" x14ac:dyDescent="0.25">
      <c r="A11" s="22">
        <v>10</v>
      </c>
      <c r="B11" s="51"/>
      <c r="C11" s="53"/>
      <c r="D11" s="47"/>
      <c r="E11" s="139"/>
      <c r="F11" s="51"/>
      <c r="G11" s="51"/>
      <c r="H11" s="51"/>
      <c r="I11" s="51"/>
      <c r="J11" s="51"/>
      <c r="K11" s="51"/>
      <c r="L11" s="49">
        <v>97</v>
      </c>
      <c r="M11" s="47"/>
      <c r="N11" s="47">
        <f t="shared" si="2"/>
        <v>0</v>
      </c>
      <c r="O11" s="20">
        <v>92</v>
      </c>
      <c r="P11" s="21">
        <v>102</v>
      </c>
      <c r="Q11" s="60">
        <f t="shared" si="1"/>
        <v>0</v>
      </c>
    </row>
    <row r="12" spans="1:18" ht="15.95" customHeight="1" x14ac:dyDescent="0.25">
      <c r="A12" s="22">
        <v>11</v>
      </c>
      <c r="B12" s="51"/>
      <c r="C12" s="53"/>
      <c r="D12" s="47"/>
      <c r="E12" s="47"/>
      <c r="F12" s="51"/>
      <c r="G12" s="51"/>
      <c r="H12" s="51"/>
      <c r="I12" s="51"/>
      <c r="J12" s="51"/>
      <c r="K12" s="51"/>
      <c r="L12" s="49">
        <v>97</v>
      </c>
      <c r="M12" s="47"/>
      <c r="N12" s="47">
        <f t="shared" si="2"/>
        <v>0</v>
      </c>
      <c r="O12" s="20">
        <v>92</v>
      </c>
      <c r="P12" s="21">
        <v>102</v>
      </c>
      <c r="Q12" s="60">
        <f t="shared" si="1"/>
        <v>0</v>
      </c>
    </row>
    <row r="13" spans="1:18" ht="15.95" customHeight="1" x14ac:dyDescent="0.25">
      <c r="A13" s="22">
        <v>12</v>
      </c>
      <c r="B13" s="51"/>
      <c r="C13" s="53"/>
      <c r="D13" s="47"/>
      <c r="E13" s="47"/>
      <c r="F13" s="51"/>
      <c r="G13" s="51"/>
      <c r="H13" s="51"/>
      <c r="I13" s="51"/>
      <c r="J13" s="51"/>
      <c r="K13" s="51"/>
      <c r="L13" s="49">
        <v>97</v>
      </c>
      <c r="M13" s="47"/>
      <c r="N13" s="47">
        <f t="shared" si="2"/>
        <v>0</v>
      </c>
      <c r="O13" s="20">
        <v>92</v>
      </c>
      <c r="P13" s="21">
        <v>102</v>
      </c>
      <c r="Q13" s="60">
        <f t="shared" si="1"/>
        <v>0</v>
      </c>
    </row>
    <row r="14" spans="1:18" ht="15.95" customHeight="1" x14ac:dyDescent="0.25">
      <c r="A14" s="22">
        <v>1</v>
      </c>
      <c r="B14" s="51"/>
      <c r="C14" s="53"/>
      <c r="D14" s="47"/>
      <c r="E14" s="137"/>
      <c r="F14" s="51"/>
      <c r="G14" s="51"/>
      <c r="H14" s="51"/>
      <c r="I14" s="51"/>
      <c r="J14" s="51"/>
      <c r="K14" s="51"/>
      <c r="L14" s="49">
        <v>97</v>
      </c>
      <c r="M14" s="47"/>
      <c r="N14" s="47">
        <f t="shared" si="2"/>
        <v>0</v>
      </c>
      <c r="O14" s="20">
        <v>92</v>
      </c>
      <c r="P14" s="21">
        <v>102</v>
      </c>
      <c r="Q14" s="60">
        <f t="shared" si="1"/>
        <v>0</v>
      </c>
    </row>
    <row r="15" spans="1:18" ht="15.95" customHeight="1" x14ac:dyDescent="0.25">
      <c r="A15" s="22">
        <v>2</v>
      </c>
      <c r="B15" s="51"/>
      <c r="C15" s="53"/>
      <c r="D15" s="47"/>
      <c r="E15" s="137"/>
      <c r="F15" s="51"/>
      <c r="G15" s="51"/>
      <c r="H15" s="51"/>
      <c r="I15" s="51"/>
      <c r="J15" s="51"/>
      <c r="K15" s="51"/>
      <c r="L15" s="49">
        <v>97</v>
      </c>
      <c r="M15" s="47"/>
      <c r="N15" s="47">
        <f t="shared" si="2"/>
        <v>0</v>
      </c>
      <c r="O15" s="20">
        <v>92</v>
      </c>
      <c r="P15" s="21">
        <v>102</v>
      </c>
      <c r="Q15" s="60">
        <f t="shared" si="1"/>
        <v>0</v>
      </c>
      <c r="R15" s="7"/>
    </row>
    <row r="16" spans="1:18" ht="15.95" customHeight="1" x14ac:dyDescent="0.25">
      <c r="A16" s="22">
        <v>3</v>
      </c>
      <c r="B16" s="51"/>
      <c r="C16" s="53"/>
      <c r="D16" s="47"/>
      <c r="E16" s="51"/>
      <c r="F16" s="51"/>
      <c r="G16" s="51"/>
      <c r="H16" s="51"/>
      <c r="I16" s="51"/>
      <c r="J16" s="51"/>
      <c r="K16" s="51"/>
      <c r="L16" s="49">
        <v>97</v>
      </c>
      <c r="M16" s="47"/>
      <c r="N16" s="47">
        <f t="shared" si="2"/>
        <v>0</v>
      </c>
      <c r="O16" s="20">
        <v>92</v>
      </c>
      <c r="P16" s="21">
        <v>102</v>
      </c>
      <c r="Q16" s="60">
        <f t="shared" si="1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49">
        <v>97</v>
      </c>
      <c r="M17" s="47"/>
      <c r="N17" s="47">
        <f t="shared" si="2"/>
        <v>0</v>
      </c>
      <c r="O17" s="20">
        <v>92</v>
      </c>
      <c r="P17" s="21">
        <v>102</v>
      </c>
      <c r="Q17" s="60">
        <f t="shared" si="1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49">
        <v>97</v>
      </c>
      <c r="M18" s="47"/>
      <c r="N18" s="47">
        <f t="shared" si="2"/>
        <v>0</v>
      </c>
      <c r="O18" s="20">
        <v>92</v>
      </c>
      <c r="P18" s="21">
        <v>102</v>
      </c>
      <c r="Q18" s="60">
        <f t="shared" si="1"/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9">
        <v>97</v>
      </c>
      <c r="M19" s="47"/>
      <c r="N19" s="47">
        <f t="shared" si="2"/>
        <v>0</v>
      </c>
      <c r="O19" s="20">
        <v>92</v>
      </c>
      <c r="P19" s="21">
        <v>102</v>
      </c>
      <c r="Q19" s="60">
        <f t="shared" si="1"/>
        <v>0</v>
      </c>
    </row>
    <row r="20" spans="1:18" ht="15.95" customHeight="1" x14ac:dyDescent="0.25">
      <c r="A20" s="24">
        <v>7</v>
      </c>
      <c r="B20" s="51"/>
      <c r="C20" s="77"/>
      <c r="D20" s="77"/>
      <c r="E20" s="77"/>
      <c r="F20" s="77"/>
      <c r="G20" s="77"/>
      <c r="H20" s="77"/>
      <c r="I20" s="77"/>
      <c r="J20" s="77"/>
      <c r="K20" s="77"/>
      <c r="L20" s="49">
        <v>97</v>
      </c>
      <c r="M20" s="47"/>
      <c r="N20" s="47">
        <f t="shared" si="2"/>
        <v>0</v>
      </c>
      <c r="O20" s="20">
        <v>92</v>
      </c>
      <c r="P20" s="21">
        <v>102</v>
      </c>
      <c r="Q20" s="60">
        <f t="shared" si="1"/>
        <v>0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0"/>
  <sheetViews>
    <sheetView zoomScale="80" workbookViewId="0">
      <selection activeCell="H9" sqref="H9"/>
    </sheetView>
  </sheetViews>
  <sheetFormatPr defaultRowHeight="13.5" x14ac:dyDescent="0.15"/>
  <cols>
    <col min="1" max="1" width="3.6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125" customWidth="1"/>
    <col min="15" max="16" width="2.625" customWidth="1"/>
  </cols>
  <sheetData>
    <row r="1" spans="1:18" ht="20.100000000000001" customHeight="1" x14ac:dyDescent="0.3">
      <c r="F1" s="18" t="s">
        <v>62</v>
      </c>
    </row>
    <row r="2" spans="1:18" ht="15.95" customHeight="1" x14ac:dyDescent="0.25">
      <c r="A2" s="19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0" t="s">
        <v>29</v>
      </c>
      <c r="O2" s="20" t="s">
        <v>30</v>
      </c>
      <c r="P2" s="21" t="s">
        <v>31</v>
      </c>
      <c r="Q2" s="17" t="s">
        <v>146</v>
      </c>
    </row>
    <row r="3" spans="1:18" ht="15.95" customHeight="1" x14ac:dyDescent="0.25">
      <c r="A3" s="22">
        <v>2</v>
      </c>
      <c r="B3" s="127"/>
      <c r="C3" s="127"/>
      <c r="D3" s="127"/>
      <c r="E3" s="127"/>
      <c r="F3" s="123"/>
      <c r="G3" s="127">
        <v>78.354166666666643</v>
      </c>
      <c r="H3" s="127"/>
      <c r="I3" s="127">
        <v>78.8</v>
      </c>
      <c r="J3" s="127"/>
      <c r="K3" s="127"/>
      <c r="L3" s="48">
        <v>79</v>
      </c>
      <c r="M3" s="47">
        <f t="shared" ref="M3" si="0">AVERAGE(B3:K3)</f>
        <v>78.57708333333332</v>
      </c>
      <c r="N3" s="47">
        <f t="shared" ref="N3:N17" si="1">MAX(B3:K3)-MIN(B3:K3)</f>
        <v>0.44583333333335418</v>
      </c>
      <c r="O3" s="20">
        <v>75</v>
      </c>
      <c r="P3" s="21">
        <v>83</v>
      </c>
      <c r="Q3" s="60">
        <f>M3/M3*100</f>
        <v>100</v>
      </c>
    </row>
    <row r="4" spans="1:18" ht="15.95" customHeight="1" x14ac:dyDescent="0.25">
      <c r="A4" s="22">
        <v>3</v>
      </c>
      <c r="B4" s="53">
        <v>78.96875</v>
      </c>
      <c r="C4" s="53"/>
      <c r="D4" s="47">
        <v>80.1875</v>
      </c>
      <c r="E4" s="53">
        <v>79.193548387096769</v>
      </c>
      <c r="F4" s="53">
        <v>77.900000000000006</v>
      </c>
      <c r="G4" s="53">
        <v>77.317307692307693</v>
      </c>
      <c r="H4" s="51"/>
      <c r="I4" s="53">
        <v>78.599999999999994</v>
      </c>
      <c r="J4" s="53">
        <v>79</v>
      </c>
      <c r="K4" s="53">
        <v>78.2</v>
      </c>
      <c r="L4" s="48">
        <v>79</v>
      </c>
      <c r="M4" s="47">
        <f t="shared" ref="M4:M9" si="2">AVERAGE(B4:K4)</f>
        <v>78.670888259925562</v>
      </c>
      <c r="N4" s="47">
        <f>MAX(B4:K4)-MIN(B4:K4)</f>
        <v>2.8701923076923066</v>
      </c>
      <c r="O4" s="20">
        <v>75</v>
      </c>
      <c r="P4" s="21">
        <v>83</v>
      </c>
      <c r="Q4" s="60">
        <f>M4/M4*100</f>
        <v>100</v>
      </c>
    </row>
    <row r="5" spans="1:18" ht="15.95" customHeight="1" x14ac:dyDescent="0.25">
      <c r="A5" s="22">
        <v>4</v>
      </c>
      <c r="B5" s="53">
        <v>78.59375</v>
      </c>
      <c r="C5" s="53">
        <v>78.381609195402305</v>
      </c>
      <c r="D5" s="47">
        <v>79.5</v>
      </c>
      <c r="E5" s="53">
        <v>79.483870967741936</v>
      </c>
      <c r="F5" s="53">
        <v>78.099999999999994</v>
      </c>
      <c r="G5" s="53">
        <v>77.351851851851848</v>
      </c>
      <c r="H5" s="51"/>
      <c r="I5" s="53">
        <v>80.7</v>
      </c>
      <c r="J5" s="53">
        <v>79.25</v>
      </c>
      <c r="K5" s="53">
        <v>78.099999999999994</v>
      </c>
      <c r="L5" s="48">
        <v>79</v>
      </c>
      <c r="M5" s="47">
        <f t="shared" si="2"/>
        <v>78.829009112777342</v>
      </c>
      <c r="N5" s="47">
        <f>MAX(B5:K5)-MIN(B5:K5)</f>
        <v>3.3481481481481552</v>
      </c>
      <c r="O5" s="20">
        <v>75</v>
      </c>
      <c r="P5" s="21">
        <v>83</v>
      </c>
      <c r="Q5" s="60">
        <f>M5/M$3*100</f>
        <v>100.32060973601592</v>
      </c>
    </row>
    <row r="6" spans="1:18" ht="15.95" customHeight="1" x14ac:dyDescent="0.25">
      <c r="A6" s="22">
        <v>5</v>
      </c>
      <c r="B6" s="53">
        <v>79.125</v>
      </c>
      <c r="C6" s="53">
        <v>78.28133333333335</v>
      </c>
      <c r="D6" s="47">
        <v>80.333333333333329</v>
      </c>
      <c r="E6" s="53">
        <v>79.709677419354833</v>
      </c>
      <c r="F6" s="53">
        <v>77.888888888888886</v>
      </c>
      <c r="G6" s="53">
        <v>77.333333333333329</v>
      </c>
      <c r="H6" s="51">
        <v>79.230999999999995</v>
      </c>
      <c r="I6" s="53">
        <v>79.900000000000006</v>
      </c>
      <c r="J6" s="53">
        <v>79.28</v>
      </c>
      <c r="K6" s="53">
        <v>76.3</v>
      </c>
      <c r="L6" s="48">
        <v>79</v>
      </c>
      <c r="M6" s="47">
        <f t="shared" si="2"/>
        <v>78.738256630824353</v>
      </c>
      <c r="N6" s="47">
        <f t="shared" si="1"/>
        <v>4.0333333333333314</v>
      </c>
      <c r="O6" s="20">
        <v>75</v>
      </c>
      <c r="P6" s="21">
        <v>83</v>
      </c>
      <c r="Q6" s="60">
        <f t="shared" ref="Q6:Q17" si="3">M6/M$3*100</f>
        <v>100.2051148892958</v>
      </c>
    </row>
    <row r="7" spans="1:18" ht="15.95" customHeight="1" x14ac:dyDescent="0.25">
      <c r="A7" s="22">
        <v>6</v>
      </c>
      <c r="B7" s="53">
        <v>78.59375</v>
      </c>
      <c r="C7" s="53">
        <v>79.667901234567893</v>
      </c>
      <c r="D7" s="47">
        <v>81.599999999999994</v>
      </c>
      <c r="E7" s="53">
        <v>79.2</v>
      </c>
      <c r="F7" s="53">
        <v>78.545454545454547</v>
      </c>
      <c r="G7" s="53">
        <v>77.446969696969703</v>
      </c>
      <c r="H7" s="51">
        <v>78.691999999999993</v>
      </c>
      <c r="I7" s="53">
        <v>78.599999999999994</v>
      </c>
      <c r="J7" s="53">
        <v>80.14</v>
      </c>
      <c r="K7" s="53">
        <v>77.3</v>
      </c>
      <c r="L7" s="48">
        <v>79</v>
      </c>
      <c r="M7" s="47">
        <f t="shared" si="2"/>
        <v>78.978607547699212</v>
      </c>
      <c r="N7" s="47">
        <f>MAX(B7:K7)-MIN(B7:K7)</f>
        <v>4.2999999999999972</v>
      </c>
      <c r="O7" s="20">
        <v>75</v>
      </c>
      <c r="P7" s="21">
        <v>83</v>
      </c>
      <c r="Q7" s="60">
        <f>M7/M$3*100</f>
        <v>100.5109940421975</v>
      </c>
    </row>
    <row r="8" spans="1:18" ht="15.95" customHeight="1" x14ac:dyDescent="0.25">
      <c r="A8" s="22">
        <v>7</v>
      </c>
      <c r="B8" s="53">
        <v>78.25</v>
      </c>
      <c r="C8" s="53">
        <v>79.593103448275841</v>
      </c>
      <c r="D8" s="47">
        <v>81.333333333333329</v>
      </c>
      <c r="E8" s="53">
        <v>79.193548387096769</v>
      </c>
      <c r="F8" s="53">
        <v>78.857142857142861</v>
      </c>
      <c r="G8" s="53">
        <v>77.722222222222229</v>
      </c>
      <c r="H8" s="51">
        <v>79.046000000000006</v>
      </c>
      <c r="I8" s="53">
        <v>79.900000000000006</v>
      </c>
      <c r="J8" s="53">
        <v>80.147000000000006</v>
      </c>
      <c r="K8" s="53">
        <v>83.3</v>
      </c>
      <c r="L8" s="48">
        <v>79</v>
      </c>
      <c r="M8" s="47">
        <f t="shared" si="2"/>
        <v>79.734235024807091</v>
      </c>
      <c r="N8" s="47">
        <f t="shared" si="1"/>
        <v>5.5777777777777686</v>
      </c>
      <c r="O8" s="20">
        <v>75</v>
      </c>
      <c r="P8" s="21">
        <v>83</v>
      </c>
      <c r="Q8" s="60">
        <f t="shared" si="3"/>
        <v>101.47263253150412</v>
      </c>
    </row>
    <row r="9" spans="1:18" ht="15.95" customHeight="1" x14ac:dyDescent="0.25">
      <c r="A9" s="22">
        <v>8</v>
      </c>
      <c r="B9" s="53">
        <v>78.15625</v>
      </c>
      <c r="C9" s="53">
        <v>79.667073170731712</v>
      </c>
      <c r="D9" s="47">
        <v>81.055555555555557</v>
      </c>
      <c r="E9" s="53">
        <v>79.645161290322577</v>
      </c>
      <c r="F9" s="53">
        <v>78.94736842105263</v>
      </c>
      <c r="G9" s="53">
        <v>77.980769230769226</v>
      </c>
      <c r="H9" s="51">
        <v>77.593999999999994</v>
      </c>
      <c r="I9" s="53">
        <v>77</v>
      </c>
      <c r="J9" s="53">
        <v>79.48</v>
      </c>
      <c r="K9" s="53">
        <v>77.8</v>
      </c>
      <c r="L9" s="48">
        <v>79</v>
      </c>
      <c r="M9" s="47">
        <f t="shared" si="2"/>
        <v>78.732617766843163</v>
      </c>
      <c r="N9" s="47">
        <f t="shared" si="1"/>
        <v>4.0555555555555571</v>
      </c>
      <c r="O9" s="20">
        <v>75</v>
      </c>
      <c r="P9" s="21">
        <v>83</v>
      </c>
      <c r="Q9" s="60">
        <f t="shared" si="3"/>
        <v>100.19793866979008</v>
      </c>
    </row>
    <row r="10" spans="1:18" ht="15.95" customHeight="1" x14ac:dyDescent="0.25">
      <c r="A10" s="22">
        <v>9</v>
      </c>
      <c r="B10" s="53"/>
      <c r="C10" s="53"/>
      <c r="D10" s="47"/>
      <c r="E10" s="53"/>
      <c r="F10" s="53"/>
      <c r="G10" s="53"/>
      <c r="H10" s="51"/>
      <c r="I10" s="53"/>
      <c r="J10" s="53"/>
      <c r="K10" s="53"/>
      <c r="L10" s="48">
        <v>79</v>
      </c>
      <c r="M10" s="47"/>
      <c r="N10" s="47">
        <f t="shared" si="1"/>
        <v>0</v>
      </c>
      <c r="O10" s="20">
        <v>75</v>
      </c>
      <c r="P10" s="21">
        <v>83</v>
      </c>
      <c r="Q10" s="60">
        <f t="shared" si="3"/>
        <v>0</v>
      </c>
    </row>
    <row r="11" spans="1:18" ht="15.95" customHeight="1" x14ac:dyDescent="0.25">
      <c r="A11" s="22">
        <v>10</v>
      </c>
      <c r="B11" s="53"/>
      <c r="C11" s="53"/>
      <c r="D11" s="47"/>
      <c r="E11" s="53"/>
      <c r="F11" s="53"/>
      <c r="G11" s="53"/>
      <c r="H11" s="51"/>
      <c r="I11" s="53"/>
      <c r="J11" s="53"/>
      <c r="K11" s="53"/>
      <c r="L11" s="48">
        <v>79</v>
      </c>
      <c r="M11" s="47"/>
      <c r="N11" s="47">
        <f t="shared" si="1"/>
        <v>0</v>
      </c>
      <c r="O11" s="20">
        <v>75</v>
      </c>
      <c r="P11" s="21">
        <v>83</v>
      </c>
      <c r="Q11" s="60">
        <f t="shared" si="3"/>
        <v>0</v>
      </c>
    </row>
    <row r="12" spans="1:18" ht="15.95" customHeight="1" x14ac:dyDescent="0.25">
      <c r="A12" s="22">
        <v>11</v>
      </c>
      <c r="B12" s="53"/>
      <c r="C12" s="53"/>
      <c r="D12" s="47"/>
      <c r="E12" s="53"/>
      <c r="F12" s="53"/>
      <c r="G12" s="53"/>
      <c r="H12" s="51"/>
      <c r="I12" s="53"/>
      <c r="J12" s="53"/>
      <c r="K12" s="53"/>
      <c r="L12" s="48">
        <v>79</v>
      </c>
      <c r="M12" s="47"/>
      <c r="N12" s="47">
        <f t="shared" si="1"/>
        <v>0</v>
      </c>
      <c r="O12" s="20">
        <v>75</v>
      </c>
      <c r="P12" s="21">
        <v>83</v>
      </c>
      <c r="Q12" s="60">
        <f t="shared" si="3"/>
        <v>0</v>
      </c>
    </row>
    <row r="13" spans="1:18" ht="15.95" customHeight="1" x14ac:dyDescent="0.25">
      <c r="A13" s="22">
        <v>12</v>
      </c>
      <c r="B13" s="53"/>
      <c r="C13" s="53"/>
      <c r="D13" s="47"/>
      <c r="E13" s="53"/>
      <c r="F13" s="53"/>
      <c r="G13" s="53"/>
      <c r="H13" s="51"/>
      <c r="I13" s="53"/>
      <c r="J13" s="53"/>
      <c r="K13" s="53"/>
      <c r="L13" s="48">
        <v>79</v>
      </c>
      <c r="M13" s="47"/>
      <c r="N13" s="47">
        <f t="shared" si="1"/>
        <v>0</v>
      </c>
      <c r="O13" s="20">
        <v>75</v>
      </c>
      <c r="P13" s="21">
        <v>83</v>
      </c>
      <c r="Q13" s="60">
        <f t="shared" si="3"/>
        <v>0</v>
      </c>
    </row>
    <row r="14" spans="1:18" ht="15.95" customHeight="1" x14ac:dyDescent="0.25">
      <c r="A14" s="22">
        <v>1</v>
      </c>
      <c r="B14" s="53"/>
      <c r="C14" s="53"/>
      <c r="D14" s="47"/>
      <c r="E14" s="53"/>
      <c r="F14" s="53"/>
      <c r="G14" s="53"/>
      <c r="H14" s="51"/>
      <c r="I14" s="53"/>
      <c r="J14" s="53"/>
      <c r="K14" s="53"/>
      <c r="L14" s="48">
        <v>79</v>
      </c>
      <c r="M14" s="47"/>
      <c r="N14" s="47">
        <f t="shared" si="1"/>
        <v>0</v>
      </c>
      <c r="O14" s="20">
        <v>75</v>
      </c>
      <c r="P14" s="21">
        <v>83</v>
      </c>
      <c r="Q14" s="60">
        <f t="shared" si="3"/>
        <v>0</v>
      </c>
    </row>
    <row r="15" spans="1:18" ht="15.95" customHeight="1" x14ac:dyDescent="0.25">
      <c r="A15" s="22">
        <v>2</v>
      </c>
      <c r="B15" s="53"/>
      <c r="C15" s="53"/>
      <c r="D15" s="47"/>
      <c r="E15" s="53"/>
      <c r="F15" s="53"/>
      <c r="G15" s="53"/>
      <c r="H15" s="51"/>
      <c r="I15" s="53"/>
      <c r="J15" s="53"/>
      <c r="K15" s="53"/>
      <c r="L15" s="48">
        <v>79</v>
      </c>
      <c r="M15" s="47"/>
      <c r="N15" s="47">
        <f t="shared" si="1"/>
        <v>0</v>
      </c>
      <c r="O15" s="20">
        <v>75</v>
      </c>
      <c r="P15" s="21">
        <v>83</v>
      </c>
      <c r="Q15" s="60">
        <f t="shared" si="3"/>
        <v>0</v>
      </c>
      <c r="R15" s="7"/>
    </row>
    <row r="16" spans="1:18" ht="15.95" customHeight="1" x14ac:dyDescent="0.25">
      <c r="A16" s="22">
        <v>3</v>
      </c>
      <c r="B16" s="53"/>
      <c r="C16" s="53"/>
      <c r="D16" s="47"/>
      <c r="E16" s="53"/>
      <c r="F16" s="53"/>
      <c r="G16" s="53"/>
      <c r="H16" s="51"/>
      <c r="I16" s="53"/>
      <c r="J16" s="53"/>
      <c r="K16" s="53"/>
      <c r="L16" s="48">
        <v>79</v>
      </c>
      <c r="M16" s="47"/>
      <c r="N16" s="47">
        <f t="shared" si="1"/>
        <v>0</v>
      </c>
      <c r="O16" s="20">
        <v>75</v>
      </c>
      <c r="P16" s="21">
        <v>83</v>
      </c>
      <c r="Q16" s="60">
        <f t="shared" si="3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48">
        <v>79</v>
      </c>
      <c r="M17" s="47"/>
      <c r="N17" s="47">
        <f t="shared" si="1"/>
        <v>0</v>
      </c>
      <c r="O17" s="20">
        <v>75</v>
      </c>
      <c r="P17" s="21">
        <v>83</v>
      </c>
      <c r="Q17" s="60">
        <f t="shared" si="3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48">
        <v>79</v>
      </c>
      <c r="M18" s="47"/>
      <c r="N18" s="47">
        <f>MAX(B18:K18)-MIN(B18:K18)</f>
        <v>0</v>
      </c>
      <c r="O18" s="20">
        <v>75</v>
      </c>
      <c r="P18" s="21">
        <v>83</v>
      </c>
      <c r="Q18" s="60">
        <f>M18/M$3*100</f>
        <v>0</v>
      </c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8">
        <v>79</v>
      </c>
      <c r="M19" s="47"/>
      <c r="N19" s="47">
        <f>MAX(B19:K19)-MIN(B19:K19)</f>
        <v>0</v>
      </c>
      <c r="O19" s="20">
        <v>75</v>
      </c>
      <c r="P19" s="21">
        <v>83</v>
      </c>
      <c r="Q19" s="60">
        <f>M19/M$3*100</f>
        <v>0</v>
      </c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8">
        <v>79</v>
      </c>
      <c r="M20" s="47"/>
      <c r="N20" s="47">
        <f>MAX(B20:K20)-MIN(B20:K20)</f>
        <v>0</v>
      </c>
      <c r="O20" s="20">
        <v>75</v>
      </c>
      <c r="P20" s="21">
        <v>83</v>
      </c>
      <c r="Q20" s="60">
        <f>M20/M$3*100</f>
        <v>0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0"/>
  <sheetViews>
    <sheetView zoomScale="80" workbookViewId="0">
      <selection activeCell="H9" sqref="H9"/>
    </sheetView>
  </sheetViews>
  <sheetFormatPr defaultRowHeight="13.5" x14ac:dyDescent="0.15"/>
  <cols>
    <col min="1" max="1" width="3.6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8.87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875" customWidth="1"/>
    <col min="15" max="16" width="2.625" customWidth="1"/>
  </cols>
  <sheetData>
    <row r="1" spans="1:19" ht="20.100000000000001" customHeight="1" x14ac:dyDescent="0.3">
      <c r="F1" s="18" t="s">
        <v>7</v>
      </c>
    </row>
    <row r="2" spans="1:19" s="32" customFormat="1" ht="15.95" customHeight="1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0" t="s">
        <v>29</v>
      </c>
      <c r="O2" s="27" t="s">
        <v>30</v>
      </c>
      <c r="P2" s="28" t="s">
        <v>31</v>
      </c>
      <c r="Q2" s="17" t="s">
        <v>146</v>
      </c>
      <c r="R2"/>
      <c r="S2"/>
    </row>
    <row r="3" spans="1:19" s="32" customFormat="1" ht="15.95" customHeight="1" x14ac:dyDescent="0.25">
      <c r="A3" s="22">
        <v>2</v>
      </c>
      <c r="B3" s="127"/>
      <c r="C3" s="127"/>
      <c r="D3" s="127"/>
      <c r="E3" s="127"/>
      <c r="F3" s="123"/>
      <c r="G3" s="127">
        <v>73.565217391304358</v>
      </c>
      <c r="H3" s="127"/>
      <c r="I3" s="127">
        <v>73.8</v>
      </c>
      <c r="J3" s="127"/>
      <c r="K3" s="127"/>
      <c r="L3" s="48">
        <v>74</v>
      </c>
      <c r="M3" s="47">
        <f t="shared" ref="M3" si="0">AVERAGE(B3:K3)</f>
        <v>73.682608695652178</v>
      </c>
      <c r="N3" s="47">
        <f t="shared" ref="N3:N17" si="1">MAX(B3:K3)-MIN(B3:K3)</f>
        <v>0.23478260869563883</v>
      </c>
      <c r="O3" s="27">
        <v>70</v>
      </c>
      <c r="P3" s="28">
        <v>78</v>
      </c>
      <c r="Q3" s="60">
        <f>M3/M3*100</f>
        <v>100</v>
      </c>
    </row>
    <row r="4" spans="1:19" s="32" customFormat="1" ht="15.95" customHeight="1" x14ac:dyDescent="0.25">
      <c r="A4" s="22">
        <v>3</v>
      </c>
      <c r="B4" s="53">
        <v>74.625</v>
      </c>
      <c r="C4" s="53"/>
      <c r="D4" s="47">
        <v>72.705882352941174</v>
      </c>
      <c r="E4" s="53">
        <v>74.354838709677423</v>
      </c>
      <c r="F4" s="53">
        <v>74</v>
      </c>
      <c r="G4" s="53">
        <v>72.948717948717956</v>
      </c>
      <c r="H4" s="53"/>
      <c r="I4" s="53">
        <v>73.5</v>
      </c>
      <c r="J4" s="53">
        <v>73.099999999999994</v>
      </c>
      <c r="K4" s="53">
        <v>73.400000000000006</v>
      </c>
      <c r="L4" s="48">
        <v>74</v>
      </c>
      <c r="M4" s="47">
        <f t="shared" ref="M4:M9" si="2">AVERAGE(B4:K4)</f>
        <v>73.579304876417069</v>
      </c>
      <c r="N4" s="47">
        <f>MAX(B4:K4)-MIN(B4:K4)</f>
        <v>1.919117647058826</v>
      </c>
      <c r="O4" s="27">
        <v>70</v>
      </c>
      <c r="P4" s="28">
        <v>78</v>
      </c>
      <c r="Q4" s="60">
        <f>M4/M$3*100</f>
        <v>99.859798911759754</v>
      </c>
    </row>
    <row r="5" spans="1:19" s="32" customFormat="1" ht="15.95" customHeight="1" x14ac:dyDescent="0.25">
      <c r="A5" s="22">
        <v>4</v>
      </c>
      <c r="B5" s="53">
        <v>74.625</v>
      </c>
      <c r="C5" s="53">
        <v>73.587356321839053</v>
      </c>
      <c r="D5" s="47">
        <v>72.17647058823529</v>
      </c>
      <c r="E5" s="53">
        <v>74.193548387096769</v>
      </c>
      <c r="F5" s="53">
        <v>74.05</v>
      </c>
      <c r="G5" s="53">
        <v>72.799549549549539</v>
      </c>
      <c r="H5" s="53"/>
      <c r="I5" s="53">
        <v>73.900000000000006</v>
      </c>
      <c r="J5" s="53">
        <v>73.3</v>
      </c>
      <c r="K5" s="53">
        <v>73.3</v>
      </c>
      <c r="L5" s="48">
        <v>74</v>
      </c>
      <c r="M5" s="47">
        <f t="shared" si="2"/>
        <v>73.54799164963562</v>
      </c>
      <c r="N5" s="47">
        <f>MAX(B5:K5)-MIN(B5:K5)</f>
        <v>2.4485294117647101</v>
      </c>
      <c r="O5" s="27">
        <v>70</v>
      </c>
      <c r="P5" s="28">
        <v>78</v>
      </c>
      <c r="Q5" s="60">
        <f>M5/M$3*100</f>
        <v>99.817301465841695</v>
      </c>
    </row>
    <row r="6" spans="1:19" s="32" customFormat="1" ht="15.95" customHeight="1" x14ac:dyDescent="0.25">
      <c r="A6" s="22">
        <v>5</v>
      </c>
      <c r="B6" s="53">
        <v>74.5</v>
      </c>
      <c r="C6" s="53">
        <v>73.54000000000002</v>
      </c>
      <c r="D6" s="47">
        <v>72.599999999999994</v>
      </c>
      <c r="E6" s="53">
        <v>74.161290322580641</v>
      </c>
      <c r="F6" s="53">
        <v>74.222222222222229</v>
      </c>
      <c r="G6" s="53">
        <v>72.58620689655173</v>
      </c>
      <c r="H6" s="53">
        <v>72.846000000000004</v>
      </c>
      <c r="I6" s="53">
        <v>73.8</v>
      </c>
      <c r="J6" s="53">
        <v>72.819999999999993</v>
      </c>
      <c r="K6" s="53">
        <v>73.2</v>
      </c>
      <c r="L6" s="48">
        <v>74</v>
      </c>
      <c r="M6" s="47">
        <f t="shared" si="2"/>
        <v>73.427571944135451</v>
      </c>
      <c r="N6" s="47">
        <f t="shared" si="1"/>
        <v>1.9137931034482705</v>
      </c>
      <c r="O6" s="27">
        <v>70</v>
      </c>
      <c r="P6" s="28">
        <v>78</v>
      </c>
      <c r="Q6" s="60">
        <f t="shared" ref="Q6:Q17" si="3">M6/M$3*100</f>
        <v>99.653871169830367</v>
      </c>
    </row>
    <row r="7" spans="1:19" s="32" customFormat="1" ht="15.95" customHeight="1" x14ac:dyDescent="0.25">
      <c r="A7" s="22">
        <v>6</v>
      </c>
      <c r="B7" s="53">
        <v>74.4375</v>
      </c>
      <c r="C7" s="53">
        <v>73.156097560975624</v>
      </c>
      <c r="D7" s="47">
        <v>73.400000000000006</v>
      </c>
      <c r="E7" s="53">
        <v>74</v>
      </c>
      <c r="F7" s="53">
        <v>74</v>
      </c>
      <c r="G7" s="53">
        <v>72.162878787878796</v>
      </c>
      <c r="H7" s="53">
        <v>72.923000000000002</v>
      </c>
      <c r="I7" s="53">
        <v>74</v>
      </c>
      <c r="J7" s="53">
        <v>74.56</v>
      </c>
      <c r="K7" s="53">
        <v>73.2</v>
      </c>
      <c r="L7" s="48">
        <v>74</v>
      </c>
      <c r="M7" s="47">
        <f t="shared" si="2"/>
        <v>73.583947634885448</v>
      </c>
      <c r="N7" s="47">
        <f>MAX(B7:K7)-MIN(B7:K7)</f>
        <v>2.3971212121212062</v>
      </c>
      <c r="O7" s="27">
        <v>70</v>
      </c>
      <c r="P7" s="28">
        <v>78</v>
      </c>
      <c r="Q7" s="60">
        <f>M7/M$3*100</f>
        <v>99.866099935231318</v>
      </c>
    </row>
    <row r="8" spans="1:19" s="32" customFormat="1" ht="15.95" customHeight="1" x14ac:dyDescent="0.25">
      <c r="A8" s="22">
        <v>7</v>
      </c>
      <c r="B8" s="53">
        <v>74.4375</v>
      </c>
      <c r="C8" s="53">
        <v>73.363218390804604</v>
      </c>
      <c r="D8" s="47">
        <v>73.473684210526315</v>
      </c>
      <c r="E8" s="53">
        <v>74.032258064516128</v>
      </c>
      <c r="F8" s="53">
        <v>73.952380952380949</v>
      </c>
      <c r="G8" s="53">
        <v>72.108024691358025</v>
      </c>
      <c r="H8" s="53">
        <v>72.769000000000005</v>
      </c>
      <c r="I8" s="53">
        <v>73.400000000000006</v>
      </c>
      <c r="J8" s="53">
        <v>74.58</v>
      </c>
      <c r="K8" s="53">
        <v>76</v>
      </c>
      <c r="L8" s="48">
        <v>74</v>
      </c>
      <c r="M8" s="47">
        <f t="shared" si="2"/>
        <v>73.811606630958607</v>
      </c>
      <c r="N8" s="47">
        <f t="shared" si="1"/>
        <v>3.8919753086419746</v>
      </c>
      <c r="O8" s="27">
        <v>70</v>
      </c>
      <c r="P8" s="28">
        <v>78</v>
      </c>
      <c r="Q8" s="60">
        <f t="shared" si="3"/>
        <v>100.17507243240975</v>
      </c>
    </row>
    <row r="9" spans="1:19" s="32" customFormat="1" ht="15.95" customHeight="1" x14ac:dyDescent="0.25">
      <c r="A9" s="22">
        <v>8</v>
      </c>
      <c r="B9" s="53">
        <v>74.59375</v>
      </c>
      <c r="C9" s="53">
        <v>73.402439024390262</v>
      </c>
      <c r="D9" s="47">
        <v>72.857142857142861</v>
      </c>
      <c r="E9" s="53">
        <v>73.774193548387103</v>
      </c>
      <c r="F9" s="53">
        <v>74.05263157894737</v>
      </c>
      <c r="G9" s="53">
        <v>72.419871794871796</v>
      </c>
      <c r="H9" s="53">
        <v>73.391000000000005</v>
      </c>
      <c r="I9" s="53">
        <v>73.099999999999994</v>
      </c>
      <c r="J9" s="53">
        <v>74.37</v>
      </c>
      <c r="K9" s="53">
        <v>74.099999999999994</v>
      </c>
      <c r="L9" s="48">
        <v>74</v>
      </c>
      <c r="M9" s="47">
        <f t="shared" si="2"/>
        <v>73.606102880373939</v>
      </c>
      <c r="N9" s="47">
        <f t="shared" si="1"/>
        <v>2.1738782051282044</v>
      </c>
      <c r="O9" s="27">
        <v>70</v>
      </c>
      <c r="P9" s="28">
        <v>78</v>
      </c>
      <c r="Q9" s="60">
        <f t="shared" si="3"/>
        <v>99.896168422057031</v>
      </c>
    </row>
    <row r="10" spans="1:19" s="32" customFormat="1" ht="15.95" customHeight="1" x14ac:dyDescent="0.25">
      <c r="A10" s="22">
        <v>9</v>
      </c>
      <c r="B10" s="53"/>
      <c r="C10" s="53"/>
      <c r="D10" s="47"/>
      <c r="E10" s="53"/>
      <c r="F10" s="53"/>
      <c r="G10" s="53"/>
      <c r="H10" s="53"/>
      <c r="I10" s="53"/>
      <c r="J10" s="53"/>
      <c r="K10" s="53"/>
      <c r="L10" s="48">
        <v>74</v>
      </c>
      <c r="M10" s="47"/>
      <c r="N10" s="47">
        <f t="shared" si="1"/>
        <v>0</v>
      </c>
      <c r="O10" s="27">
        <v>70</v>
      </c>
      <c r="P10" s="28">
        <v>78</v>
      </c>
      <c r="Q10" s="60">
        <f t="shared" si="3"/>
        <v>0</v>
      </c>
    </row>
    <row r="11" spans="1:19" s="32" customFormat="1" ht="15.95" customHeight="1" x14ac:dyDescent="0.25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48">
        <v>74</v>
      </c>
      <c r="M11" s="47"/>
      <c r="N11" s="47">
        <f t="shared" si="1"/>
        <v>0</v>
      </c>
      <c r="O11" s="27">
        <v>70</v>
      </c>
      <c r="P11" s="28">
        <v>78</v>
      </c>
      <c r="Q11" s="60">
        <f t="shared" si="3"/>
        <v>0</v>
      </c>
    </row>
    <row r="12" spans="1:19" s="32" customFormat="1" ht="15.95" customHeight="1" x14ac:dyDescent="0.25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48">
        <v>74</v>
      </c>
      <c r="M12" s="47"/>
      <c r="N12" s="47">
        <f t="shared" si="1"/>
        <v>0</v>
      </c>
      <c r="O12" s="27">
        <v>70</v>
      </c>
      <c r="P12" s="28">
        <v>78</v>
      </c>
      <c r="Q12" s="60">
        <f t="shared" si="3"/>
        <v>0</v>
      </c>
    </row>
    <row r="13" spans="1:19" s="32" customFormat="1" ht="15.95" customHeight="1" x14ac:dyDescent="0.25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48">
        <v>74</v>
      </c>
      <c r="M13" s="47"/>
      <c r="N13" s="47">
        <f t="shared" si="1"/>
        <v>0</v>
      </c>
      <c r="O13" s="27">
        <v>70</v>
      </c>
      <c r="P13" s="28">
        <v>78</v>
      </c>
      <c r="Q13" s="60">
        <f t="shared" si="3"/>
        <v>0</v>
      </c>
    </row>
    <row r="14" spans="1:19" s="32" customFormat="1" ht="15.95" customHeight="1" x14ac:dyDescent="0.25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48">
        <v>74</v>
      </c>
      <c r="M14" s="47"/>
      <c r="N14" s="47">
        <f t="shared" si="1"/>
        <v>0</v>
      </c>
      <c r="O14" s="27">
        <v>70</v>
      </c>
      <c r="P14" s="28">
        <v>78</v>
      </c>
      <c r="Q14" s="60">
        <f t="shared" si="3"/>
        <v>0</v>
      </c>
    </row>
    <row r="15" spans="1:19" s="32" customFormat="1" ht="15.95" customHeight="1" x14ac:dyDescent="0.25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48">
        <v>74</v>
      </c>
      <c r="M15" s="47"/>
      <c r="N15" s="47">
        <f t="shared" si="1"/>
        <v>0</v>
      </c>
      <c r="O15" s="27">
        <v>70</v>
      </c>
      <c r="P15" s="28">
        <v>78</v>
      </c>
      <c r="Q15" s="60">
        <f t="shared" si="3"/>
        <v>0</v>
      </c>
      <c r="R15" s="33"/>
    </row>
    <row r="16" spans="1:19" s="32" customFormat="1" ht="15.95" customHeight="1" x14ac:dyDescent="0.25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53"/>
      <c r="L16" s="48">
        <v>74</v>
      </c>
      <c r="M16" s="47"/>
      <c r="N16" s="47">
        <f t="shared" si="1"/>
        <v>0</v>
      </c>
      <c r="O16" s="27">
        <v>70</v>
      </c>
      <c r="P16" s="28">
        <v>78</v>
      </c>
      <c r="Q16" s="60">
        <f t="shared" si="3"/>
        <v>0</v>
      </c>
      <c r="R16" s="33"/>
    </row>
    <row r="17" spans="1:18" s="32" customFormat="1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48">
        <v>74</v>
      </c>
      <c r="M17" s="47"/>
      <c r="N17" s="47">
        <f t="shared" si="1"/>
        <v>0</v>
      </c>
      <c r="O17" s="27">
        <v>70</v>
      </c>
      <c r="P17" s="28">
        <v>78</v>
      </c>
      <c r="Q17" s="60">
        <f t="shared" si="3"/>
        <v>0</v>
      </c>
      <c r="R17" s="33"/>
    </row>
    <row r="18" spans="1:18" s="32" customFormat="1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48">
        <v>74</v>
      </c>
      <c r="M18" s="47"/>
      <c r="N18" s="47">
        <f>MAX(B18:K18)-MIN(B18:K18)</f>
        <v>0</v>
      </c>
      <c r="O18" s="27">
        <v>70</v>
      </c>
      <c r="P18" s="28">
        <v>78</v>
      </c>
      <c r="Q18" s="60">
        <f>M18/M$3*100</f>
        <v>0</v>
      </c>
      <c r="R18" s="33"/>
    </row>
    <row r="19" spans="1:18" s="32" customFormat="1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8">
        <v>74</v>
      </c>
      <c r="M19" s="47"/>
      <c r="N19" s="47">
        <f>MAX(B19:K19)-MIN(B19:K19)</f>
        <v>0</v>
      </c>
      <c r="O19" s="27">
        <v>70</v>
      </c>
      <c r="P19" s="28">
        <v>78</v>
      </c>
      <c r="Q19" s="60">
        <f>M19/M$3*100</f>
        <v>0</v>
      </c>
    </row>
    <row r="20" spans="1:18" s="32" customFormat="1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8">
        <v>74</v>
      </c>
      <c r="M20" s="47"/>
      <c r="N20" s="47">
        <f>MAX(B20:K20)-MIN(B20:K20)</f>
        <v>0</v>
      </c>
      <c r="O20" s="27">
        <v>70</v>
      </c>
      <c r="P20" s="28">
        <v>78</v>
      </c>
      <c r="Q20" s="60">
        <f>M20/M$3*100</f>
        <v>0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20"/>
  <sheetViews>
    <sheetView zoomScale="80" zoomScaleNormal="80" workbookViewId="0">
      <selection activeCell="Y22" sqref="Y22"/>
    </sheetView>
  </sheetViews>
  <sheetFormatPr defaultRowHeight="13.5" x14ac:dyDescent="0.15"/>
  <cols>
    <col min="1" max="1" width="3.75" customWidth="1"/>
    <col min="2" max="2" width="10.125" customWidth="1"/>
    <col min="3" max="3" width="10.5" bestFit="1" customWidth="1"/>
    <col min="4" max="4" width="9.875" customWidth="1"/>
    <col min="5" max="5" width="10.5" customWidth="1"/>
    <col min="6" max="6" width="9.5" customWidth="1"/>
    <col min="7" max="7" width="9.625" customWidth="1"/>
    <col min="8" max="8" width="10.25" customWidth="1"/>
    <col min="9" max="9" width="9.5" customWidth="1"/>
    <col min="10" max="10" width="9.75" customWidth="1"/>
    <col min="11" max="11" width="10.375" customWidth="1"/>
    <col min="12" max="12" width="6.875" customWidth="1"/>
    <col min="13" max="13" width="9.75" customWidth="1"/>
    <col min="14" max="14" width="6.75" customWidth="1"/>
    <col min="15" max="16" width="2.625" customWidth="1"/>
    <col min="17" max="17" width="10.125" bestFit="1" customWidth="1"/>
  </cols>
  <sheetData>
    <row r="1" spans="1:18" ht="20.100000000000001" customHeight="1" x14ac:dyDescent="0.3">
      <c r="F1" s="18" t="s">
        <v>14</v>
      </c>
    </row>
    <row r="2" spans="1:18" ht="15.95" customHeight="1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0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7"/>
      <c r="C3" s="127"/>
      <c r="D3" s="127"/>
      <c r="E3" s="127"/>
      <c r="F3" s="123"/>
      <c r="G3" s="127">
        <v>144.16666666666666</v>
      </c>
      <c r="H3" s="127"/>
      <c r="I3" s="127">
        <v>145.6</v>
      </c>
      <c r="J3" s="127"/>
      <c r="K3" s="127"/>
      <c r="L3" s="50">
        <v>145</v>
      </c>
      <c r="M3" s="47">
        <f t="shared" ref="M3:M9" si="0">AVERAGE(B3:K3)</f>
        <v>144.88333333333333</v>
      </c>
      <c r="N3" s="47">
        <f t="shared" ref="N3:N20" si="1">MAX(B3:K3)-MIN(B3:K3)</f>
        <v>1.4333333333333371</v>
      </c>
      <c r="O3" s="27">
        <v>143</v>
      </c>
      <c r="P3" s="28">
        <v>147</v>
      </c>
      <c r="Q3" s="60">
        <f>M3/M3*100</f>
        <v>100</v>
      </c>
    </row>
    <row r="4" spans="1:18" ht="15.95" customHeight="1" x14ac:dyDescent="0.25">
      <c r="A4" s="22">
        <v>3</v>
      </c>
      <c r="B4" s="53">
        <v>144.62187500000005</v>
      </c>
      <c r="C4" s="53"/>
      <c r="D4" s="47">
        <v>145.35624999999999</v>
      </c>
      <c r="E4" s="53">
        <v>146.03225806451613</v>
      </c>
      <c r="F4" s="53">
        <v>145.55000000000001</v>
      </c>
      <c r="G4" s="53">
        <v>144.60526315789477</v>
      </c>
      <c r="H4" s="53"/>
      <c r="I4" s="53">
        <v>145.9</v>
      </c>
      <c r="J4" s="53">
        <v>145.53</v>
      </c>
      <c r="K4" s="53">
        <v>143.9</v>
      </c>
      <c r="L4" s="50">
        <v>145</v>
      </c>
      <c r="M4" s="47">
        <f t="shared" si="0"/>
        <v>145.18695577780136</v>
      </c>
      <c r="N4" s="47">
        <f>MAX(B4:K4)-MIN(B4:K4)</f>
        <v>2.1322580645161224</v>
      </c>
      <c r="O4" s="27">
        <v>143</v>
      </c>
      <c r="P4" s="28">
        <v>147</v>
      </c>
      <c r="Q4" s="60">
        <f>M4/M$3*100</f>
        <v>100.209563403521</v>
      </c>
    </row>
    <row r="5" spans="1:18" ht="15.95" customHeight="1" x14ac:dyDescent="0.25">
      <c r="A5" s="22">
        <v>4</v>
      </c>
      <c r="B5" s="53">
        <v>144.66562500000001</v>
      </c>
      <c r="C5" s="53">
        <v>147.23061224489788</v>
      </c>
      <c r="D5" s="47">
        <v>145.73529411764707</v>
      </c>
      <c r="E5" s="53">
        <v>146.40322580645162</v>
      </c>
      <c r="F5" s="53">
        <v>146.1</v>
      </c>
      <c r="G5" s="53">
        <v>145.24166666666667</v>
      </c>
      <c r="H5" s="53"/>
      <c r="I5" s="53">
        <v>146.19999999999999</v>
      </c>
      <c r="J5" s="53">
        <v>145.80000000000001</v>
      </c>
      <c r="K5" s="53">
        <v>143.80000000000001</v>
      </c>
      <c r="L5" s="50">
        <v>145</v>
      </c>
      <c r="M5" s="47">
        <f t="shared" si="0"/>
        <v>145.68626931507367</v>
      </c>
      <c r="N5" s="47">
        <f>MAX(B5:K5)-MIN(B5:K5)</f>
        <v>3.4306122448978726</v>
      </c>
      <c r="O5" s="27">
        <v>143</v>
      </c>
      <c r="P5" s="28">
        <v>147</v>
      </c>
      <c r="Q5" s="60">
        <f>M5/M$3*100</f>
        <v>100.55419485683217</v>
      </c>
    </row>
    <row r="6" spans="1:18" ht="15.95" customHeight="1" x14ac:dyDescent="0.25">
      <c r="A6" s="22">
        <v>5</v>
      </c>
      <c r="B6" s="53">
        <v>144.63437500000001</v>
      </c>
      <c r="C6" s="53">
        <v>147.02716049382718</v>
      </c>
      <c r="D6" s="47">
        <v>145.78666666666669</v>
      </c>
      <c r="E6" s="53">
        <v>146.3064516129032</v>
      </c>
      <c r="F6" s="53">
        <v>145.27777777777777</v>
      </c>
      <c r="G6" s="53">
        <v>145.19310344827582</v>
      </c>
      <c r="H6" s="53">
        <v>146.154</v>
      </c>
      <c r="I6" s="53">
        <v>146.1</v>
      </c>
      <c r="J6" s="53">
        <v>145.66999999999999</v>
      </c>
      <c r="K6" s="53">
        <v>143.6</v>
      </c>
      <c r="L6" s="50">
        <v>145</v>
      </c>
      <c r="M6" s="47">
        <f t="shared" si="0"/>
        <v>145.57495349994505</v>
      </c>
      <c r="N6" s="47">
        <f t="shared" si="1"/>
        <v>3.4271604938271878</v>
      </c>
      <c r="O6" s="27">
        <v>143</v>
      </c>
      <c r="P6" s="28">
        <v>147</v>
      </c>
      <c r="Q6" s="60">
        <f t="shared" ref="Q6:Q20" si="2">M6/M$3*100</f>
        <v>100.4773635108329</v>
      </c>
    </row>
    <row r="7" spans="1:18" ht="15.95" customHeight="1" x14ac:dyDescent="0.25">
      <c r="A7" s="22">
        <v>6</v>
      </c>
      <c r="B7" s="53">
        <v>144.58437500000002</v>
      </c>
      <c r="C7" s="53">
        <v>146.48192771084342</v>
      </c>
      <c r="D7" s="47">
        <v>144.97647058823529</v>
      </c>
      <c r="E7" s="53">
        <v>146.18</v>
      </c>
      <c r="F7" s="53">
        <v>145.90909090909091</v>
      </c>
      <c r="G7" s="53">
        <v>144.42727272727274</v>
      </c>
      <c r="H7" s="53">
        <v>147.154</v>
      </c>
      <c r="I7" s="53">
        <v>146.6</v>
      </c>
      <c r="J7" s="53">
        <v>145.84</v>
      </c>
      <c r="K7" s="53">
        <v>143.6</v>
      </c>
      <c r="L7" s="50">
        <v>145</v>
      </c>
      <c r="M7" s="47">
        <f t="shared" si="0"/>
        <v>145.57531369354419</v>
      </c>
      <c r="N7" s="47">
        <f t="shared" si="1"/>
        <v>3.554000000000002</v>
      </c>
      <c r="O7" s="27">
        <v>143</v>
      </c>
      <c r="P7" s="28">
        <v>147</v>
      </c>
      <c r="Q7" s="60">
        <f>M7/M$3*100</f>
        <v>100.47761212024217</v>
      </c>
    </row>
    <row r="8" spans="1:18" ht="15.95" customHeight="1" x14ac:dyDescent="0.25">
      <c r="A8" s="22">
        <v>7</v>
      </c>
      <c r="B8" s="53">
        <v>144.58437499999997</v>
      </c>
      <c r="C8" s="53">
        <v>146.09320388349511</v>
      </c>
      <c r="D8" s="47">
        <v>144.99333333333331</v>
      </c>
      <c r="E8" s="53">
        <v>145.99677419354842</v>
      </c>
      <c r="F8" s="53">
        <v>146.0952380952381</v>
      </c>
      <c r="G8" s="53">
        <v>145.55357142857142</v>
      </c>
      <c r="H8" s="53">
        <v>146.24600000000001</v>
      </c>
      <c r="I8" s="53">
        <v>146.4</v>
      </c>
      <c r="J8" s="53">
        <v>145.99</v>
      </c>
      <c r="K8" s="53">
        <v>143.80000000000001</v>
      </c>
      <c r="L8" s="50">
        <v>145</v>
      </c>
      <c r="M8" s="47">
        <f t="shared" si="0"/>
        <v>145.57524959341862</v>
      </c>
      <c r="N8" s="47">
        <f t="shared" si="1"/>
        <v>2.5999999999999943</v>
      </c>
      <c r="O8" s="27">
        <v>143</v>
      </c>
      <c r="P8" s="28">
        <v>147</v>
      </c>
      <c r="Q8" s="60">
        <f t="shared" si="2"/>
        <v>100.47756787766153</v>
      </c>
    </row>
    <row r="9" spans="1:18" ht="15.95" customHeight="1" x14ac:dyDescent="0.25">
      <c r="A9" s="22">
        <v>8</v>
      </c>
      <c r="B9" s="53">
        <v>144.51562499999997</v>
      </c>
      <c r="C9" s="53">
        <v>145.92783505154637</v>
      </c>
      <c r="D9" s="47">
        <v>143.95714285714286</v>
      </c>
      <c r="E9" s="53">
        <v>146.27741935483868</v>
      </c>
      <c r="F9" s="53">
        <v>146.05263157894737</v>
      </c>
      <c r="G9" s="53">
        <v>145.38800000000001</v>
      </c>
      <c r="H9" s="53">
        <v>146.15199999999999</v>
      </c>
      <c r="I9" s="53">
        <v>145.80000000000001</v>
      </c>
      <c r="J9" s="53">
        <v>145.79</v>
      </c>
      <c r="K9" s="53">
        <v>143.6</v>
      </c>
      <c r="L9" s="50">
        <v>145</v>
      </c>
      <c r="M9" s="47">
        <f t="shared" si="0"/>
        <v>145.34606538424754</v>
      </c>
      <c r="N9" s="47">
        <f t="shared" si="1"/>
        <v>2.6774193548386904</v>
      </c>
      <c r="O9" s="27">
        <v>143</v>
      </c>
      <c r="P9" s="28">
        <v>147</v>
      </c>
      <c r="Q9" s="60">
        <f t="shared" si="2"/>
        <v>100.31938252680148</v>
      </c>
    </row>
    <row r="10" spans="1:18" ht="15.95" customHeight="1" x14ac:dyDescent="0.25">
      <c r="A10" s="22">
        <v>9</v>
      </c>
      <c r="B10" s="53"/>
      <c r="C10" s="53"/>
      <c r="D10" s="47"/>
      <c r="E10" s="53"/>
      <c r="F10" s="53"/>
      <c r="G10" s="53"/>
      <c r="H10" s="53"/>
      <c r="I10" s="53"/>
      <c r="J10" s="53"/>
      <c r="K10" s="53"/>
      <c r="L10" s="50">
        <v>145</v>
      </c>
      <c r="M10" s="47"/>
      <c r="N10" s="47">
        <f t="shared" si="1"/>
        <v>0</v>
      </c>
      <c r="O10" s="27">
        <v>143</v>
      </c>
      <c r="P10" s="28">
        <v>147</v>
      </c>
      <c r="Q10" s="60">
        <f t="shared" si="2"/>
        <v>0</v>
      </c>
    </row>
    <row r="11" spans="1:18" ht="15.95" customHeight="1" x14ac:dyDescent="0.25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50">
        <v>145</v>
      </c>
      <c r="M11" s="47"/>
      <c r="N11" s="47">
        <f t="shared" si="1"/>
        <v>0</v>
      </c>
      <c r="O11" s="27">
        <v>143</v>
      </c>
      <c r="P11" s="28">
        <v>147</v>
      </c>
      <c r="Q11" s="60">
        <f t="shared" si="2"/>
        <v>0</v>
      </c>
    </row>
    <row r="12" spans="1:18" ht="15.95" customHeight="1" x14ac:dyDescent="0.25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50">
        <v>145</v>
      </c>
      <c r="M12" s="47"/>
      <c r="N12" s="47">
        <f t="shared" si="1"/>
        <v>0</v>
      </c>
      <c r="O12" s="27">
        <v>143</v>
      </c>
      <c r="P12" s="28">
        <v>147</v>
      </c>
      <c r="Q12" s="60">
        <f t="shared" si="2"/>
        <v>0</v>
      </c>
    </row>
    <row r="13" spans="1:18" ht="15.95" customHeight="1" x14ac:dyDescent="0.25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50">
        <v>145</v>
      </c>
      <c r="M13" s="47"/>
      <c r="N13" s="47">
        <f t="shared" si="1"/>
        <v>0</v>
      </c>
      <c r="O13" s="27">
        <v>143</v>
      </c>
      <c r="P13" s="28">
        <v>147</v>
      </c>
      <c r="Q13" s="60">
        <f t="shared" si="2"/>
        <v>0</v>
      </c>
    </row>
    <row r="14" spans="1:18" ht="15.95" customHeight="1" x14ac:dyDescent="0.25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50">
        <v>145</v>
      </c>
      <c r="M14" s="47"/>
      <c r="N14" s="47">
        <f t="shared" si="1"/>
        <v>0</v>
      </c>
      <c r="O14" s="27">
        <v>143</v>
      </c>
      <c r="P14" s="28">
        <v>147</v>
      </c>
      <c r="Q14" s="60">
        <f t="shared" si="2"/>
        <v>0</v>
      </c>
    </row>
    <row r="15" spans="1:18" ht="15.95" customHeight="1" x14ac:dyDescent="0.25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50">
        <v>145</v>
      </c>
      <c r="M15" s="47"/>
      <c r="N15" s="47">
        <f t="shared" si="1"/>
        <v>0</v>
      </c>
      <c r="O15" s="27">
        <v>143</v>
      </c>
      <c r="P15" s="28">
        <v>147</v>
      </c>
      <c r="Q15" s="60">
        <f t="shared" si="2"/>
        <v>0</v>
      </c>
      <c r="R15" s="7"/>
    </row>
    <row r="16" spans="1:18" ht="15.95" customHeight="1" x14ac:dyDescent="0.25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53"/>
      <c r="L16" s="50">
        <v>145</v>
      </c>
      <c r="M16" s="47"/>
      <c r="N16" s="47">
        <f t="shared" si="1"/>
        <v>0</v>
      </c>
      <c r="O16" s="27">
        <v>143</v>
      </c>
      <c r="P16" s="28">
        <v>147</v>
      </c>
      <c r="Q16" s="60">
        <f t="shared" si="2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0">
        <v>145</v>
      </c>
      <c r="M17" s="47"/>
      <c r="N17" s="47">
        <f t="shared" si="1"/>
        <v>0</v>
      </c>
      <c r="O17" s="27">
        <v>143</v>
      </c>
      <c r="P17" s="28">
        <v>147</v>
      </c>
      <c r="Q17" s="60">
        <f t="shared" si="2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0">
        <v>145</v>
      </c>
      <c r="M18" s="47"/>
      <c r="N18" s="47">
        <f t="shared" si="1"/>
        <v>0</v>
      </c>
      <c r="O18" s="27">
        <v>143</v>
      </c>
      <c r="P18" s="28">
        <v>147</v>
      </c>
      <c r="Q18" s="60">
        <f t="shared" si="2"/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145</v>
      </c>
      <c r="M19" s="47"/>
      <c r="N19" s="47">
        <f t="shared" si="1"/>
        <v>0</v>
      </c>
      <c r="O19" s="27">
        <v>143</v>
      </c>
      <c r="P19" s="28">
        <v>147</v>
      </c>
      <c r="Q19" s="60">
        <f t="shared" si="2"/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0">
        <v>145</v>
      </c>
      <c r="M20" s="47"/>
      <c r="N20" s="47">
        <f t="shared" si="1"/>
        <v>0</v>
      </c>
      <c r="O20" s="27">
        <v>143</v>
      </c>
      <c r="P20" s="28">
        <v>147</v>
      </c>
      <c r="Q20" s="60">
        <f t="shared" si="2"/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20"/>
  <sheetViews>
    <sheetView zoomScale="80" workbookViewId="0">
      <selection activeCell="AA36" sqref="AA36"/>
    </sheetView>
  </sheetViews>
  <sheetFormatPr defaultRowHeight="13.5" x14ac:dyDescent="0.15"/>
  <cols>
    <col min="1" max="1" width="4" customWidth="1"/>
    <col min="2" max="2" width="9.75" customWidth="1"/>
    <col min="3" max="3" width="10.5" bestFit="1" customWidth="1"/>
    <col min="4" max="4" width="10.375" customWidth="1"/>
    <col min="5" max="5" width="9.625" customWidth="1"/>
    <col min="6" max="6" width="9.5" customWidth="1"/>
    <col min="7" max="7" width="10.25" customWidth="1"/>
    <col min="8" max="8" width="9.75" customWidth="1"/>
    <col min="9" max="10" width="10.625" customWidth="1"/>
    <col min="11" max="11" width="9.625" customWidth="1"/>
    <col min="12" max="12" width="6.875" customWidth="1"/>
    <col min="13" max="13" width="9.75" customWidth="1"/>
    <col min="14" max="14" width="7.875" customWidth="1"/>
    <col min="15" max="16" width="2.625" customWidth="1"/>
  </cols>
  <sheetData>
    <row r="1" spans="1:18" ht="20.100000000000001" customHeight="1" x14ac:dyDescent="0.3">
      <c r="F1" s="18" t="s">
        <v>4</v>
      </c>
    </row>
    <row r="2" spans="1:18" ht="15.95" customHeight="1" x14ac:dyDescent="0.25">
      <c r="A2" s="19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0" t="s">
        <v>29</v>
      </c>
      <c r="O2" s="20" t="s">
        <v>30</v>
      </c>
      <c r="P2" s="21" t="s">
        <v>31</v>
      </c>
      <c r="Q2" s="17" t="s">
        <v>146</v>
      </c>
    </row>
    <row r="3" spans="1:18" ht="15.95" customHeight="1" x14ac:dyDescent="0.25">
      <c r="A3" s="22">
        <v>2</v>
      </c>
      <c r="B3" s="127"/>
      <c r="C3" s="127"/>
      <c r="D3" s="127"/>
      <c r="E3" s="127"/>
      <c r="F3" s="123"/>
      <c r="G3" s="127">
        <v>289.28985507246381</v>
      </c>
      <c r="H3" s="127"/>
      <c r="I3" s="127">
        <v>293.3</v>
      </c>
      <c r="J3" s="127"/>
      <c r="K3" s="127"/>
      <c r="L3" s="49">
        <v>289</v>
      </c>
      <c r="M3" s="47">
        <f t="shared" ref="M3" si="0">AVERAGE(B3:K3)</f>
        <v>291.29492753623191</v>
      </c>
      <c r="N3" s="47">
        <f t="shared" ref="N3:N17" si="1">MAX(B3:K3)-MIN(B3:K3)</f>
        <v>4.0101449275362029</v>
      </c>
      <c r="O3" s="20">
        <v>274</v>
      </c>
      <c r="P3" s="21">
        <v>304</v>
      </c>
      <c r="Q3" s="60">
        <f>M3/M3*100</f>
        <v>100</v>
      </c>
    </row>
    <row r="4" spans="1:18" ht="15.95" customHeight="1" x14ac:dyDescent="0.25">
      <c r="A4" s="22">
        <v>3</v>
      </c>
      <c r="B4" s="53">
        <v>291.46875</v>
      </c>
      <c r="C4" s="53"/>
      <c r="D4" s="47">
        <v>285.30769230769232</v>
      </c>
      <c r="E4" s="53">
        <v>291.64516129032256</v>
      </c>
      <c r="F4" s="53">
        <v>285.85000000000002</v>
      </c>
      <c r="G4" s="53">
        <v>288.46153846153845</v>
      </c>
      <c r="H4" s="53"/>
      <c r="I4" s="53">
        <v>291.7</v>
      </c>
      <c r="J4" s="53">
        <v>293.89999999999998</v>
      </c>
      <c r="K4" s="53">
        <v>286.8</v>
      </c>
      <c r="L4" s="49">
        <v>289</v>
      </c>
      <c r="M4" s="47">
        <f t="shared" ref="M4:M8" si="2">AVERAGE(B4:K4)</f>
        <v>289.39164275744417</v>
      </c>
      <c r="N4" s="47">
        <f>MAX(B4:K4)-MIN(B4:K4)</f>
        <v>8.5923076923076565</v>
      </c>
      <c r="O4" s="20">
        <v>274</v>
      </c>
      <c r="P4" s="21">
        <v>304</v>
      </c>
      <c r="Q4" s="60">
        <f>M4/M$3*100</f>
        <v>99.346612453953213</v>
      </c>
    </row>
    <row r="5" spans="1:18" ht="15.95" customHeight="1" x14ac:dyDescent="0.25">
      <c r="A5" s="22">
        <v>4</v>
      </c>
      <c r="B5" s="53">
        <v>290.90625</v>
      </c>
      <c r="C5" s="53">
        <v>293.76091954022985</v>
      </c>
      <c r="D5" s="47">
        <v>287.125</v>
      </c>
      <c r="E5" s="53">
        <v>287.41935483870969</v>
      </c>
      <c r="F5" s="53">
        <v>286.95</v>
      </c>
      <c r="G5" s="53">
        <v>288.47474747474752</v>
      </c>
      <c r="H5" s="53"/>
      <c r="I5" s="53">
        <v>286.10000000000002</v>
      </c>
      <c r="J5" s="53">
        <v>292.2</v>
      </c>
      <c r="K5" s="53">
        <v>281.10000000000002</v>
      </c>
      <c r="L5" s="49">
        <v>289</v>
      </c>
      <c r="M5" s="47">
        <f t="shared" si="2"/>
        <v>288.22625242818748</v>
      </c>
      <c r="N5" s="47">
        <f>MAX(B5:K5)-MIN(B5:K5)</f>
        <v>12.660919540229827</v>
      </c>
      <c r="O5" s="20">
        <v>274</v>
      </c>
      <c r="P5" s="21">
        <v>304</v>
      </c>
      <c r="Q5" s="60">
        <f>M5/M$3*100</f>
        <v>98.94654014953187</v>
      </c>
    </row>
    <row r="6" spans="1:18" ht="15.95" customHeight="1" x14ac:dyDescent="0.3">
      <c r="A6" s="22">
        <v>5</v>
      </c>
      <c r="B6" s="53">
        <v>291.09375</v>
      </c>
      <c r="C6" s="53">
        <v>293.32400000000001</v>
      </c>
      <c r="D6" s="47">
        <v>287.30769230769232</v>
      </c>
      <c r="E6" s="53">
        <v>286.76666666666665</v>
      </c>
      <c r="F6" s="53">
        <v>286.38888888888891</v>
      </c>
      <c r="G6" s="53">
        <v>286.09027777777777</v>
      </c>
      <c r="H6" s="53">
        <v>294.53800000000001</v>
      </c>
      <c r="I6" s="53">
        <v>290.89999999999998</v>
      </c>
      <c r="J6" s="53">
        <v>292.45999999999998</v>
      </c>
      <c r="K6" s="53">
        <v>284.89999999999998</v>
      </c>
      <c r="L6" s="49">
        <v>289</v>
      </c>
      <c r="M6" s="47">
        <f t="shared" si="2"/>
        <v>289.37692756410263</v>
      </c>
      <c r="N6" s="23">
        <f t="shared" si="1"/>
        <v>9.6380000000000337</v>
      </c>
      <c r="O6" s="20">
        <v>274</v>
      </c>
      <c r="P6" s="21">
        <v>304</v>
      </c>
      <c r="Q6" s="60">
        <f t="shared" ref="Q6:Q20" si="3">M6/M$3*100</f>
        <v>99.341560806310056</v>
      </c>
    </row>
    <row r="7" spans="1:18" ht="15.95" customHeight="1" x14ac:dyDescent="0.3">
      <c r="A7" s="22">
        <v>6</v>
      </c>
      <c r="B7" s="53">
        <v>290.28125</v>
      </c>
      <c r="C7" s="53">
        <v>292.92839506172857</v>
      </c>
      <c r="D7" s="47">
        <v>283.85714285714283</v>
      </c>
      <c r="E7" s="53">
        <v>286.26666666666665</v>
      </c>
      <c r="F7" s="53">
        <v>286.68181818181819</v>
      </c>
      <c r="G7" s="53">
        <v>286.16228070175436</v>
      </c>
      <c r="H7" s="53">
        <v>295.30799999999999</v>
      </c>
      <c r="I7" s="53">
        <v>294.7</v>
      </c>
      <c r="J7" s="53">
        <v>295.29000000000002</v>
      </c>
      <c r="K7" s="53">
        <v>276.8</v>
      </c>
      <c r="L7" s="49">
        <v>289</v>
      </c>
      <c r="M7" s="47">
        <f t="shared" si="2"/>
        <v>288.82755534691103</v>
      </c>
      <c r="N7" s="23">
        <f>MAX(B7:K7)-MIN(B7:K7)</f>
        <v>18.507999999999981</v>
      </c>
      <c r="O7" s="20">
        <v>274</v>
      </c>
      <c r="P7" s="21">
        <v>304</v>
      </c>
      <c r="Q7" s="60">
        <f>M7/M$3*100</f>
        <v>99.152964244798255</v>
      </c>
    </row>
    <row r="8" spans="1:18" ht="15.95" customHeight="1" x14ac:dyDescent="0.3">
      <c r="A8" s="22">
        <v>7</v>
      </c>
      <c r="B8" s="53">
        <v>291.84375</v>
      </c>
      <c r="C8" s="53">
        <v>292.81379310344829</v>
      </c>
      <c r="D8" s="47">
        <v>281</v>
      </c>
      <c r="E8" s="53">
        <v>285.03225806451616</v>
      </c>
      <c r="F8" s="53">
        <v>286.52380952380952</v>
      </c>
      <c r="G8" s="53">
        <v>286.89250000000004</v>
      </c>
      <c r="H8" s="53">
        <v>293.61500000000001</v>
      </c>
      <c r="I8" s="53">
        <v>292.8</v>
      </c>
      <c r="J8" s="53">
        <v>296.08</v>
      </c>
      <c r="K8" s="53">
        <v>299.39999999999998</v>
      </c>
      <c r="L8" s="49">
        <v>289</v>
      </c>
      <c r="M8" s="47">
        <f t="shared" si="2"/>
        <v>290.60011106917739</v>
      </c>
      <c r="N8" s="23">
        <f t="shared" si="1"/>
        <v>18.399999999999977</v>
      </c>
      <c r="O8" s="20">
        <v>274</v>
      </c>
      <c r="P8" s="21">
        <v>304</v>
      </c>
      <c r="Q8" s="60">
        <f t="shared" si="3"/>
        <v>99.761473200741506</v>
      </c>
    </row>
    <row r="9" spans="1:18" ht="15.95" customHeight="1" x14ac:dyDescent="0.3">
      <c r="A9" s="22">
        <v>8</v>
      </c>
      <c r="B9" s="53">
        <v>291.53125</v>
      </c>
      <c r="C9" s="53">
        <v>292.44634146341457</v>
      </c>
      <c r="D9" s="47">
        <v>278.46666666666664</v>
      </c>
      <c r="E9" s="53">
        <v>287.41935483870969</v>
      </c>
      <c r="F9" s="53">
        <v>286.73684210526318</v>
      </c>
      <c r="G9" s="53">
        <v>289.40579710144925</v>
      </c>
      <c r="H9" s="53">
        <v>291.20299999999997</v>
      </c>
      <c r="I9" s="53">
        <v>296.8</v>
      </c>
      <c r="J9" s="53">
        <v>295.93</v>
      </c>
      <c r="K9" s="207">
        <v>101.6</v>
      </c>
      <c r="L9" s="49">
        <v>289</v>
      </c>
      <c r="M9" s="47">
        <f>AVERAGE(B9:J9)</f>
        <v>289.99325024172254</v>
      </c>
      <c r="N9" s="23">
        <f>MAX(B9:J9)-MIN(B9:J9)</f>
        <v>18.333333333333371</v>
      </c>
      <c r="O9" s="20">
        <v>274</v>
      </c>
      <c r="P9" s="21">
        <v>304</v>
      </c>
      <c r="Q9" s="60">
        <f t="shared" si="3"/>
        <v>99.553141104955401</v>
      </c>
    </row>
    <row r="10" spans="1:18" ht="15.95" customHeight="1" x14ac:dyDescent="0.3">
      <c r="A10" s="22">
        <v>9</v>
      </c>
      <c r="B10" s="53"/>
      <c r="C10" s="53"/>
      <c r="D10" s="47"/>
      <c r="E10" s="53"/>
      <c r="F10" s="53"/>
      <c r="G10" s="53"/>
      <c r="H10" s="53"/>
      <c r="I10" s="53"/>
      <c r="J10" s="53"/>
      <c r="K10" s="53"/>
      <c r="L10" s="49">
        <v>289</v>
      </c>
      <c r="M10" s="47"/>
      <c r="N10" s="23">
        <f t="shared" si="1"/>
        <v>0</v>
      </c>
      <c r="O10" s="20">
        <v>274</v>
      </c>
      <c r="P10" s="21">
        <v>304</v>
      </c>
      <c r="Q10" s="60">
        <f t="shared" si="3"/>
        <v>0</v>
      </c>
    </row>
    <row r="11" spans="1:18" ht="15.95" customHeight="1" x14ac:dyDescent="0.3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49">
        <v>289</v>
      </c>
      <c r="M11" s="47"/>
      <c r="N11" s="23">
        <f t="shared" si="1"/>
        <v>0</v>
      </c>
      <c r="O11" s="20">
        <v>274</v>
      </c>
      <c r="P11" s="21">
        <v>304</v>
      </c>
      <c r="Q11" s="60">
        <f t="shared" si="3"/>
        <v>0</v>
      </c>
    </row>
    <row r="12" spans="1:18" ht="15.95" customHeight="1" x14ac:dyDescent="0.3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49">
        <v>289</v>
      </c>
      <c r="M12" s="47"/>
      <c r="N12" s="23">
        <f t="shared" si="1"/>
        <v>0</v>
      </c>
      <c r="O12" s="20">
        <v>274</v>
      </c>
      <c r="P12" s="21">
        <v>304</v>
      </c>
      <c r="Q12" s="60">
        <f t="shared" si="3"/>
        <v>0</v>
      </c>
    </row>
    <row r="13" spans="1:18" ht="15.95" customHeight="1" x14ac:dyDescent="0.3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49">
        <v>289</v>
      </c>
      <c r="M13" s="47"/>
      <c r="N13" s="23">
        <f t="shared" si="1"/>
        <v>0</v>
      </c>
      <c r="O13" s="20">
        <v>274</v>
      </c>
      <c r="P13" s="21">
        <v>304</v>
      </c>
      <c r="Q13" s="60">
        <f t="shared" si="3"/>
        <v>0</v>
      </c>
    </row>
    <row r="14" spans="1:18" ht="15.95" customHeight="1" x14ac:dyDescent="0.3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49">
        <v>289</v>
      </c>
      <c r="M14" s="47"/>
      <c r="N14" s="23">
        <f t="shared" si="1"/>
        <v>0</v>
      </c>
      <c r="O14" s="20">
        <v>274</v>
      </c>
      <c r="P14" s="21">
        <v>304</v>
      </c>
      <c r="Q14" s="60">
        <f t="shared" si="3"/>
        <v>0</v>
      </c>
    </row>
    <row r="15" spans="1:18" ht="15.95" customHeight="1" x14ac:dyDescent="0.3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49">
        <v>289</v>
      </c>
      <c r="M15" s="47"/>
      <c r="N15" s="23">
        <f t="shared" si="1"/>
        <v>0</v>
      </c>
      <c r="O15" s="20">
        <v>274</v>
      </c>
      <c r="P15" s="21">
        <v>304</v>
      </c>
      <c r="Q15" s="60">
        <f t="shared" si="3"/>
        <v>0</v>
      </c>
      <c r="R15" s="7"/>
    </row>
    <row r="16" spans="1:18" ht="15.95" customHeight="1" x14ac:dyDescent="0.3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53"/>
      <c r="L16" s="49">
        <v>289</v>
      </c>
      <c r="M16" s="47"/>
      <c r="N16" s="23">
        <f t="shared" si="1"/>
        <v>0</v>
      </c>
      <c r="O16" s="20">
        <v>274</v>
      </c>
      <c r="P16" s="21">
        <v>304</v>
      </c>
      <c r="Q16" s="60">
        <f t="shared" si="3"/>
        <v>0</v>
      </c>
      <c r="R16" s="7"/>
    </row>
    <row r="17" spans="1:18" ht="15.95" customHeight="1" x14ac:dyDescent="0.3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49">
        <v>289</v>
      </c>
      <c r="M17" s="47"/>
      <c r="N17" s="23">
        <f t="shared" si="1"/>
        <v>0</v>
      </c>
      <c r="O17" s="20">
        <v>274</v>
      </c>
      <c r="P17" s="21">
        <v>304</v>
      </c>
      <c r="Q17" s="60">
        <f t="shared" si="3"/>
        <v>0</v>
      </c>
      <c r="R17" s="7"/>
    </row>
    <row r="18" spans="1:18" ht="15.95" customHeight="1" x14ac:dyDescent="0.3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49">
        <v>289</v>
      </c>
      <c r="M18" s="47"/>
      <c r="N18" s="23">
        <f>MAX(B18:K18)-MIN(B18:K18)</f>
        <v>0</v>
      </c>
      <c r="O18" s="20">
        <v>274</v>
      </c>
      <c r="P18" s="21">
        <v>304</v>
      </c>
      <c r="Q18" s="60">
        <f t="shared" si="3"/>
        <v>0</v>
      </c>
    </row>
    <row r="19" spans="1:18" ht="15.95" customHeight="1" x14ac:dyDescent="0.3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9">
        <v>289</v>
      </c>
      <c r="M19" s="47"/>
      <c r="N19" s="23">
        <f>MAX(B19:K19)-MIN(B19:K19)</f>
        <v>0</v>
      </c>
      <c r="O19" s="20">
        <v>274</v>
      </c>
      <c r="P19" s="21">
        <v>304</v>
      </c>
      <c r="Q19" s="60">
        <f t="shared" si="3"/>
        <v>0</v>
      </c>
    </row>
    <row r="20" spans="1:18" ht="15.95" customHeight="1" x14ac:dyDescent="0.3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9">
        <v>289</v>
      </c>
      <c r="M20" s="47"/>
      <c r="N20" s="23">
        <f>MAX(B20:K20)-MIN(B20:K20)</f>
        <v>0</v>
      </c>
      <c r="O20" s="20">
        <v>274</v>
      </c>
      <c r="P20" s="21">
        <v>304</v>
      </c>
      <c r="Q20" s="60">
        <f t="shared" si="3"/>
        <v>0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0"/>
  <sheetViews>
    <sheetView zoomScale="80" workbookViewId="0">
      <selection activeCell="H9" sqref="H9"/>
    </sheetView>
  </sheetViews>
  <sheetFormatPr defaultRowHeight="13.5" x14ac:dyDescent="0.15"/>
  <cols>
    <col min="1" max="1" width="4.375" customWidth="1"/>
    <col min="2" max="2" width="9.75" customWidth="1"/>
    <col min="3" max="3" width="10.5" bestFit="1" customWidth="1"/>
    <col min="4" max="4" width="10.5" customWidth="1"/>
    <col min="5" max="5" width="10.75" customWidth="1"/>
    <col min="6" max="6" width="9.5" customWidth="1"/>
    <col min="7" max="7" width="10.25" customWidth="1"/>
    <col min="8" max="8" width="10.375" customWidth="1"/>
    <col min="9" max="9" width="10.625" customWidth="1"/>
    <col min="10" max="10" width="10.75" customWidth="1"/>
    <col min="11" max="11" width="10.375" customWidth="1"/>
    <col min="12" max="12" width="6.875" customWidth="1"/>
    <col min="13" max="13" width="9.75" customWidth="1"/>
    <col min="14" max="14" width="7.625" customWidth="1"/>
    <col min="15" max="16" width="2.625" customWidth="1"/>
  </cols>
  <sheetData>
    <row r="1" spans="1:18" ht="20.100000000000001" customHeight="1" x14ac:dyDescent="0.3">
      <c r="A1" s="25"/>
      <c r="B1" s="25"/>
      <c r="C1" s="25"/>
      <c r="D1" s="25"/>
      <c r="E1" s="25"/>
      <c r="F1" s="18" t="s">
        <v>5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5.95" customHeight="1" x14ac:dyDescent="0.25">
      <c r="A2" s="19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0" t="s">
        <v>29</v>
      </c>
      <c r="O2" s="20" t="s">
        <v>30</v>
      </c>
      <c r="P2" s="21" t="s">
        <v>31</v>
      </c>
      <c r="Q2" s="17" t="s">
        <v>146</v>
      </c>
    </row>
    <row r="3" spans="1:18" ht="15.95" customHeight="1" x14ac:dyDescent="0.25">
      <c r="A3" s="22">
        <v>2</v>
      </c>
      <c r="B3" s="127"/>
      <c r="C3" s="127"/>
      <c r="D3" s="127"/>
      <c r="E3" s="127"/>
      <c r="F3" s="123"/>
      <c r="G3" s="127">
        <v>267.09469696969694</v>
      </c>
      <c r="H3" s="127"/>
      <c r="I3" s="127">
        <v>267.89999999999998</v>
      </c>
      <c r="J3" s="127"/>
      <c r="K3" s="127"/>
      <c r="L3" s="48">
        <v>266</v>
      </c>
      <c r="M3" s="47">
        <f t="shared" ref="M3" si="0">AVERAGE(B3:K3)</f>
        <v>267.49734848484843</v>
      </c>
      <c r="N3" s="47">
        <f t="shared" ref="N3:N17" si="1">MAX(B3:K3)-MIN(B3:K3)</f>
        <v>0.80530303030303685</v>
      </c>
      <c r="O3" s="20">
        <v>252</v>
      </c>
      <c r="P3" s="21">
        <v>280</v>
      </c>
      <c r="Q3" s="60">
        <f>M3/M3*100</f>
        <v>100</v>
      </c>
    </row>
    <row r="4" spans="1:18" ht="15.95" customHeight="1" x14ac:dyDescent="0.25">
      <c r="A4" s="22">
        <v>3</v>
      </c>
      <c r="B4" s="53">
        <v>266.65625</v>
      </c>
      <c r="C4" s="53"/>
      <c r="D4" s="47">
        <v>269.625</v>
      </c>
      <c r="E4" s="53">
        <v>264.58064516129031</v>
      </c>
      <c r="F4" s="53">
        <v>264.35000000000002</v>
      </c>
      <c r="G4" s="53">
        <v>265.25641025641028</v>
      </c>
      <c r="H4" s="53"/>
      <c r="I4" s="53">
        <v>266.60000000000002</v>
      </c>
      <c r="J4" s="53">
        <v>259.7</v>
      </c>
      <c r="K4" s="53">
        <v>262.7</v>
      </c>
      <c r="L4" s="48">
        <v>266</v>
      </c>
      <c r="M4" s="47">
        <f t="shared" ref="M4:M9" si="2">AVERAGE(B4:K4)</f>
        <v>264.93353817721254</v>
      </c>
      <c r="N4" s="47">
        <f>MAX(B4:K4)-MIN(B4:K4)</f>
        <v>9.9250000000000114</v>
      </c>
      <c r="O4" s="20">
        <v>252</v>
      </c>
      <c r="P4" s="21">
        <v>280</v>
      </c>
      <c r="Q4" s="60">
        <f>M4/M$3*100</f>
        <v>99.041556739848915</v>
      </c>
    </row>
    <row r="5" spans="1:18" ht="15.95" customHeight="1" x14ac:dyDescent="0.25">
      <c r="A5" s="22">
        <v>4</v>
      </c>
      <c r="B5" s="53">
        <v>267.03125</v>
      </c>
      <c r="C5" s="53">
        <v>265.45287356321847</v>
      </c>
      <c r="D5" s="47">
        <v>268.44444444444446</v>
      </c>
      <c r="E5" s="53">
        <v>264.12903225806451</v>
      </c>
      <c r="F5" s="53">
        <v>263.14999999999998</v>
      </c>
      <c r="G5" s="53">
        <v>266.18468468468473</v>
      </c>
      <c r="H5" s="53"/>
      <c r="I5" s="53">
        <v>267.2</v>
      </c>
      <c r="J5" s="53">
        <v>260.77999999999997</v>
      </c>
      <c r="K5" s="53">
        <v>260.5</v>
      </c>
      <c r="L5" s="48">
        <v>266</v>
      </c>
      <c r="M5" s="47">
        <f t="shared" si="2"/>
        <v>264.76358721671244</v>
      </c>
      <c r="N5" s="47">
        <f>MAX(B5:K5)-MIN(B5:K5)</f>
        <v>7.9444444444444571</v>
      </c>
      <c r="O5" s="20">
        <v>252</v>
      </c>
      <c r="P5" s="21">
        <v>280</v>
      </c>
      <c r="Q5" s="60">
        <f>M5/M$3*100</f>
        <v>98.978023040743963</v>
      </c>
    </row>
    <row r="6" spans="1:18" ht="15.95" customHeight="1" x14ac:dyDescent="0.25">
      <c r="A6" s="22">
        <v>5</v>
      </c>
      <c r="B6" s="53">
        <v>268.34375</v>
      </c>
      <c r="C6" s="53">
        <v>265.72799999999984</v>
      </c>
      <c r="D6" s="47">
        <v>270.875</v>
      </c>
      <c r="E6" s="53">
        <v>263.61290322580646</v>
      </c>
      <c r="F6" s="53">
        <v>263.66666666666669</v>
      </c>
      <c r="G6" s="53">
        <v>265.18390804597698</v>
      </c>
      <c r="H6" s="53">
        <v>269.077</v>
      </c>
      <c r="I6" s="53">
        <v>269.2</v>
      </c>
      <c r="J6" s="53">
        <v>260.12</v>
      </c>
      <c r="K6" s="53">
        <v>265</v>
      </c>
      <c r="L6" s="48">
        <v>266</v>
      </c>
      <c r="M6" s="47">
        <f t="shared" si="2"/>
        <v>266.08072279384498</v>
      </c>
      <c r="N6" s="47">
        <f t="shared" si="1"/>
        <v>10.754999999999995</v>
      </c>
      <c r="O6" s="20">
        <v>252</v>
      </c>
      <c r="P6" s="21">
        <v>280</v>
      </c>
      <c r="Q6" s="60">
        <f t="shared" ref="Q6:Q20" si="3">M6/M$3*100</f>
        <v>99.470415053073438</v>
      </c>
    </row>
    <row r="7" spans="1:18" ht="15.95" customHeight="1" x14ac:dyDescent="0.25">
      <c r="A7" s="22">
        <v>6</v>
      </c>
      <c r="B7" s="53">
        <v>266.53125</v>
      </c>
      <c r="C7" s="53">
        <v>265.68148148148151</v>
      </c>
      <c r="D7" s="47">
        <v>267.1875</v>
      </c>
      <c r="E7" s="53">
        <v>264.16666666666669</v>
      </c>
      <c r="F7" s="53">
        <v>262.95454545454544</v>
      </c>
      <c r="G7" s="53">
        <v>265.19318181818181</v>
      </c>
      <c r="H7" s="53">
        <v>269.38499999999999</v>
      </c>
      <c r="I7" s="53">
        <v>269.39999999999998</v>
      </c>
      <c r="J7" s="53">
        <v>267.64999999999998</v>
      </c>
      <c r="K7" s="53">
        <v>262.8</v>
      </c>
      <c r="L7" s="48">
        <v>266</v>
      </c>
      <c r="M7" s="47">
        <f t="shared" si="2"/>
        <v>266.09496254208756</v>
      </c>
      <c r="N7" s="47">
        <f>MAX(B7:K7)-MIN(B7:K7)</f>
        <v>6.5999999999999659</v>
      </c>
      <c r="O7" s="20">
        <v>252</v>
      </c>
      <c r="P7" s="21">
        <v>280</v>
      </c>
      <c r="Q7" s="60">
        <f>M7/M$3*100</f>
        <v>99.475738376210359</v>
      </c>
    </row>
    <row r="8" spans="1:18" ht="15.95" customHeight="1" x14ac:dyDescent="0.25">
      <c r="A8" s="22">
        <v>7</v>
      </c>
      <c r="B8" s="53">
        <v>266.96875</v>
      </c>
      <c r="C8" s="53">
        <v>266.1632183908045</v>
      </c>
      <c r="D8" s="47">
        <v>266.14285714285717</v>
      </c>
      <c r="E8" s="53">
        <v>262.67741935483872</v>
      </c>
      <c r="F8" s="53">
        <v>263.52380952380952</v>
      </c>
      <c r="G8" s="53">
        <v>263.91666666666669</v>
      </c>
      <c r="H8" s="53">
        <v>268.58499999999998</v>
      </c>
      <c r="I8" s="53">
        <v>267.39999999999998</v>
      </c>
      <c r="J8" s="53">
        <v>264.60000000000002</v>
      </c>
      <c r="K8" s="53">
        <v>269.8</v>
      </c>
      <c r="L8" s="48">
        <v>266</v>
      </c>
      <c r="M8" s="47">
        <f t="shared" si="2"/>
        <v>265.97777210789769</v>
      </c>
      <c r="N8" s="47">
        <f t="shared" si="1"/>
        <v>7.1225806451612925</v>
      </c>
      <c r="O8" s="20">
        <v>252</v>
      </c>
      <c r="P8" s="21">
        <v>280</v>
      </c>
      <c r="Q8" s="60">
        <f t="shared" si="3"/>
        <v>99.431928433848825</v>
      </c>
    </row>
    <row r="9" spans="1:18" ht="15.95" customHeight="1" x14ac:dyDescent="0.25">
      <c r="A9" s="22">
        <v>8</v>
      </c>
      <c r="B9" s="53">
        <v>267.09375</v>
      </c>
      <c r="C9" s="53">
        <v>264.08072289156621</v>
      </c>
      <c r="D9" s="47">
        <v>267.5</v>
      </c>
      <c r="E9" s="53">
        <v>263.48387096774195</v>
      </c>
      <c r="F9" s="53">
        <v>261.68421052631578</v>
      </c>
      <c r="G9" s="53">
        <v>265.73076923076928</v>
      </c>
      <c r="H9" s="53">
        <v>267.76600000000002</v>
      </c>
      <c r="I9" s="53">
        <v>266.7</v>
      </c>
      <c r="J9" s="53">
        <v>264.13</v>
      </c>
      <c r="K9" s="53">
        <v>266.7</v>
      </c>
      <c r="L9" s="48">
        <v>266</v>
      </c>
      <c r="M9" s="47">
        <f t="shared" si="2"/>
        <v>265.48693236163933</v>
      </c>
      <c r="N9" s="47">
        <f t="shared" si="1"/>
        <v>6.0817894736842391</v>
      </c>
      <c r="O9" s="20">
        <v>252</v>
      </c>
      <c r="P9" s="21">
        <v>280</v>
      </c>
      <c r="Q9" s="60">
        <f t="shared" si="3"/>
        <v>99.248435121096918</v>
      </c>
    </row>
    <row r="10" spans="1:18" ht="15.95" customHeight="1" x14ac:dyDescent="0.25">
      <c r="A10" s="22">
        <v>9</v>
      </c>
      <c r="B10" s="53"/>
      <c r="C10" s="53"/>
      <c r="D10" s="47"/>
      <c r="E10" s="53"/>
      <c r="F10" s="53"/>
      <c r="G10" s="53"/>
      <c r="H10" s="53"/>
      <c r="I10" s="53"/>
      <c r="J10" s="53"/>
      <c r="K10" s="53"/>
      <c r="L10" s="48">
        <v>266</v>
      </c>
      <c r="M10" s="47"/>
      <c r="N10" s="47">
        <f t="shared" si="1"/>
        <v>0</v>
      </c>
      <c r="O10" s="20">
        <v>252</v>
      </c>
      <c r="P10" s="21">
        <v>280</v>
      </c>
      <c r="Q10" s="60">
        <f t="shared" si="3"/>
        <v>0</v>
      </c>
    </row>
    <row r="11" spans="1:18" ht="15.95" customHeight="1" x14ac:dyDescent="0.25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48">
        <v>266</v>
      </c>
      <c r="M11" s="47"/>
      <c r="N11" s="47">
        <f t="shared" si="1"/>
        <v>0</v>
      </c>
      <c r="O11" s="20">
        <v>252</v>
      </c>
      <c r="P11" s="21">
        <v>280</v>
      </c>
      <c r="Q11" s="60">
        <f t="shared" si="3"/>
        <v>0</v>
      </c>
    </row>
    <row r="12" spans="1:18" ht="15.95" customHeight="1" x14ac:dyDescent="0.25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48">
        <v>266</v>
      </c>
      <c r="M12" s="47"/>
      <c r="N12" s="47">
        <f t="shared" si="1"/>
        <v>0</v>
      </c>
      <c r="O12" s="20">
        <v>252</v>
      </c>
      <c r="P12" s="21">
        <v>280</v>
      </c>
      <c r="Q12" s="60">
        <f t="shared" si="3"/>
        <v>0</v>
      </c>
    </row>
    <row r="13" spans="1:18" ht="15.95" customHeight="1" x14ac:dyDescent="0.25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48">
        <v>266</v>
      </c>
      <c r="M13" s="47"/>
      <c r="N13" s="47">
        <f t="shared" si="1"/>
        <v>0</v>
      </c>
      <c r="O13" s="20">
        <v>252</v>
      </c>
      <c r="P13" s="21">
        <v>280</v>
      </c>
      <c r="Q13" s="60">
        <f t="shared" si="3"/>
        <v>0</v>
      </c>
    </row>
    <row r="14" spans="1:18" ht="15.95" customHeight="1" x14ac:dyDescent="0.25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48">
        <v>266</v>
      </c>
      <c r="M14" s="47"/>
      <c r="N14" s="47">
        <f t="shared" si="1"/>
        <v>0</v>
      </c>
      <c r="O14" s="20">
        <v>252</v>
      </c>
      <c r="P14" s="21">
        <v>280</v>
      </c>
      <c r="Q14" s="60">
        <f t="shared" si="3"/>
        <v>0</v>
      </c>
    </row>
    <row r="15" spans="1:18" ht="15.95" customHeight="1" x14ac:dyDescent="0.25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48">
        <v>266</v>
      </c>
      <c r="M15" s="47"/>
      <c r="N15" s="47">
        <f t="shared" si="1"/>
        <v>0</v>
      </c>
      <c r="O15" s="20">
        <v>252</v>
      </c>
      <c r="P15" s="21">
        <v>280</v>
      </c>
      <c r="Q15" s="60">
        <f t="shared" si="3"/>
        <v>0</v>
      </c>
      <c r="R15" s="7"/>
    </row>
    <row r="16" spans="1:18" ht="15.95" customHeight="1" x14ac:dyDescent="0.25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53"/>
      <c r="L16" s="48">
        <v>266</v>
      </c>
      <c r="M16" s="47"/>
      <c r="N16" s="47">
        <f t="shared" si="1"/>
        <v>0</v>
      </c>
      <c r="O16" s="20">
        <v>252</v>
      </c>
      <c r="P16" s="21">
        <v>280</v>
      </c>
      <c r="Q16" s="60">
        <f t="shared" si="3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48">
        <v>266</v>
      </c>
      <c r="M17" s="47"/>
      <c r="N17" s="47">
        <f t="shared" si="1"/>
        <v>0</v>
      </c>
      <c r="O17" s="20">
        <v>252</v>
      </c>
      <c r="P17" s="21">
        <v>280</v>
      </c>
      <c r="Q17" s="60">
        <f t="shared" si="3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48">
        <v>266</v>
      </c>
      <c r="M18" s="47"/>
      <c r="N18" s="47">
        <f>MAX(B18:K18)-MIN(B18:K18)</f>
        <v>0</v>
      </c>
      <c r="O18" s="20">
        <v>252</v>
      </c>
      <c r="P18" s="21">
        <v>280</v>
      </c>
      <c r="Q18" s="60">
        <f t="shared" si="3"/>
        <v>0</v>
      </c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8">
        <v>266</v>
      </c>
      <c r="M19" s="47"/>
      <c r="N19" s="47">
        <f>MAX(B19:K19)-MIN(B19:K19)</f>
        <v>0</v>
      </c>
      <c r="O19" s="20">
        <v>252</v>
      </c>
      <c r="P19" s="21">
        <v>280</v>
      </c>
      <c r="Q19" s="60">
        <f t="shared" si="3"/>
        <v>0</v>
      </c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8">
        <v>266</v>
      </c>
      <c r="M20" s="47"/>
      <c r="N20" s="47">
        <f>MAX(B20:K20)-MIN(B20:K20)</f>
        <v>0</v>
      </c>
      <c r="O20" s="20">
        <v>252</v>
      </c>
      <c r="P20" s="21">
        <v>280</v>
      </c>
      <c r="Q20" s="60">
        <f t="shared" si="3"/>
        <v>0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0"/>
  <sheetViews>
    <sheetView zoomScale="80" workbookViewId="0">
      <selection activeCell="H9" sqref="H9"/>
    </sheetView>
  </sheetViews>
  <sheetFormatPr defaultRowHeight="13.5" x14ac:dyDescent="0.15"/>
  <cols>
    <col min="1" max="1" width="3.625" customWidth="1"/>
    <col min="2" max="2" width="11" customWidth="1"/>
    <col min="3" max="3" width="10.5" bestFit="1" customWidth="1"/>
    <col min="4" max="4" width="9.875" customWidth="1"/>
    <col min="5" max="5" width="10.25" customWidth="1"/>
    <col min="6" max="6" width="9.5" customWidth="1"/>
    <col min="7" max="7" width="10.5" customWidth="1"/>
    <col min="8" max="8" width="10.25" customWidth="1"/>
    <col min="9" max="9" width="10.625" customWidth="1"/>
    <col min="10" max="10" width="9.875" customWidth="1"/>
    <col min="11" max="11" width="10.875" customWidth="1"/>
    <col min="12" max="12" width="6.875" customWidth="1"/>
    <col min="13" max="13" width="9.75" customWidth="1"/>
    <col min="14" max="14" width="7.875" customWidth="1"/>
    <col min="15" max="16" width="2.625" customWidth="1"/>
  </cols>
  <sheetData>
    <row r="1" spans="1:18" ht="20.100000000000001" customHeight="1" x14ac:dyDescent="0.3">
      <c r="F1" s="18" t="s">
        <v>77</v>
      </c>
    </row>
    <row r="2" spans="1:18" ht="15.95" customHeight="1" x14ac:dyDescent="0.25">
      <c r="A2" s="1" t="s">
        <v>46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8" t="s">
        <v>40</v>
      </c>
      <c r="N2" s="110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7"/>
      <c r="C3" s="127"/>
      <c r="D3" s="127"/>
      <c r="E3" s="127"/>
      <c r="F3" s="123"/>
      <c r="G3" s="127">
        <v>295.96031746031747</v>
      </c>
      <c r="H3" s="127"/>
      <c r="I3" s="127">
        <v>291.39999999999998</v>
      </c>
      <c r="J3" s="127"/>
      <c r="K3" s="127"/>
      <c r="L3" s="48">
        <v>294</v>
      </c>
      <c r="M3" s="47">
        <f t="shared" ref="M3" si="0">AVERAGE(B3:K3)</f>
        <v>293.68015873015872</v>
      </c>
      <c r="N3" s="47">
        <f t="shared" ref="N3:N17" si="1">MAX(B3:K3)-MIN(B3:K3)</f>
        <v>4.5603174603174921</v>
      </c>
      <c r="O3" s="27">
        <v>279</v>
      </c>
      <c r="P3" s="28">
        <v>309</v>
      </c>
      <c r="Q3" s="30">
        <f>M3/M3*100</f>
        <v>100</v>
      </c>
    </row>
    <row r="4" spans="1:18" ht="15.95" customHeight="1" x14ac:dyDescent="0.25">
      <c r="A4" s="22">
        <v>3</v>
      </c>
      <c r="B4" s="53">
        <v>293.84375</v>
      </c>
      <c r="C4" s="53"/>
      <c r="D4" s="47">
        <v>295.3125</v>
      </c>
      <c r="E4" s="53">
        <v>293.77419354838707</v>
      </c>
      <c r="F4" s="53">
        <v>295.7</v>
      </c>
      <c r="G4" s="53">
        <v>296.44230769230774</v>
      </c>
      <c r="H4" s="53"/>
      <c r="I4" s="53">
        <v>293.5</v>
      </c>
      <c r="J4" s="53">
        <v>292.8</v>
      </c>
      <c r="K4" s="53">
        <v>289.7</v>
      </c>
      <c r="L4" s="48">
        <v>294</v>
      </c>
      <c r="M4" s="47">
        <f t="shared" ref="M4:M9" si="2">AVERAGE(B4:K4)</f>
        <v>293.88409390508684</v>
      </c>
      <c r="N4" s="47">
        <f>MAX(B4:K4)-MIN(B4:K4)</f>
        <v>6.7423076923077474</v>
      </c>
      <c r="O4" s="27">
        <v>279</v>
      </c>
      <c r="P4" s="28">
        <v>309</v>
      </c>
      <c r="Q4" s="30">
        <f>M4/M$3*100</f>
        <v>100.0694412505802</v>
      </c>
    </row>
    <row r="5" spans="1:18" ht="15.95" customHeight="1" x14ac:dyDescent="0.25">
      <c r="A5" s="22">
        <v>4</v>
      </c>
      <c r="B5" s="53">
        <v>295.90625</v>
      </c>
      <c r="C5" s="53">
        <v>293.20689655172418</v>
      </c>
      <c r="D5" s="47">
        <v>298.05882352941177</v>
      </c>
      <c r="E5" s="53">
        <v>293.16129032258067</v>
      </c>
      <c r="F5" s="53">
        <v>296</v>
      </c>
      <c r="G5" s="53">
        <v>297.2747747747747</v>
      </c>
      <c r="H5" s="53"/>
      <c r="I5" s="53">
        <v>294.10000000000002</v>
      </c>
      <c r="J5" s="53">
        <v>292.52</v>
      </c>
      <c r="K5" s="53">
        <v>289</v>
      </c>
      <c r="L5" s="48">
        <v>294</v>
      </c>
      <c r="M5" s="47">
        <f t="shared" si="2"/>
        <v>294.35867057538792</v>
      </c>
      <c r="N5" s="47">
        <f>MAX(B5:K5)-MIN(B5:K5)</f>
        <v>9.058823529411768</v>
      </c>
      <c r="O5" s="27">
        <v>279</v>
      </c>
      <c r="P5" s="28">
        <v>309</v>
      </c>
      <c r="Q5" s="30">
        <f>M5/M$3*100</f>
        <v>100.23103768676884</v>
      </c>
    </row>
    <row r="6" spans="1:18" ht="15.95" customHeight="1" x14ac:dyDescent="0.25">
      <c r="A6" s="22">
        <v>5</v>
      </c>
      <c r="B6" s="53">
        <v>294.78125</v>
      </c>
      <c r="C6" s="53">
        <v>291.59605263157886</v>
      </c>
      <c r="D6" s="47">
        <v>297.0625</v>
      </c>
      <c r="E6" s="53">
        <v>291.87096774193549</v>
      </c>
      <c r="F6" s="53">
        <v>295.72222222222223</v>
      </c>
      <c r="G6" s="53">
        <v>297.0862068965518</v>
      </c>
      <c r="H6" s="53">
        <v>287.30799999999999</v>
      </c>
      <c r="I6" s="53">
        <v>292.7</v>
      </c>
      <c r="J6" s="53">
        <v>292.56</v>
      </c>
      <c r="K6" s="53">
        <v>286.7</v>
      </c>
      <c r="L6" s="48">
        <v>294</v>
      </c>
      <c r="M6" s="47">
        <f t="shared" si="2"/>
        <v>292.73871994922877</v>
      </c>
      <c r="N6" s="47">
        <f t="shared" si="1"/>
        <v>10.386206896551812</v>
      </c>
      <c r="O6" s="27">
        <v>279</v>
      </c>
      <c r="P6" s="28">
        <v>309</v>
      </c>
      <c r="Q6" s="30">
        <f t="shared" ref="Q6:Q17" si="3">M6/M$3*100</f>
        <v>99.679433985257759</v>
      </c>
    </row>
    <row r="7" spans="1:18" ht="15.95" customHeight="1" x14ac:dyDescent="0.25">
      <c r="A7" s="22">
        <v>6</v>
      </c>
      <c r="B7" s="53">
        <v>295.90625</v>
      </c>
      <c r="C7" s="53">
        <v>290.67654320987646</v>
      </c>
      <c r="D7" s="47">
        <v>294.76470588235293</v>
      </c>
      <c r="E7" s="53">
        <v>289</v>
      </c>
      <c r="F7" s="53">
        <v>296.81818181818181</v>
      </c>
      <c r="G7" s="53">
        <v>295.50757575757575</v>
      </c>
      <c r="H7" s="53">
        <v>286.61500000000001</v>
      </c>
      <c r="I7" s="53">
        <v>293.3</v>
      </c>
      <c r="J7" s="53">
        <v>296.39999999999998</v>
      </c>
      <c r="K7" s="53">
        <v>286.8</v>
      </c>
      <c r="L7" s="48">
        <v>294</v>
      </c>
      <c r="M7" s="47">
        <f t="shared" si="2"/>
        <v>292.57882566679871</v>
      </c>
      <c r="N7" s="47">
        <f>MAX(B7:K7)-MIN(B7:K7)</f>
        <v>10.203181818181804</v>
      </c>
      <c r="O7" s="27">
        <v>279</v>
      </c>
      <c r="P7" s="28">
        <v>309</v>
      </c>
      <c r="Q7" s="30">
        <f>M7/M$3*100</f>
        <v>99.624988944393763</v>
      </c>
    </row>
    <row r="8" spans="1:18" ht="15.95" customHeight="1" x14ac:dyDescent="0.25">
      <c r="A8" s="22">
        <v>7</v>
      </c>
      <c r="B8" s="53">
        <v>295.53125</v>
      </c>
      <c r="C8" s="53">
        <v>292.31034482758611</v>
      </c>
      <c r="D8" s="47">
        <v>294</v>
      </c>
      <c r="E8" s="53">
        <v>287.70967741935482</v>
      </c>
      <c r="F8" s="53">
        <v>296.71428571428572</v>
      </c>
      <c r="G8" s="53">
        <v>294.88271604938274</v>
      </c>
      <c r="H8" s="53">
        <v>285.53800000000001</v>
      </c>
      <c r="I8" s="53">
        <v>296.8</v>
      </c>
      <c r="J8" s="53">
        <v>297.08</v>
      </c>
      <c r="K8" s="53">
        <v>299.89999999999998</v>
      </c>
      <c r="L8" s="48">
        <v>294</v>
      </c>
      <c r="M8" s="47">
        <f t="shared" si="2"/>
        <v>294.04662740106096</v>
      </c>
      <c r="N8" s="47">
        <f t="shared" si="1"/>
        <v>14.361999999999966</v>
      </c>
      <c r="O8" s="27">
        <v>279</v>
      </c>
      <c r="P8" s="28">
        <v>309</v>
      </c>
      <c r="Q8" s="30">
        <f t="shared" si="3"/>
        <v>100.12478496078414</v>
      </c>
    </row>
    <row r="9" spans="1:18" ht="15.95" customHeight="1" x14ac:dyDescent="0.25">
      <c r="A9" s="22">
        <v>8</v>
      </c>
      <c r="B9" s="53">
        <v>295.0625</v>
      </c>
      <c r="C9" s="53">
        <v>290.4182926829269</v>
      </c>
      <c r="D9" s="47">
        <v>287.05263157894734</v>
      </c>
      <c r="E9" s="53">
        <v>287.58064516129031</v>
      </c>
      <c r="F9" s="53">
        <v>298.73684210526318</v>
      </c>
      <c r="G9" s="53">
        <v>295.17948717948718</v>
      </c>
      <c r="H9" s="53">
        <v>283.78100000000001</v>
      </c>
      <c r="I9" s="53">
        <v>294.2</v>
      </c>
      <c r="J9" s="53">
        <v>299.73</v>
      </c>
      <c r="K9" s="53">
        <v>289.8</v>
      </c>
      <c r="L9" s="48">
        <v>294</v>
      </c>
      <c r="M9" s="47">
        <f t="shared" si="2"/>
        <v>292.15413987079148</v>
      </c>
      <c r="N9" s="47">
        <f t="shared" si="1"/>
        <v>15.949000000000012</v>
      </c>
      <c r="O9" s="27">
        <v>279</v>
      </c>
      <c r="P9" s="28">
        <v>309</v>
      </c>
      <c r="Q9" s="30">
        <f t="shared" si="3"/>
        <v>99.480380674688547</v>
      </c>
    </row>
    <row r="10" spans="1:18" ht="15.95" customHeight="1" x14ac:dyDescent="0.25">
      <c r="A10" s="22">
        <v>9</v>
      </c>
      <c r="B10" s="53"/>
      <c r="C10" s="53"/>
      <c r="D10" s="47"/>
      <c r="E10" s="53"/>
      <c r="F10" s="53"/>
      <c r="G10" s="53"/>
      <c r="H10" s="53"/>
      <c r="I10" s="53"/>
      <c r="J10" s="53"/>
      <c r="K10" s="53"/>
      <c r="L10" s="48">
        <v>294</v>
      </c>
      <c r="M10" s="47"/>
      <c r="N10" s="47">
        <f t="shared" si="1"/>
        <v>0</v>
      </c>
      <c r="O10" s="27">
        <v>279</v>
      </c>
      <c r="P10" s="28">
        <v>309</v>
      </c>
      <c r="Q10" s="30">
        <f t="shared" si="3"/>
        <v>0</v>
      </c>
    </row>
    <row r="11" spans="1:18" ht="15.95" customHeight="1" x14ac:dyDescent="0.25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48">
        <v>294</v>
      </c>
      <c r="M11" s="47"/>
      <c r="N11" s="47">
        <f t="shared" si="1"/>
        <v>0</v>
      </c>
      <c r="O11" s="27">
        <v>279</v>
      </c>
      <c r="P11" s="28">
        <v>309</v>
      </c>
      <c r="Q11" s="30">
        <f t="shared" si="3"/>
        <v>0</v>
      </c>
    </row>
    <row r="12" spans="1:18" ht="15.95" customHeight="1" x14ac:dyDescent="0.25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48">
        <v>294</v>
      </c>
      <c r="M12" s="47"/>
      <c r="N12" s="47">
        <f t="shared" si="1"/>
        <v>0</v>
      </c>
      <c r="O12" s="27">
        <v>279</v>
      </c>
      <c r="P12" s="28">
        <v>309</v>
      </c>
      <c r="Q12" s="30">
        <f t="shared" si="3"/>
        <v>0</v>
      </c>
    </row>
    <row r="13" spans="1:18" ht="15.95" customHeight="1" x14ac:dyDescent="0.25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48">
        <v>294</v>
      </c>
      <c r="M13" s="47"/>
      <c r="N13" s="47">
        <f t="shared" si="1"/>
        <v>0</v>
      </c>
      <c r="O13" s="27">
        <v>279</v>
      </c>
      <c r="P13" s="28">
        <v>309</v>
      </c>
      <c r="Q13" s="30">
        <f t="shared" si="3"/>
        <v>0</v>
      </c>
    </row>
    <row r="14" spans="1:18" ht="15.95" customHeight="1" x14ac:dyDescent="0.25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48">
        <v>294</v>
      </c>
      <c r="M14" s="47"/>
      <c r="N14" s="47">
        <f t="shared" si="1"/>
        <v>0</v>
      </c>
      <c r="O14" s="27">
        <v>279</v>
      </c>
      <c r="P14" s="28">
        <v>309</v>
      </c>
      <c r="Q14" s="30">
        <f t="shared" si="3"/>
        <v>0</v>
      </c>
    </row>
    <row r="15" spans="1:18" ht="15.95" customHeight="1" x14ac:dyDescent="0.25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48">
        <v>294</v>
      </c>
      <c r="M15" s="47"/>
      <c r="N15" s="47">
        <f t="shared" si="1"/>
        <v>0</v>
      </c>
      <c r="O15" s="27">
        <v>279</v>
      </c>
      <c r="P15" s="28">
        <v>309</v>
      </c>
      <c r="Q15" s="30">
        <f t="shared" si="3"/>
        <v>0</v>
      </c>
      <c r="R15" s="7"/>
    </row>
    <row r="16" spans="1:18" ht="15.95" customHeight="1" x14ac:dyDescent="0.25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53"/>
      <c r="L16" s="48">
        <v>294</v>
      </c>
      <c r="M16" s="47"/>
      <c r="N16" s="47">
        <f t="shared" si="1"/>
        <v>0</v>
      </c>
      <c r="O16" s="27">
        <v>279</v>
      </c>
      <c r="P16" s="28">
        <v>309</v>
      </c>
      <c r="Q16" s="30">
        <f t="shared" si="3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48">
        <v>294</v>
      </c>
      <c r="M17" s="47"/>
      <c r="N17" s="47">
        <f t="shared" si="1"/>
        <v>0</v>
      </c>
      <c r="O17" s="27">
        <v>279</v>
      </c>
      <c r="P17" s="28">
        <v>309</v>
      </c>
      <c r="Q17" s="30">
        <f t="shared" si="3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48">
        <v>294</v>
      </c>
      <c r="M18" s="47"/>
      <c r="N18" s="47">
        <f>MAX(B18:K18)-MIN(B18:K18)</f>
        <v>0</v>
      </c>
      <c r="O18" s="27">
        <v>279</v>
      </c>
      <c r="P18" s="28">
        <v>309</v>
      </c>
      <c r="Q18" s="30">
        <f>M18/M$3*100</f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8">
        <v>294</v>
      </c>
      <c r="M19" s="47"/>
      <c r="N19" s="47">
        <f>MAX(B19:K19)-MIN(B19:K19)</f>
        <v>0</v>
      </c>
      <c r="O19" s="27">
        <v>279</v>
      </c>
      <c r="P19" s="28">
        <v>309</v>
      </c>
      <c r="Q19" s="30">
        <f>M19/M$3*100</f>
        <v>0</v>
      </c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8">
        <v>294</v>
      </c>
      <c r="M20" s="47"/>
      <c r="N20" s="47">
        <f>MAX(B20:K20)-MIN(B20:K20)</f>
        <v>0</v>
      </c>
      <c r="O20" s="27">
        <v>279</v>
      </c>
      <c r="P20" s="28">
        <v>309</v>
      </c>
      <c r="Q20" s="30">
        <f>M20/M$3*100</f>
        <v>0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44"/>
  <sheetViews>
    <sheetView zoomScale="80" workbookViewId="0">
      <selection activeCell="H9" sqref="H9"/>
    </sheetView>
  </sheetViews>
  <sheetFormatPr defaultRowHeight="13.5" x14ac:dyDescent="0.15"/>
  <cols>
    <col min="1" max="1" width="3.5" customWidth="1"/>
    <col min="2" max="2" width="11" customWidth="1"/>
    <col min="3" max="3" width="10.5" bestFit="1" customWidth="1"/>
    <col min="4" max="4" width="10.5" customWidth="1"/>
    <col min="5" max="5" width="10.25" customWidth="1"/>
    <col min="6" max="6" width="9.5" customWidth="1"/>
    <col min="7" max="7" width="10.5" customWidth="1"/>
    <col min="8" max="8" width="9.625" customWidth="1"/>
    <col min="9" max="9" width="10.625" customWidth="1"/>
    <col min="10" max="10" width="10.25" customWidth="1"/>
    <col min="11" max="11" width="11.375" customWidth="1"/>
    <col min="12" max="12" width="6.875" customWidth="1"/>
    <col min="13" max="13" width="9.75" customWidth="1"/>
    <col min="14" max="14" width="7.875" customWidth="1"/>
    <col min="15" max="16" width="2.625" customWidth="1"/>
  </cols>
  <sheetData>
    <row r="1" spans="1:18" ht="20.100000000000001" customHeight="1" x14ac:dyDescent="0.3">
      <c r="F1" s="18" t="s">
        <v>47</v>
      </c>
    </row>
    <row r="2" spans="1:18" ht="15.95" customHeight="1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6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4" t="s">
        <v>78</v>
      </c>
      <c r="N2" s="110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7"/>
      <c r="C3" s="127"/>
      <c r="D3" s="201"/>
      <c r="E3" s="127"/>
      <c r="F3" s="123"/>
      <c r="G3" s="127">
        <v>229.44927536231887</v>
      </c>
      <c r="H3" s="127"/>
      <c r="I3" s="127">
        <v>229.1</v>
      </c>
      <c r="J3" s="127"/>
      <c r="K3" s="127"/>
      <c r="L3" s="49">
        <v>229</v>
      </c>
      <c r="M3" s="47">
        <f t="shared" ref="M3" si="0">AVERAGE(B3:C3,E3,F3,G3,H3,J3,K3)</f>
        <v>229.44927536231887</v>
      </c>
      <c r="N3" s="47">
        <f t="shared" ref="N3:N17" si="1">MAX(B3:K3)-MIN(B3:K3)</f>
        <v>0.34927536231887757</v>
      </c>
      <c r="O3" s="27">
        <v>217</v>
      </c>
      <c r="P3" s="28">
        <v>241</v>
      </c>
      <c r="Q3" s="60">
        <f>M3/M3*100</f>
        <v>100</v>
      </c>
    </row>
    <row r="4" spans="1:18" ht="15.95" customHeight="1" x14ac:dyDescent="0.25">
      <c r="A4" s="22">
        <v>3</v>
      </c>
      <c r="B4" s="53">
        <v>228.875</v>
      </c>
      <c r="C4" s="53"/>
      <c r="D4" s="47">
        <v>224.10526315789474</v>
      </c>
      <c r="E4" s="53">
        <v>232.74193548387098</v>
      </c>
      <c r="F4" s="53">
        <v>228.45</v>
      </c>
      <c r="G4" s="53">
        <v>228.92307692307693</v>
      </c>
      <c r="H4" s="53"/>
      <c r="I4" s="53">
        <v>227</v>
      </c>
      <c r="J4" s="53">
        <v>223.4</v>
      </c>
      <c r="K4" s="53">
        <v>227.1</v>
      </c>
      <c r="L4" s="49">
        <v>229</v>
      </c>
      <c r="M4" s="47">
        <f t="shared" ref="M4:M9" si="2">AVERAGE(B4:K4)</f>
        <v>227.57440944560534</v>
      </c>
      <c r="N4" s="47">
        <f>MAX(B4:K4)-MIN(B4:K4)</f>
        <v>9.3419354838709694</v>
      </c>
      <c r="O4" s="27">
        <v>217</v>
      </c>
      <c r="P4" s="28">
        <v>241</v>
      </c>
      <c r="Q4" s="60">
        <f>M4/M$3*100</f>
        <v>99.182884359188776</v>
      </c>
    </row>
    <row r="5" spans="1:18" ht="15.95" customHeight="1" x14ac:dyDescent="0.25">
      <c r="A5" s="22">
        <v>4</v>
      </c>
      <c r="B5" s="53">
        <v>229</v>
      </c>
      <c r="C5" s="53">
        <v>225.98651685393253</v>
      </c>
      <c r="D5" s="47">
        <v>226.61111111111111</v>
      </c>
      <c r="E5" s="53">
        <v>232.87096774193549</v>
      </c>
      <c r="F5" s="53">
        <v>228.5</v>
      </c>
      <c r="G5" s="53">
        <v>228.96396396396395</v>
      </c>
      <c r="H5" s="53"/>
      <c r="I5" s="53">
        <v>226.3</v>
      </c>
      <c r="J5" s="53">
        <v>223.98</v>
      </c>
      <c r="K5" s="53">
        <v>224.5</v>
      </c>
      <c r="L5" s="49">
        <v>229</v>
      </c>
      <c r="M5" s="47">
        <f t="shared" si="2"/>
        <v>227.41250663010479</v>
      </c>
      <c r="N5" s="47">
        <f>MAX(B5:K5)-MIN(B5:K5)</f>
        <v>8.8909677419354978</v>
      </c>
      <c r="O5" s="27">
        <v>217</v>
      </c>
      <c r="P5" s="28">
        <v>241</v>
      </c>
      <c r="Q5" s="60">
        <f>M5/M$3*100</f>
        <v>99.112322874414033</v>
      </c>
    </row>
    <row r="6" spans="1:18" ht="15.95" customHeight="1" x14ac:dyDescent="0.25">
      <c r="A6" s="22">
        <v>5</v>
      </c>
      <c r="B6" s="53">
        <v>228.46875</v>
      </c>
      <c r="C6" s="53">
        <v>224.58157894736837</v>
      </c>
      <c r="D6" s="47">
        <v>226</v>
      </c>
      <c r="E6" s="53">
        <v>231.83870967741936</v>
      </c>
      <c r="F6" s="53">
        <v>228.38888888888889</v>
      </c>
      <c r="G6" s="53">
        <v>227.78735632183907</v>
      </c>
      <c r="H6" s="53">
        <v>233</v>
      </c>
      <c r="I6" s="53">
        <v>226.6</v>
      </c>
      <c r="J6" s="53">
        <v>223.88</v>
      </c>
      <c r="K6" s="53">
        <v>223.6</v>
      </c>
      <c r="L6" s="49">
        <v>229</v>
      </c>
      <c r="M6" s="47">
        <f t="shared" si="2"/>
        <v>227.41452838355153</v>
      </c>
      <c r="N6" s="47">
        <f t="shared" si="1"/>
        <v>9.4000000000000057</v>
      </c>
      <c r="O6" s="27">
        <v>217</v>
      </c>
      <c r="P6" s="28">
        <v>241</v>
      </c>
      <c r="Q6" s="60">
        <f t="shared" ref="Q6:Q17" si="3">M6/M$3*100</f>
        <v>99.11320400748518</v>
      </c>
    </row>
    <row r="7" spans="1:18" ht="15.95" customHeight="1" x14ac:dyDescent="0.25">
      <c r="A7" s="22">
        <v>6</v>
      </c>
      <c r="B7" s="53">
        <v>228.5625</v>
      </c>
      <c r="C7" s="53">
        <v>223.86585365853654</v>
      </c>
      <c r="D7" s="47">
        <v>223.95</v>
      </c>
      <c r="E7" s="53">
        <v>230.66666666666666</v>
      </c>
      <c r="F7" s="53">
        <v>228</v>
      </c>
      <c r="G7" s="53">
        <v>227.79545454545453</v>
      </c>
      <c r="H7" s="53">
        <v>231.38499999999999</v>
      </c>
      <c r="I7" s="53">
        <v>229.8</v>
      </c>
      <c r="J7" s="53">
        <v>228.5</v>
      </c>
      <c r="K7" s="53">
        <v>219.7</v>
      </c>
      <c r="L7" s="49">
        <v>229</v>
      </c>
      <c r="M7" s="47">
        <f t="shared" si="2"/>
        <v>227.22254748706573</v>
      </c>
      <c r="N7" s="47">
        <f>MAX(B7:K7)-MIN(B7:K7)</f>
        <v>11.685000000000002</v>
      </c>
      <c r="O7" s="27">
        <v>217</v>
      </c>
      <c r="P7" s="28">
        <v>241</v>
      </c>
      <c r="Q7" s="60">
        <f>M7/M$3*100</f>
        <v>99.02953370772822</v>
      </c>
    </row>
    <row r="8" spans="1:18" ht="15.95" customHeight="1" x14ac:dyDescent="0.25">
      <c r="A8" s="22">
        <v>7</v>
      </c>
      <c r="B8" s="53">
        <v>230.59375</v>
      </c>
      <c r="C8" s="53">
        <v>225.57126436781607</v>
      </c>
      <c r="D8" s="47">
        <v>224.0952380952381</v>
      </c>
      <c r="E8" s="53">
        <v>229.64516129032259</v>
      </c>
      <c r="F8" s="53">
        <v>228.42857142857142</v>
      </c>
      <c r="G8" s="53">
        <v>226.90740740740742</v>
      </c>
      <c r="H8" s="53">
        <v>230.27699999999999</v>
      </c>
      <c r="I8" s="53">
        <v>229.4</v>
      </c>
      <c r="J8" s="53">
        <v>229.26</v>
      </c>
      <c r="K8" s="53">
        <v>230.3</v>
      </c>
      <c r="L8" s="49">
        <v>229</v>
      </c>
      <c r="M8" s="47">
        <f t="shared" si="2"/>
        <v>228.44783925893557</v>
      </c>
      <c r="N8" s="47">
        <f t="shared" si="1"/>
        <v>6.498511904761898</v>
      </c>
      <c r="O8" s="27">
        <v>217</v>
      </c>
      <c r="P8" s="28">
        <v>241</v>
      </c>
      <c r="Q8" s="60">
        <f t="shared" si="3"/>
        <v>99.563547933720002</v>
      </c>
    </row>
    <row r="9" spans="1:18" ht="15.95" customHeight="1" x14ac:dyDescent="0.25">
      <c r="A9" s="22">
        <v>8</v>
      </c>
      <c r="B9" s="53">
        <v>230.5625</v>
      </c>
      <c r="C9" s="53">
        <v>225.09146341463409</v>
      </c>
      <c r="D9" s="47">
        <v>223.47619047619048</v>
      </c>
      <c r="E9" s="53">
        <v>229.51612903225808</v>
      </c>
      <c r="F9" s="53">
        <v>228.63157894736841</v>
      </c>
      <c r="G9" s="53">
        <v>227.17948717948718</v>
      </c>
      <c r="H9" s="53">
        <v>233.65600000000001</v>
      </c>
      <c r="I9" s="53">
        <v>227.8</v>
      </c>
      <c r="J9" s="53">
        <v>229.1</v>
      </c>
      <c r="K9" s="53">
        <v>228.4</v>
      </c>
      <c r="L9" s="49">
        <v>229</v>
      </c>
      <c r="M9" s="47">
        <f t="shared" si="2"/>
        <v>228.34133490499386</v>
      </c>
      <c r="N9" s="47">
        <f t="shared" si="1"/>
        <v>10.179809523809524</v>
      </c>
      <c r="O9" s="27">
        <v>217</v>
      </c>
      <c r="P9" s="28">
        <v>241</v>
      </c>
      <c r="Q9" s="60">
        <f t="shared" si="3"/>
        <v>99.517130548538233</v>
      </c>
    </row>
    <row r="10" spans="1:18" ht="15.95" customHeight="1" x14ac:dyDescent="0.25">
      <c r="A10" s="22">
        <v>9</v>
      </c>
      <c r="B10" s="53"/>
      <c r="C10" s="53"/>
      <c r="D10" s="47"/>
      <c r="E10" s="53"/>
      <c r="F10" s="53"/>
      <c r="G10" s="53"/>
      <c r="H10" s="53"/>
      <c r="I10" s="53"/>
      <c r="J10" s="53"/>
      <c r="K10" s="53"/>
      <c r="L10" s="49">
        <v>229</v>
      </c>
      <c r="M10" s="47"/>
      <c r="N10" s="47">
        <f t="shared" si="1"/>
        <v>0</v>
      </c>
      <c r="O10" s="27">
        <v>217</v>
      </c>
      <c r="P10" s="28">
        <v>241</v>
      </c>
      <c r="Q10" s="60">
        <f t="shared" si="3"/>
        <v>0</v>
      </c>
    </row>
    <row r="11" spans="1:18" ht="15.95" customHeight="1" x14ac:dyDescent="0.25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49">
        <v>229</v>
      </c>
      <c r="M11" s="47"/>
      <c r="N11" s="47">
        <f t="shared" si="1"/>
        <v>0</v>
      </c>
      <c r="O11" s="27">
        <v>217</v>
      </c>
      <c r="P11" s="28">
        <v>241</v>
      </c>
      <c r="Q11" s="60">
        <f t="shared" si="3"/>
        <v>0</v>
      </c>
    </row>
    <row r="12" spans="1:18" ht="15.95" customHeight="1" x14ac:dyDescent="0.25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49">
        <v>229</v>
      </c>
      <c r="M12" s="47"/>
      <c r="N12" s="47">
        <f t="shared" si="1"/>
        <v>0</v>
      </c>
      <c r="O12" s="27">
        <v>217</v>
      </c>
      <c r="P12" s="28">
        <v>241</v>
      </c>
      <c r="Q12" s="60">
        <f t="shared" si="3"/>
        <v>0</v>
      </c>
    </row>
    <row r="13" spans="1:18" ht="15.95" customHeight="1" x14ac:dyDescent="0.25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49">
        <v>229</v>
      </c>
      <c r="M13" s="47"/>
      <c r="N13" s="47">
        <f t="shared" si="1"/>
        <v>0</v>
      </c>
      <c r="O13" s="27">
        <v>217</v>
      </c>
      <c r="P13" s="28">
        <v>241</v>
      </c>
      <c r="Q13" s="60">
        <f t="shared" si="3"/>
        <v>0</v>
      </c>
    </row>
    <row r="14" spans="1:18" ht="15.95" customHeight="1" x14ac:dyDescent="0.25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49">
        <v>229</v>
      </c>
      <c r="M14" s="47"/>
      <c r="N14" s="47">
        <f t="shared" si="1"/>
        <v>0</v>
      </c>
      <c r="O14" s="27">
        <v>217</v>
      </c>
      <c r="P14" s="28">
        <v>241</v>
      </c>
      <c r="Q14" s="60">
        <f t="shared" si="3"/>
        <v>0</v>
      </c>
    </row>
    <row r="15" spans="1:18" ht="15.95" customHeight="1" x14ac:dyDescent="0.25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49">
        <v>229</v>
      </c>
      <c r="M15" s="47"/>
      <c r="N15" s="47">
        <f t="shared" si="1"/>
        <v>0</v>
      </c>
      <c r="O15" s="27">
        <v>217</v>
      </c>
      <c r="P15" s="28">
        <v>241</v>
      </c>
      <c r="Q15" s="60">
        <f t="shared" si="3"/>
        <v>0</v>
      </c>
      <c r="R15" s="7"/>
    </row>
    <row r="16" spans="1:18" ht="15.95" customHeight="1" x14ac:dyDescent="0.25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53"/>
      <c r="L16" s="49">
        <v>229</v>
      </c>
      <c r="M16" s="47"/>
      <c r="N16" s="47">
        <f t="shared" si="1"/>
        <v>0</v>
      </c>
      <c r="O16" s="27">
        <v>217</v>
      </c>
      <c r="P16" s="28">
        <v>241</v>
      </c>
      <c r="Q16" s="60">
        <f t="shared" si="3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49">
        <v>229</v>
      </c>
      <c r="M17" s="47"/>
      <c r="N17" s="47">
        <f t="shared" si="1"/>
        <v>0</v>
      </c>
      <c r="O17" s="27">
        <v>217</v>
      </c>
      <c r="P17" s="28">
        <v>241</v>
      </c>
      <c r="Q17" s="60">
        <f t="shared" si="3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49">
        <v>229</v>
      </c>
      <c r="M18" s="47"/>
      <c r="N18" s="47">
        <f>MAX(B18:K18)-MIN(B18:K18)</f>
        <v>0</v>
      </c>
      <c r="O18" s="27">
        <v>217</v>
      </c>
      <c r="P18" s="28">
        <v>241</v>
      </c>
      <c r="Q18" s="60">
        <f>M18/M$3*100</f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9">
        <v>229</v>
      </c>
      <c r="M19" s="47"/>
      <c r="N19" s="47">
        <f>MAX(B19:K19)-MIN(B19:K19)</f>
        <v>0</v>
      </c>
      <c r="O19" s="27">
        <v>217</v>
      </c>
      <c r="P19" s="28">
        <v>241</v>
      </c>
      <c r="Q19" s="60">
        <f>M19/M$3*100</f>
        <v>0</v>
      </c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9">
        <v>229</v>
      </c>
      <c r="M20" s="47"/>
      <c r="N20" s="47">
        <f>MAX(B20:K20)-MIN(B20:K20)</f>
        <v>0</v>
      </c>
      <c r="O20" s="27">
        <v>217</v>
      </c>
      <c r="P20" s="28">
        <v>241</v>
      </c>
      <c r="Q20" s="60">
        <f>M20/M$3*100</f>
        <v>0</v>
      </c>
    </row>
    <row r="44" spans="5:5" x14ac:dyDescent="0.15">
      <c r="E44" s="72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20"/>
  <sheetViews>
    <sheetView zoomScale="80" workbookViewId="0">
      <selection activeCell="H9" sqref="H9"/>
    </sheetView>
  </sheetViews>
  <sheetFormatPr defaultRowHeight="13.5" x14ac:dyDescent="0.15"/>
  <cols>
    <col min="1" max="1" width="3.625" customWidth="1"/>
    <col min="2" max="2" width="10.25" customWidth="1"/>
    <col min="3" max="3" width="10.5" bestFit="1" customWidth="1"/>
    <col min="4" max="4" width="9.5" customWidth="1"/>
    <col min="5" max="5" width="10.375" customWidth="1"/>
    <col min="6" max="6" width="9.5" customWidth="1"/>
    <col min="7" max="8" width="10.375" customWidth="1"/>
    <col min="9" max="9" width="10.625" customWidth="1"/>
    <col min="10" max="10" width="9.625" customWidth="1"/>
    <col min="11" max="11" width="10.5" customWidth="1"/>
    <col min="12" max="12" width="6.875" customWidth="1"/>
    <col min="13" max="13" width="9.75" customWidth="1"/>
    <col min="14" max="14" width="7.875" customWidth="1"/>
    <col min="15" max="16" width="2.625" customWidth="1"/>
  </cols>
  <sheetData>
    <row r="1" spans="1:18" ht="20.100000000000001" customHeight="1" x14ac:dyDescent="0.3">
      <c r="F1" s="18" t="s">
        <v>53</v>
      </c>
    </row>
    <row r="2" spans="1:18" ht="15.95" customHeight="1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8" t="s">
        <v>40</v>
      </c>
      <c r="N2" s="110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31"/>
      <c r="C3" s="131"/>
      <c r="D3" s="131"/>
      <c r="E3" s="131"/>
      <c r="F3" s="132"/>
      <c r="G3" s="127">
        <v>303.61956521739125</v>
      </c>
      <c r="H3" s="131"/>
      <c r="I3" s="127">
        <v>305.7</v>
      </c>
      <c r="J3" s="131"/>
      <c r="K3" s="131"/>
      <c r="L3" s="49">
        <v>299</v>
      </c>
      <c r="M3" s="47">
        <f t="shared" ref="M3" si="0">AVERAGE(B3:K3)</f>
        <v>304.65978260869565</v>
      </c>
      <c r="N3" s="47">
        <f t="shared" ref="N3:N17" si="1">MAX(B3:K3)-MIN(B3:K3)</f>
        <v>2.0804347826087337</v>
      </c>
      <c r="O3" s="27">
        <v>284</v>
      </c>
      <c r="P3" s="28">
        <v>314</v>
      </c>
      <c r="Q3" s="60">
        <f>M3/M3*100</f>
        <v>100</v>
      </c>
    </row>
    <row r="4" spans="1:18" ht="15.95" customHeight="1" x14ac:dyDescent="0.25">
      <c r="A4" s="22">
        <v>3</v>
      </c>
      <c r="B4" s="53">
        <v>301.15625</v>
      </c>
      <c r="C4" s="53"/>
      <c r="D4" s="47">
        <v>298</v>
      </c>
      <c r="E4" s="53">
        <v>299.70967741935482</v>
      </c>
      <c r="F4" s="53">
        <v>298.64999999999998</v>
      </c>
      <c r="G4" s="53">
        <v>302.28205128205127</v>
      </c>
      <c r="H4" s="53"/>
      <c r="I4" s="53">
        <v>303.39999999999998</v>
      </c>
      <c r="J4" s="53">
        <v>295.7</v>
      </c>
      <c r="K4" s="53">
        <v>294.8</v>
      </c>
      <c r="L4" s="49">
        <v>299</v>
      </c>
      <c r="M4" s="47">
        <f t="shared" ref="M4:M9" si="2">AVERAGE(B4:K4)</f>
        <v>299.21224733767576</v>
      </c>
      <c r="N4" s="47">
        <f>MAX(B4:K4)-MIN(B4:K4)</f>
        <v>8.5999999999999659</v>
      </c>
      <c r="O4" s="27">
        <v>284</v>
      </c>
      <c r="P4" s="28">
        <v>314</v>
      </c>
      <c r="Q4" s="60">
        <f>M4/M$3*100</f>
        <v>98.211928327272304</v>
      </c>
    </row>
    <row r="5" spans="1:18" ht="15.95" customHeight="1" x14ac:dyDescent="0.25">
      <c r="A5" s="22">
        <v>4</v>
      </c>
      <c r="B5" s="53">
        <v>301.5625</v>
      </c>
      <c r="C5" s="53">
        <v>303.91494252873571</v>
      </c>
      <c r="D5" s="47">
        <v>297.8235294117647</v>
      </c>
      <c r="E5" s="53">
        <v>299.93548387096774</v>
      </c>
      <c r="F5" s="53">
        <v>299</v>
      </c>
      <c r="G5" s="53">
        <v>305.66666666666663</v>
      </c>
      <c r="H5" s="53"/>
      <c r="I5" s="53">
        <v>300.60000000000002</v>
      </c>
      <c r="J5" s="53">
        <v>296.14</v>
      </c>
      <c r="K5" s="53">
        <v>292.8</v>
      </c>
      <c r="L5" s="49">
        <v>299</v>
      </c>
      <c r="M5" s="47">
        <f t="shared" si="2"/>
        <v>299.71590249757054</v>
      </c>
      <c r="N5" s="47">
        <f>MAX(B5:K5)-MIN(B5:K5)</f>
        <v>12.866666666666617</v>
      </c>
      <c r="O5" s="27">
        <v>284</v>
      </c>
      <c r="P5" s="28">
        <v>314</v>
      </c>
      <c r="Q5" s="60">
        <f>M5/M$3*100</f>
        <v>98.37724557248994</v>
      </c>
    </row>
    <row r="6" spans="1:18" ht="15.95" customHeight="1" x14ac:dyDescent="0.25">
      <c r="A6" s="22">
        <v>5</v>
      </c>
      <c r="B6" s="53">
        <v>301.6875</v>
      </c>
      <c r="C6" s="53">
        <v>303.33157894736843</v>
      </c>
      <c r="D6" s="47">
        <v>300.9375</v>
      </c>
      <c r="E6" s="53">
        <v>299.35483870967744</v>
      </c>
      <c r="F6" s="53">
        <v>298.94444444444446</v>
      </c>
      <c r="G6" s="53">
        <v>304.73563218390808</v>
      </c>
      <c r="H6" s="53">
        <v>307.23099999999999</v>
      </c>
      <c r="I6" s="53">
        <v>301.10000000000002</v>
      </c>
      <c r="J6" s="53">
        <v>295.27999999999997</v>
      </c>
      <c r="K6" s="53">
        <v>292.8</v>
      </c>
      <c r="L6" s="49">
        <v>299</v>
      </c>
      <c r="M6" s="47">
        <f t="shared" si="2"/>
        <v>300.54024942853982</v>
      </c>
      <c r="N6" s="47">
        <f t="shared" si="1"/>
        <v>14.430999999999983</v>
      </c>
      <c r="O6" s="27">
        <v>284</v>
      </c>
      <c r="P6" s="28">
        <v>314</v>
      </c>
      <c r="Q6" s="60">
        <f t="shared" ref="Q6:Q17" si="3">M6/M$3*100</f>
        <v>98.647825077244619</v>
      </c>
    </row>
    <row r="7" spans="1:18" ht="15.95" customHeight="1" x14ac:dyDescent="0.25">
      <c r="A7" s="22">
        <v>6</v>
      </c>
      <c r="B7" s="53">
        <v>301.4375</v>
      </c>
      <c r="C7" s="53">
        <v>302.90987654320992</v>
      </c>
      <c r="D7" s="47">
        <v>298.5</v>
      </c>
      <c r="E7" s="53">
        <v>298.39999999999998</v>
      </c>
      <c r="F7" s="53">
        <v>298.68181818181819</v>
      </c>
      <c r="G7" s="53">
        <v>303.91666666666663</v>
      </c>
      <c r="H7" s="53">
        <v>306.76900000000001</v>
      </c>
      <c r="I7" s="53">
        <v>304.8</v>
      </c>
      <c r="J7" s="53">
        <v>295.5</v>
      </c>
      <c r="K7" s="53">
        <v>297.3</v>
      </c>
      <c r="L7" s="49">
        <v>299</v>
      </c>
      <c r="M7" s="47">
        <f t="shared" si="2"/>
        <v>300.82148613916951</v>
      </c>
      <c r="N7" s="47">
        <f>MAX(B7:K7)-MIN(B7:K7)</f>
        <v>11.269000000000005</v>
      </c>
      <c r="O7" s="27">
        <v>284</v>
      </c>
      <c r="P7" s="28">
        <v>314</v>
      </c>
      <c r="Q7" s="60">
        <f>M7/M$3*100</f>
        <v>98.740136805501493</v>
      </c>
    </row>
    <row r="8" spans="1:18" ht="15.95" customHeight="1" x14ac:dyDescent="0.25">
      <c r="A8" s="22">
        <v>7</v>
      </c>
      <c r="B8" s="53">
        <v>301.3125</v>
      </c>
      <c r="C8" s="53">
        <v>302.91704545454553</v>
      </c>
      <c r="D8" s="47">
        <v>297.55555555555554</v>
      </c>
      <c r="E8" s="53">
        <v>298.83870967741933</v>
      </c>
      <c r="F8" s="53">
        <v>298.66666666666669</v>
      </c>
      <c r="G8" s="53">
        <v>304.89506172839509</v>
      </c>
      <c r="H8" s="53">
        <v>306.83100000000002</v>
      </c>
      <c r="I8" s="53">
        <v>300.5</v>
      </c>
      <c r="J8" s="53">
        <v>292.95999999999998</v>
      </c>
      <c r="K8" s="53">
        <v>301.10000000000002</v>
      </c>
      <c r="L8" s="49">
        <v>299</v>
      </c>
      <c r="M8" s="47">
        <f t="shared" si="2"/>
        <v>300.5576539082582</v>
      </c>
      <c r="N8" s="47">
        <f t="shared" si="1"/>
        <v>13.871000000000038</v>
      </c>
      <c r="O8" s="27">
        <v>284</v>
      </c>
      <c r="P8" s="28">
        <v>314</v>
      </c>
      <c r="Q8" s="60">
        <f t="shared" si="3"/>
        <v>98.65353783643107</v>
      </c>
    </row>
    <row r="9" spans="1:18" ht="15.95" customHeight="1" x14ac:dyDescent="0.25">
      <c r="A9" s="22">
        <v>8</v>
      </c>
      <c r="B9" s="53">
        <v>302.40625</v>
      </c>
      <c r="C9" s="53">
        <v>303.0192771084337</v>
      </c>
      <c r="D9" s="47">
        <v>295.04761904761904</v>
      </c>
      <c r="E9" s="53">
        <v>299.25806451612902</v>
      </c>
      <c r="F9" s="53">
        <v>299.05263157894734</v>
      </c>
      <c r="G9" s="53">
        <v>305.34027777777783</v>
      </c>
      <c r="H9" s="53">
        <v>305.75</v>
      </c>
      <c r="I9" s="53">
        <v>299.60000000000002</v>
      </c>
      <c r="J9" s="53">
        <v>296.8</v>
      </c>
      <c r="K9" s="53">
        <v>295.3</v>
      </c>
      <c r="L9" s="49">
        <v>299</v>
      </c>
      <c r="M9" s="47">
        <f t="shared" si="2"/>
        <v>300.15741200289074</v>
      </c>
      <c r="N9" s="47">
        <f t="shared" si="1"/>
        <v>10.702380952380963</v>
      </c>
      <c r="O9" s="27">
        <v>284</v>
      </c>
      <c r="P9" s="28">
        <v>314</v>
      </c>
      <c r="Q9" s="60">
        <f t="shared" si="3"/>
        <v>98.522164439542138</v>
      </c>
    </row>
    <row r="10" spans="1:18" ht="15.95" customHeight="1" x14ac:dyDescent="0.25">
      <c r="A10" s="22">
        <v>9</v>
      </c>
      <c r="B10" s="53"/>
      <c r="C10" s="53"/>
      <c r="D10" s="47"/>
      <c r="E10" s="53"/>
      <c r="F10" s="53"/>
      <c r="G10" s="53"/>
      <c r="H10" s="53"/>
      <c r="I10" s="53"/>
      <c r="J10" s="53"/>
      <c r="K10" s="53"/>
      <c r="L10" s="49">
        <v>299</v>
      </c>
      <c r="M10" s="47"/>
      <c r="N10" s="47">
        <f t="shared" si="1"/>
        <v>0</v>
      </c>
      <c r="O10" s="27">
        <v>284</v>
      </c>
      <c r="P10" s="28">
        <v>314</v>
      </c>
      <c r="Q10" s="60">
        <f t="shared" si="3"/>
        <v>0</v>
      </c>
    </row>
    <row r="11" spans="1:18" ht="15.95" customHeight="1" x14ac:dyDescent="0.25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49">
        <v>299</v>
      </c>
      <c r="M11" s="47"/>
      <c r="N11" s="47">
        <f t="shared" si="1"/>
        <v>0</v>
      </c>
      <c r="O11" s="27">
        <v>284</v>
      </c>
      <c r="P11" s="28">
        <v>314</v>
      </c>
      <c r="Q11" s="60">
        <f t="shared" si="3"/>
        <v>0</v>
      </c>
    </row>
    <row r="12" spans="1:18" ht="15.95" customHeight="1" x14ac:dyDescent="0.25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49">
        <v>299</v>
      </c>
      <c r="M12" s="47"/>
      <c r="N12" s="47">
        <f t="shared" si="1"/>
        <v>0</v>
      </c>
      <c r="O12" s="27">
        <v>284</v>
      </c>
      <c r="P12" s="28">
        <v>314</v>
      </c>
      <c r="Q12" s="60">
        <f t="shared" si="3"/>
        <v>0</v>
      </c>
    </row>
    <row r="13" spans="1:18" ht="15.95" customHeight="1" x14ac:dyDescent="0.25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49">
        <v>299</v>
      </c>
      <c r="M13" s="47"/>
      <c r="N13" s="47">
        <f t="shared" si="1"/>
        <v>0</v>
      </c>
      <c r="O13" s="27">
        <v>284</v>
      </c>
      <c r="P13" s="28">
        <v>314</v>
      </c>
      <c r="Q13" s="60">
        <f t="shared" si="3"/>
        <v>0</v>
      </c>
    </row>
    <row r="14" spans="1:18" ht="15.95" customHeight="1" x14ac:dyDescent="0.25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49">
        <v>299</v>
      </c>
      <c r="M14" s="47"/>
      <c r="N14" s="47">
        <f t="shared" si="1"/>
        <v>0</v>
      </c>
      <c r="O14" s="27">
        <v>284</v>
      </c>
      <c r="P14" s="28">
        <v>314</v>
      </c>
      <c r="Q14" s="60">
        <f t="shared" si="3"/>
        <v>0</v>
      </c>
    </row>
    <row r="15" spans="1:18" ht="15.95" customHeight="1" x14ac:dyDescent="0.25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49">
        <v>299</v>
      </c>
      <c r="M15" s="47"/>
      <c r="N15" s="47">
        <f t="shared" si="1"/>
        <v>0</v>
      </c>
      <c r="O15" s="27">
        <v>284</v>
      </c>
      <c r="P15" s="28">
        <v>314</v>
      </c>
      <c r="Q15" s="60">
        <f t="shared" si="3"/>
        <v>0</v>
      </c>
      <c r="R15" s="7"/>
    </row>
    <row r="16" spans="1:18" ht="15.95" customHeight="1" x14ac:dyDescent="0.25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53"/>
      <c r="L16" s="49">
        <v>299</v>
      </c>
      <c r="M16" s="47"/>
      <c r="N16" s="47">
        <f t="shared" si="1"/>
        <v>0</v>
      </c>
      <c r="O16" s="27">
        <v>284</v>
      </c>
      <c r="P16" s="28">
        <v>314</v>
      </c>
      <c r="Q16" s="60">
        <f t="shared" si="3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49">
        <v>299</v>
      </c>
      <c r="M17" s="47"/>
      <c r="N17" s="47">
        <f t="shared" si="1"/>
        <v>0</v>
      </c>
      <c r="O17" s="27">
        <v>284</v>
      </c>
      <c r="P17" s="28">
        <v>314</v>
      </c>
      <c r="Q17" s="60">
        <f t="shared" si="3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49">
        <v>299</v>
      </c>
      <c r="M18" s="47"/>
      <c r="N18" s="47">
        <f>MAX(B18:K18)-MIN(B18:K18)</f>
        <v>0</v>
      </c>
      <c r="O18" s="27">
        <v>284</v>
      </c>
      <c r="P18" s="28">
        <v>314</v>
      </c>
      <c r="Q18" s="60">
        <f>M18/M$3*100</f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9">
        <v>299</v>
      </c>
      <c r="M19" s="47"/>
      <c r="N19" s="47">
        <f>MAX(B19:K19)-MIN(B19:K19)</f>
        <v>0</v>
      </c>
      <c r="O19" s="27">
        <v>284</v>
      </c>
      <c r="P19" s="28">
        <v>314</v>
      </c>
      <c r="Q19" s="60">
        <f>M19/M$3*100</f>
        <v>0</v>
      </c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9">
        <v>299</v>
      </c>
      <c r="M20" s="47"/>
      <c r="N20" s="47">
        <f>MAX(B20:K20)-MIN(B20:K20)</f>
        <v>0</v>
      </c>
      <c r="O20" s="27">
        <v>284</v>
      </c>
      <c r="P20" s="28">
        <v>314</v>
      </c>
      <c r="Q20" s="60">
        <f>M20/M$3*100</f>
        <v>0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R20"/>
  <sheetViews>
    <sheetView zoomScale="80" workbookViewId="0">
      <selection activeCell="H9" sqref="H9"/>
    </sheetView>
  </sheetViews>
  <sheetFormatPr defaultRowHeight="13.5" x14ac:dyDescent="0.15"/>
  <cols>
    <col min="1" max="1" width="3.75" customWidth="1"/>
    <col min="2" max="2" width="10.5" customWidth="1"/>
    <col min="3" max="3" width="10.5" bestFit="1" customWidth="1"/>
    <col min="4" max="4" width="9.875" customWidth="1"/>
    <col min="5" max="5" width="10.25" customWidth="1"/>
    <col min="6" max="6" width="9.5" customWidth="1"/>
    <col min="7" max="7" width="9.75" customWidth="1"/>
    <col min="8" max="9" width="10.25" customWidth="1"/>
    <col min="10" max="10" width="10.625" customWidth="1"/>
    <col min="11" max="11" width="9.375" customWidth="1"/>
    <col min="12" max="12" width="7.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8" t="s">
        <v>54</v>
      </c>
    </row>
    <row r="2" spans="1:18" ht="16.5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1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7"/>
      <c r="C3" s="127"/>
      <c r="D3" s="127"/>
      <c r="E3" s="127"/>
      <c r="F3" s="123"/>
      <c r="G3" s="127">
        <v>155.1764705882353</v>
      </c>
      <c r="H3" s="127"/>
      <c r="I3" s="127">
        <v>148.80000000000001</v>
      </c>
      <c r="J3" s="127"/>
      <c r="K3" s="127"/>
      <c r="L3" s="50">
        <v>150</v>
      </c>
      <c r="M3" s="47">
        <f t="shared" ref="M3" si="0">AVERAGE(B3:K3)</f>
        <v>151.98823529411766</v>
      </c>
      <c r="N3" s="47">
        <f t="shared" ref="N3:N20" si="1">MAX(B3:K3)-MIN(B3:K3)</f>
        <v>6.3764705882352928</v>
      </c>
      <c r="O3" s="45">
        <v>142</v>
      </c>
      <c r="P3" s="46">
        <v>158</v>
      </c>
      <c r="Q3" s="60">
        <f>M3/M3*100</f>
        <v>100</v>
      </c>
    </row>
    <row r="4" spans="1:18" ht="15.95" customHeight="1" x14ac:dyDescent="0.25">
      <c r="A4" s="22">
        <v>3</v>
      </c>
      <c r="B4" s="53">
        <v>150.28125</v>
      </c>
      <c r="C4" s="53"/>
      <c r="D4" s="47">
        <v>147.625</v>
      </c>
      <c r="E4" s="53">
        <v>150.7741935483871</v>
      </c>
      <c r="F4" s="53">
        <v>152.44999999999999</v>
      </c>
      <c r="G4" s="53">
        <v>155.36538461538461</v>
      </c>
      <c r="H4" s="53"/>
      <c r="I4" s="53">
        <v>148.5</v>
      </c>
      <c r="J4" s="53">
        <v>148.26</v>
      </c>
      <c r="K4" s="53"/>
      <c r="L4" s="50">
        <v>150</v>
      </c>
      <c r="M4" s="47">
        <f t="shared" ref="M4:M9" si="2">AVERAGE(B4:K4)</f>
        <v>150.46511830911024</v>
      </c>
      <c r="N4" s="47">
        <f>MAX(B4:K4)-MIN(B4:K4)</f>
        <v>7.7403846153846132</v>
      </c>
      <c r="O4" s="45">
        <v>142</v>
      </c>
      <c r="P4" s="46">
        <v>158</v>
      </c>
      <c r="Q4" s="60">
        <f>M4/M$3*100</f>
        <v>98.997871787865705</v>
      </c>
    </row>
    <row r="5" spans="1:18" ht="15.95" customHeight="1" x14ac:dyDescent="0.25">
      <c r="A5" s="22">
        <v>4</v>
      </c>
      <c r="B5" s="53">
        <v>150.96875</v>
      </c>
      <c r="C5" s="53">
        <v>150.06781609195394</v>
      </c>
      <c r="D5" s="47">
        <v>149.6</v>
      </c>
      <c r="E5" s="53">
        <v>151.09677419354838</v>
      </c>
      <c r="F5" s="53">
        <v>152.4</v>
      </c>
      <c r="G5" s="53">
        <v>155.22072072072069</v>
      </c>
      <c r="H5" s="53"/>
      <c r="I5" s="53">
        <v>148.4</v>
      </c>
      <c r="J5" s="53">
        <v>148.46</v>
      </c>
      <c r="K5" s="53"/>
      <c r="L5" s="50">
        <v>150</v>
      </c>
      <c r="M5" s="47">
        <f t="shared" si="2"/>
        <v>150.77675762577789</v>
      </c>
      <c r="N5" s="47">
        <f>MAX(B5:K5)-MIN(B5:K5)</f>
        <v>6.8207207207206864</v>
      </c>
      <c r="O5" s="45">
        <v>142</v>
      </c>
      <c r="P5" s="46">
        <v>158</v>
      </c>
      <c r="Q5" s="60">
        <f>M5/M$3*100</f>
        <v>99.202913524197839</v>
      </c>
    </row>
    <row r="6" spans="1:18" ht="15.95" customHeight="1" x14ac:dyDescent="0.25">
      <c r="A6" s="22">
        <v>5</v>
      </c>
      <c r="B6" s="53">
        <v>151.25</v>
      </c>
      <c r="C6" s="53">
        <v>149.16493506493507</v>
      </c>
      <c r="D6" s="47">
        <v>149</v>
      </c>
      <c r="E6" s="204">
        <v>150.25806451612902</v>
      </c>
      <c r="F6" s="53">
        <v>152</v>
      </c>
      <c r="G6" s="53">
        <v>156.13793103448276</v>
      </c>
      <c r="H6" s="53">
        <v>149.61500000000001</v>
      </c>
      <c r="I6" s="53">
        <v>151</v>
      </c>
      <c r="J6" s="53">
        <v>147.76</v>
      </c>
      <c r="K6" s="53"/>
      <c r="L6" s="50">
        <v>150</v>
      </c>
      <c r="M6" s="47">
        <f t="shared" si="2"/>
        <v>150.68732562394965</v>
      </c>
      <c r="N6" s="47">
        <f t="shared" si="1"/>
        <v>8.3779310344827707</v>
      </c>
      <c r="O6" s="45">
        <v>142</v>
      </c>
      <c r="P6" s="46">
        <v>158</v>
      </c>
      <c r="Q6" s="60">
        <f t="shared" ref="Q6:Q20" si="3">M6/M$3*100</f>
        <v>99.144072126602055</v>
      </c>
    </row>
    <row r="7" spans="1:18" ht="15.95" customHeight="1" x14ac:dyDescent="0.25">
      <c r="A7" s="22">
        <v>6</v>
      </c>
      <c r="B7" s="53">
        <v>150.46875</v>
      </c>
      <c r="C7" s="53">
        <v>149.74444444444441</v>
      </c>
      <c r="D7" s="47">
        <v>148.6875</v>
      </c>
      <c r="E7" s="53">
        <v>149.86666666666667</v>
      </c>
      <c r="F7" s="53">
        <v>151.90909090909091</v>
      </c>
      <c r="G7" s="53">
        <v>155.25</v>
      </c>
      <c r="H7" s="53">
        <v>148.69200000000001</v>
      </c>
      <c r="I7" s="53">
        <v>149.19999999999999</v>
      </c>
      <c r="J7" s="53">
        <v>148.13999999999999</v>
      </c>
      <c r="K7" s="53"/>
      <c r="L7" s="50">
        <v>150</v>
      </c>
      <c r="M7" s="47">
        <f t="shared" si="2"/>
        <v>150.21760578002244</v>
      </c>
      <c r="N7" s="47">
        <f>MAX(B7:K7)-MIN(B7:K7)</f>
        <v>7.1100000000000136</v>
      </c>
      <c r="O7" s="45">
        <v>142</v>
      </c>
      <c r="P7" s="46">
        <v>158</v>
      </c>
      <c r="Q7" s="60">
        <f>M7/M$3*100</f>
        <v>98.835021993203085</v>
      </c>
    </row>
    <row r="8" spans="1:18" ht="15.95" customHeight="1" x14ac:dyDescent="0.25">
      <c r="A8" s="22">
        <v>7</v>
      </c>
      <c r="B8" s="53">
        <v>149.40625</v>
      </c>
      <c r="C8" s="53">
        <v>149.56136363636367</v>
      </c>
      <c r="D8" s="47">
        <v>149.94736842105263</v>
      </c>
      <c r="E8" s="53">
        <v>149.67741935483872</v>
      </c>
      <c r="F8" s="53">
        <v>151.52380952380952</v>
      </c>
      <c r="G8" s="53">
        <v>156.22222222222223</v>
      </c>
      <c r="H8" s="53">
        <v>148.50800000000001</v>
      </c>
      <c r="I8" s="53">
        <v>150.80000000000001</v>
      </c>
      <c r="J8" s="53">
        <v>147.52000000000001</v>
      </c>
      <c r="K8" s="53"/>
      <c r="L8" s="50">
        <v>150</v>
      </c>
      <c r="M8" s="47">
        <f t="shared" si="2"/>
        <v>150.35182590647631</v>
      </c>
      <c r="N8" s="47">
        <f t="shared" si="1"/>
        <v>8.7022222222222183</v>
      </c>
      <c r="O8" s="45">
        <v>142</v>
      </c>
      <c r="P8" s="46">
        <v>158</v>
      </c>
      <c r="Q8" s="60">
        <f t="shared" si="3"/>
        <v>98.92333154307984</v>
      </c>
    </row>
    <row r="9" spans="1:18" ht="15.95" customHeight="1" x14ac:dyDescent="0.25">
      <c r="A9" s="22">
        <v>8</v>
      </c>
      <c r="B9" s="53">
        <v>151.5625</v>
      </c>
      <c r="C9" s="53">
        <v>149.91951219512194</v>
      </c>
      <c r="D9" s="47">
        <v>148.05263157894737</v>
      </c>
      <c r="E9" s="53">
        <v>149.83870967741936</v>
      </c>
      <c r="F9" s="53">
        <v>153.26315789473685</v>
      </c>
      <c r="G9" s="53">
        <v>155.5</v>
      </c>
      <c r="H9" s="53">
        <v>149.422</v>
      </c>
      <c r="I9" s="53">
        <v>149.4</v>
      </c>
      <c r="J9" s="53">
        <v>147.29</v>
      </c>
      <c r="K9" s="53"/>
      <c r="L9" s="50">
        <v>150</v>
      </c>
      <c r="M9" s="47">
        <f t="shared" si="2"/>
        <v>150.47205681624729</v>
      </c>
      <c r="N9" s="47">
        <f t="shared" si="1"/>
        <v>8.210000000000008</v>
      </c>
      <c r="O9" s="45">
        <v>142</v>
      </c>
      <c r="P9" s="46">
        <v>158</v>
      </c>
      <c r="Q9" s="60">
        <f t="shared" si="3"/>
        <v>99.002436948533315</v>
      </c>
    </row>
    <row r="10" spans="1:18" ht="15.95" customHeight="1" x14ac:dyDescent="0.25">
      <c r="A10" s="22">
        <v>9</v>
      </c>
      <c r="B10" s="53"/>
      <c r="C10" s="53"/>
      <c r="D10" s="47"/>
      <c r="E10" s="53"/>
      <c r="F10" s="53"/>
      <c r="G10" s="53"/>
      <c r="H10" s="53"/>
      <c r="I10" s="53"/>
      <c r="J10" s="53"/>
      <c r="K10" s="53"/>
      <c r="L10" s="50">
        <v>150</v>
      </c>
      <c r="M10" s="47"/>
      <c r="N10" s="47">
        <f t="shared" si="1"/>
        <v>0</v>
      </c>
      <c r="O10" s="45">
        <v>142</v>
      </c>
      <c r="P10" s="46">
        <v>158</v>
      </c>
      <c r="Q10" s="60">
        <f t="shared" si="3"/>
        <v>0</v>
      </c>
    </row>
    <row r="11" spans="1:18" ht="15.95" customHeight="1" x14ac:dyDescent="0.25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50">
        <v>150</v>
      </c>
      <c r="M11" s="47"/>
      <c r="N11" s="47">
        <f t="shared" si="1"/>
        <v>0</v>
      </c>
      <c r="O11" s="45">
        <v>142</v>
      </c>
      <c r="P11" s="46">
        <v>158</v>
      </c>
      <c r="Q11" s="60">
        <f t="shared" si="3"/>
        <v>0</v>
      </c>
    </row>
    <row r="12" spans="1:18" ht="15.95" customHeight="1" x14ac:dyDescent="0.25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50">
        <v>150</v>
      </c>
      <c r="M12" s="47"/>
      <c r="N12" s="47">
        <f t="shared" si="1"/>
        <v>0</v>
      </c>
      <c r="O12" s="45">
        <v>142</v>
      </c>
      <c r="P12" s="46">
        <v>158</v>
      </c>
      <c r="Q12" s="60">
        <f t="shared" si="3"/>
        <v>0</v>
      </c>
    </row>
    <row r="13" spans="1:18" ht="15.95" customHeight="1" x14ac:dyDescent="0.25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50">
        <v>150</v>
      </c>
      <c r="M13" s="47"/>
      <c r="N13" s="47">
        <f t="shared" si="1"/>
        <v>0</v>
      </c>
      <c r="O13" s="45">
        <v>142</v>
      </c>
      <c r="P13" s="46">
        <v>158</v>
      </c>
      <c r="Q13" s="60">
        <f t="shared" si="3"/>
        <v>0</v>
      </c>
    </row>
    <row r="14" spans="1:18" ht="15.95" customHeight="1" x14ac:dyDescent="0.25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50">
        <v>150</v>
      </c>
      <c r="M14" s="47"/>
      <c r="N14" s="47">
        <f t="shared" si="1"/>
        <v>0</v>
      </c>
      <c r="O14" s="45">
        <v>142</v>
      </c>
      <c r="P14" s="46">
        <v>158</v>
      </c>
      <c r="Q14" s="60">
        <f t="shared" si="3"/>
        <v>0</v>
      </c>
    </row>
    <row r="15" spans="1:18" ht="15.95" customHeight="1" x14ac:dyDescent="0.25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50">
        <v>150</v>
      </c>
      <c r="M15" s="47"/>
      <c r="N15" s="47">
        <f t="shared" si="1"/>
        <v>0</v>
      </c>
      <c r="O15" s="45">
        <v>142</v>
      </c>
      <c r="P15" s="46">
        <v>158</v>
      </c>
      <c r="Q15" s="60">
        <f t="shared" si="3"/>
        <v>0</v>
      </c>
      <c r="R15" s="7"/>
    </row>
    <row r="16" spans="1:18" ht="15.95" customHeight="1" x14ac:dyDescent="0.25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68"/>
      <c r="L16" s="50">
        <v>150</v>
      </c>
      <c r="M16" s="47"/>
      <c r="N16" s="47">
        <f t="shared" si="1"/>
        <v>0</v>
      </c>
      <c r="O16" s="45">
        <v>142</v>
      </c>
      <c r="P16" s="46">
        <v>158</v>
      </c>
      <c r="Q16" s="60">
        <f t="shared" si="3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0">
        <v>150</v>
      </c>
      <c r="M17" s="47"/>
      <c r="N17" s="47">
        <f t="shared" si="1"/>
        <v>0</v>
      </c>
      <c r="O17" s="45">
        <v>142</v>
      </c>
      <c r="P17" s="46">
        <v>158</v>
      </c>
      <c r="Q17" s="60">
        <f t="shared" si="3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0">
        <v>150</v>
      </c>
      <c r="M18" s="47"/>
      <c r="N18" s="47">
        <f t="shared" si="1"/>
        <v>0</v>
      </c>
      <c r="O18" s="45">
        <v>142</v>
      </c>
      <c r="P18" s="46">
        <v>158</v>
      </c>
      <c r="Q18" s="60">
        <f t="shared" si="3"/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150</v>
      </c>
      <c r="M19" s="47"/>
      <c r="N19" s="47">
        <f t="shared" si="1"/>
        <v>0</v>
      </c>
      <c r="O19" s="45">
        <v>142</v>
      </c>
      <c r="P19" s="46">
        <v>158</v>
      </c>
      <c r="Q19" s="60">
        <f t="shared" si="3"/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0">
        <v>150</v>
      </c>
      <c r="M20" s="47"/>
      <c r="N20" s="47">
        <f t="shared" si="1"/>
        <v>0</v>
      </c>
      <c r="O20" s="45">
        <v>142</v>
      </c>
      <c r="P20" s="46">
        <v>158</v>
      </c>
      <c r="Q20" s="60">
        <f t="shared" si="3"/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R20"/>
  <sheetViews>
    <sheetView zoomScale="80" workbookViewId="0">
      <selection activeCell="H9" sqref="H9"/>
    </sheetView>
  </sheetViews>
  <sheetFormatPr defaultRowHeight="13.5" x14ac:dyDescent="0.15"/>
  <cols>
    <col min="1" max="1" width="3.875" customWidth="1"/>
    <col min="2" max="2" width="9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8" t="s">
        <v>48</v>
      </c>
    </row>
    <row r="2" spans="1:18" ht="16.5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103</v>
      </c>
      <c r="N2" s="111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6"/>
      <c r="C3" s="126"/>
      <c r="D3" s="126"/>
      <c r="E3" s="126"/>
      <c r="F3" s="124"/>
      <c r="G3" s="126"/>
      <c r="H3" s="126"/>
      <c r="I3" s="126">
        <v>2.7</v>
      </c>
      <c r="J3" s="126"/>
      <c r="K3" s="126"/>
      <c r="L3" s="53">
        <v>2.7</v>
      </c>
      <c r="M3" s="55">
        <f t="shared" ref="M3" si="0">AVERAGE(B3:K3)</f>
        <v>2.7</v>
      </c>
      <c r="N3" s="55">
        <f t="shared" ref="N3:N18" si="1">MAX(B3:K3)-MIN(B3:K3)</f>
        <v>0</v>
      </c>
      <c r="O3" s="39">
        <v>2.5</v>
      </c>
      <c r="P3" s="40">
        <v>2.9</v>
      </c>
      <c r="Q3" s="60">
        <f>M3/M3*100</f>
        <v>100</v>
      </c>
    </row>
    <row r="4" spans="1:18" ht="15.95" customHeight="1" x14ac:dyDescent="0.25">
      <c r="A4" s="22">
        <v>3</v>
      </c>
      <c r="B4" s="54">
        <v>2.6500000000000008</v>
      </c>
      <c r="C4" s="54"/>
      <c r="D4" s="104">
        <v>2.6100000000000008</v>
      </c>
      <c r="E4" s="54">
        <v>2.6603225806451616</v>
      </c>
      <c r="F4" s="54">
        <v>2.7449999999999997</v>
      </c>
      <c r="G4" s="54"/>
      <c r="H4" s="54"/>
      <c r="I4" s="54">
        <v>2.64</v>
      </c>
      <c r="J4" s="54">
        <v>2.68</v>
      </c>
      <c r="K4" s="54"/>
      <c r="L4" s="53">
        <v>2.7</v>
      </c>
      <c r="M4" s="55">
        <f t="shared" ref="M4:M9" si="2">AVERAGE(B4:K4)</f>
        <v>2.6642204301075272</v>
      </c>
      <c r="N4" s="55">
        <f>MAX(B4:K4)-MIN(B4:K4)</f>
        <v>0.1349999999999989</v>
      </c>
      <c r="O4" s="39">
        <v>2.5</v>
      </c>
      <c r="P4" s="40">
        <v>2.9</v>
      </c>
      <c r="Q4" s="60">
        <f>M4/M$3*100</f>
        <v>98.674830744723224</v>
      </c>
    </row>
    <row r="5" spans="1:18" ht="15.95" customHeight="1" x14ac:dyDescent="0.25">
      <c r="A5" s="22">
        <v>4</v>
      </c>
      <c r="B5" s="54">
        <v>2.6406250000000004</v>
      </c>
      <c r="C5" s="54">
        <v>2.753218390804598</v>
      </c>
      <c r="D5" s="104">
        <v>2.6523809523809536</v>
      </c>
      <c r="E5" s="54">
        <v>2.6490322580645169</v>
      </c>
      <c r="F5" s="54">
        <v>2.74</v>
      </c>
      <c r="G5" s="54"/>
      <c r="H5" s="54"/>
      <c r="I5" s="54">
        <v>2.61</v>
      </c>
      <c r="J5" s="54">
        <v>2.7</v>
      </c>
      <c r="K5" s="54"/>
      <c r="L5" s="53">
        <v>2.7</v>
      </c>
      <c r="M5" s="55">
        <f t="shared" si="2"/>
        <v>2.6778938001785813</v>
      </c>
      <c r="N5" s="55">
        <f>MAX(B5:K5)-MIN(B5:K5)</f>
        <v>0.14321839080459808</v>
      </c>
      <c r="O5" s="39">
        <v>2.5</v>
      </c>
      <c r="P5" s="40">
        <v>2.9</v>
      </c>
      <c r="Q5" s="60">
        <f>M5/M$3*100</f>
        <v>99.18125185846597</v>
      </c>
    </row>
    <row r="6" spans="1:18" ht="15.95" customHeight="1" x14ac:dyDescent="0.25">
      <c r="A6" s="22">
        <v>5</v>
      </c>
      <c r="B6" s="54">
        <v>2.6406250000000004</v>
      </c>
      <c r="C6" s="54">
        <v>2.7258666666666671</v>
      </c>
      <c r="D6" s="104">
        <v>2.6705882352941179</v>
      </c>
      <c r="E6" s="54">
        <v>2.6354838709677426</v>
      </c>
      <c r="F6" s="54">
        <v>2.7333333333333338</v>
      </c>
      <c r="G6" s="54"/>
      <c r="H6" s="54">
        <v>2.7490000000000001</v>
      </c>
      <c r="I6" s="54">
        <v>2.62</v>
      </c>
      <c r="J6" s="54">
        <v>2.68</v>
      </c>
      <c r="K6" s="54"/>
      <c r="L6" s="53">
        <v>2.7</v>
      </c>
      <c r="M6" s="55">
        <f t="shared" si="2"/>
        <v>2.681862138282733</v>
      </c>
      <c r="N6" s="55">
        <f t="shared" si="1"/>
        <v>0.129</v>
      </c>
      <c r="O6" s="39">
        <v>2.5</v>
      </c>
      <c r="P6" s="40">
        <v>2.9</v>
      </c>
      <c r="Q6" s="60">
        <f t="shared" ref="Q6:Q18" si="3">M6/M$3*100</f>
        <v>99.328227343804926</v>
      </c>
    </row>
    <row r="7" spans="1:18" ht="15.95" customHeight="1" x14ac:dyDescent="0.25">
      <c r="A7" s="22">
        <v>6</v>
      </c>
      <c r="B7" s="54">
        <v>2.6781250000000014</v>
      </c>
      <c r="C7" s="54">
        <v>2.6885185185185168</v>
      </c>
      <c r="D7" s="104">
        <v>2.7894736842105261</v>
      </c>
      <c r="E7" s="54">
        <v>2.6273333333333331</v>
      </c>
      <c r="F7" s="54">
        <v>2.7545454545454544</v>
      </c>
      <c r="G7" s="54"/>
      <c r="H7" s="54">
        <v>2.6949999999999998</v>
      </c>
      <c r="I7" s="54">
        <v>2.68</v>
      </c>
      <c r="J7" s="54">
        <v>2.71</v>
      </c>
      <c r="K7" s="54"/>
      <c r="L7" s="53">
        <v>2.7</v>
      </c>
      <c r="M7" s="55">
        <f t="shared" si="2"/>
        <v>2.7028744988259787</v>
      </c>
      <c r="N7" s="55">
        <f>MAX(B7:K7)-MIN(B7:K7)</f>
        <v>0.16214035087719303</v>
      </c>
      <c r="O7" s="39">
        <v>2.5</v>
      </c>
      <c r="P7" s="40">
        <v>2.9</v>
      </c>
      <c r="Q7" s="60">
        <f>M7/M$3*100</f>
        <v>100.10646291948069</v>
      </c>
    </row>
    <row r="8" spans="1:18" ht="15.95" customHeight="1" x14ac:dyDescent="0.25">
      <c r="A8" s="22">
        <v>7</v>
      </c>
      <c r="B8" s="54">
        <v>2.6718750000000004</v>
      </c>
      <c r="C8" s="54">
        <v>2.7008045977011506</v>
      </c>
      <c r="D8" s="104">
        <v>2.6894736842105273</v>
      </c>
      <c r="E8" s="54">
        <v>2.5932258064516134</v>
      </c>
      <c r="F8" s="54">
        <v>2.7428571428571424</v>
      </c>
      <c r="G8" s="54"/>
      <c r="H8" s="54">
        <v>2.6629999999999998</v>
      </c>
      <c r="I8" s="54">
        <v>2.66</v>
      </c>
      <c r="J8" s="54">
        <v>2.74</v>
      </c>
      <c r="K8" s="54"/>
      <c r="L8" s="53">
        <v>2.7</v>
      </c>
      <c r="M8" s="55">
        <f t="shared" si="2"/>
        <v>2.6826545289025541</v>
      </c>
      <c r="N8" s="55">
        <f t="shared" si="1"/>
        <v>0.14963133640552906</v>
      </c>
      <c r="O8" s="39">
        <v>2.5</v>
      </c>
      <c r="P8" s="40">
        <v>2.9</v>
      </c>
      <c r="Q8" s="60">
        <f t="shared" si="3"/>
        <v>99.357575144539041</v>
      </c>
    </row>
    <row r="9" spans="1:18" ht="15.95" customHeight="1" x14ac:dyDescent="0.25">
      <c r="A9" s="22">
        <v>8</v>
      </c>
      <c r="B9" s="54">
        <v>2.6593749999999998</v>
      </c>
      <c r="C9" s="54">
        <v>2.7501219512195125</v>
      </c>
      <c r="D9" s="104">
        <v>2.6105263157894747</v>
      </c>
      <c r="E9" s="54">
        <v>2.5987096774193548</v>
      </c>
      <c r="F9" s="54">
        <v>2.7526315789473692</v>
      </c>
      <c r="G9" s="54"/>
      <c r="H9" s="54">
        <v>2.665</v>
      </c>
      <c r="I9" s="54">
        <v>2.64</v>
      </c>
      <c r="J9" s="54">
        <v>2.71</v>
      </c>
      <c r="K9" s="54"/>
      <c r="L9" s="53">
        <v>2.7</v>
      </c>
      <c r="M9" s="55">
        <f t="shared" si="2"/>
        <v>2.6732955654219639</v>
      </c>
      <c r="N9" s="55">
        <f t="shared" si="1"/>
        <v>0.15392190152801444</v>
      </c>
      <c r="O9" s="39">
        <v>2.5</v>
      </c>
      <c r="P9" s="40">
        <v>2.9</v>
      </c>
      <c r="Q9" s="60">
        <f t="shared" si="3"/>
        <v>99.010946867480143</v>
      </c>
    </row>
    <row r="10" spans="1:18" ht="15.95" customHeight="1" x14ac:dyDescent="0.25">
      <c r="A10" s="22">
        <v>9</v>
      </c>
      <c r="B10" s="54"/>
      <c r="C10" s="54"/>
      <c r="D10" s="104"/>
      <c r="E10" s="54"/>
      <c r="F10" s="54"/>
      <c r="G10" s="54"/>
      <c r="H10" s="54"/>
      <c r="I10" s="54"/>
      <c r="J10" s="54"/>
      <c r="K10" s="54"/>
      <c r="L10" s="53">
        <v>2.7</v>
      </c>
      <c r="M10" s="55"/>
      <c r="N10" s="55">
        <f t="shared" si="1"/>
        <v>0</v>
      </c>
      <c r="O10" s="39">
        <v>2.5</v>
      </c>
      <c r="P10" s="40">
        <v>2.9</v>
      </c>
      <c r="Q10" s="60">
        <f t="shared" si="3"/>
        <v>0</v>
      </c>
    </row>
    <row r="11" spans="1:18" ht="15.95" customHeight="1" x14ac:dyDescent="0.25">
      <c r="A11" s="22">
        <v>10</v>
      </c>
      <c r="B11" s="54"/>
      <c r="C11" s="54"/>
      <c r="D11" s="104"/>
      <c r="E11" s="54"/>
      <c r="F11" s="54"/>
      <c r="G11" s="54"/>
      <c r="H11" s="54"/>
      <c r="I11" s="54"/>
      <c r="J11" s="54"/>
      <c r="K11" s="54"/>
      <c r="L11" s="53">
        <v>2.7</v>
      </c>
      <c r="M11" s="55"/>
      <c r="N11" s="55">
        <f t="shared" si="1"/>
        <v>0</v>
      </c>
      <c r="O11" s="39">
        <v>2.5</v>
      </c>
      <c r="P11" s="40">
        <v>2.9</v>
      </c>
      <c r="Q11" s="60">
        <f t="shared" si="3"/>
        <v>0</v>
      </c>
    </row>
    <row r="12" spans="1:18" ht="15.95" customHeight="1" x14ac:dyDescent="0.25">
      <c r="A12" s="22">
        <v>11</v>
      </c>
      <c r="B12" s="54"/>
      <c r="C12" s="54"/>
      <c r="D12" s="104"/>
      <c r="E12" s="54"/>
      <c r="F12" s="54"/>
      <c r="G12" s="54"/>
      <c r="H12" s="54"/>
      <c r="I12" s="54"/>
      <c r="J12" s="54"/>
      <c r="K12" s="54"/>
      <c r="L12" s="53">
        <v>2.7</v>
      </c>
      <c r="M12" s="55"/>
      <c r="N12" s="55">
        <f t="shared" si="1"/>
        <v>0</v>
      </c>
      <c r="O12" s="39">
        <v>2.5</v>
      </c>
      <c r="P12" s="40">
        <v>2.9</v>
      </c>
      <c r="Q12" s="60">
        <f t="shared" si="3"/>
        <v>0</v>
      </c>
    </row>
    <row r="13" spans="1:18" ht="15.95" customHeight="1" x14ac:dyDescent="0.25">
      <c r="A13" s="22">
        <v>12</v>
      </c>
      <c r="B13" s="54"/>
      <c r="C13" s="54"/>
      <c r="D13" s="104"/>
      <c r="E13" s="54"/>
      <c r="F13" s="54"/>
      <c r="G13" s="54"/>
      <c r="H13" s="54"/>
      <c r="I13" s="54"/>
      <c r="J13" s="54"/>
      <c r="K13" s="54"/>
      <c r="L13" s="53">
        <v>2.7</v>
      </c>
      <c r="M13" s="55"/>
      <c r="N13" s="55">
        <f t="shared" si="1"/>
        <v>0</v>
      </c>
      <c r="O13" s="39">
        <v>2.5</v>
      </c>
      <c r="P13" s="40">
        <v>2.9</v>
      </c>
      <c r="Q13" s="60">
        <f t="shared" si="3"/>
        <v>0</v>
      </c>
    </row>
    <row r="14" spans="1:18" ht="15.95" customHeight="1" x14ac:dyDescent="0.25">
      <c r="A14" s="22">
        <v>1</v>
      </c>
      <c r="B14" s="54"/>
      <c r="C14" s="54"/>
      <c r="D14" s="104"/>
      <c r="E14" s="54"/>
      <c r="F14" s="54"/>
      <c r="G14" s="54"/>
      <c r="H14" s="54"/>
      <c r="I14" s="54"/>
      <c r="J14" s="54"/>
      <c r="K14" s="54"/>
      <c r="L14" s="53">
        <v>2.7</v>
      </c>
      <c r="M14" s="55"/>
      <c r="N14" s="55">
        <f t="shared" si="1"/>
        <v>0</v>
      </c>
      <c r="O14" s="39">
        <v>2.5</v>
      </c>
      <c r="P14" s="40">
        <v>2.9</v>
      </c>
      <c r="Q14" s="60">
        <f t="shared" si="3"/>
        <v>0</v>
      </c>
    </row>
    <row r="15" spans="1:18" ht="15.95" customHeight="1" x14ac:dyDescent="0.25">
      <c r="A15" s="22">
        <v>2</v>
      </c>
      <c r="B15" s="54"/>
      <c r="C15" s="54"/>
      <c r="D15" s="104"/>
      <c r="E15" s="54"/>
      <c r="F15" s="54"/>
      <c r="G15" s="54"/>
      <c r="H15" s="54"/>
      <c r="I15" s="54"/>
      <c r="J15" s="54"/>
      <c r="K15" s="54"/>
      <c r="L15" s="53">
        <v>2.7</v>
      </c>
      <c r="M15" s="55"/>
      <c r="N15" s="55">
        <f t="shared" si="1"/>
        <v>0</v>
      </c>
      <c r="O15" s="39">
        <v>2.5</v>
      </c>
      <c r="P15" s="40">
        <v>2.9</v>
      </c>
      <c r="Q15" s="60">
        <f t="shared" si="3"/>
        <v>0</v>
      </c>
      <c r="R15" s="7"/>
    </row>
    <row r="16" spans="1:18" ht="15.95" customHeight="1" x14ac:dyDescent="0.25">
      <c r="A16" s="22">
        <v>3</v>
      </c>
      <c r="B16" s="54"/>
      <c r="C16" s="54"/>
      <c r="D16" s="104"/>
      <c r="E16" s="54"/>
      <c r="F16" s="54"/>
      <c r="G16" s="54"/>
      <c r="H16" s="54"/>
      <c r="I16" s="54"/>
      <c r="J16" s="54"/>
      <c r="K16" s="113"/>
      <c r="L16" s="53">
        <v>2.7</v>
      </c>
      <c r="M16" s="55"/>
      <c r="N16" s="55">
        <f t="shared" si="1"/>
        <v>0</v>
      </c>
      <c r="O16" s="39">
        <v>2.5</v>
      </c>
      <c r="P16" s="40">
        <v>2.9</v>
      </c>
      <c r="Q16" s="60">
        <f t="shared" si="3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3">
        <v>2.7</v>
      </c>
      <c r="M17" s="55"/>
      <c r="N17" s="55">
        <f t="shared" si="1"/>
        <v>0</v>
      </c>
      <c r="O17" s="39">
        <v>2.5</v>
      </c>
      <c r="P17" s="40">
        <v>2.9</v>
      </c>
      <c r="Q17" s="60">
        <f t="shared" si="3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3">
        <v>2.7</v>
      </c>
      <c r="M18" s="55"/>
      <c r="N18" s="55">
        <f t="shared" si="1"/>
        <v>0</v>
      </c>
      <c r="O18" s="39">
        <v>2.5</v>
      </c>
      <c r="P18" s="40">
        <v>2.9</v>
      </c>
      <c r="Q18" s="60">
        <f t="shared" si="3"/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3">
        <v>2.7</v>
      </c>
      <c r="M19" s="55"/>
      <c r="N19" s="55">
        <f>MAX(B19:K19)-MIN(B19:K19)</f>
        <v>0</v>
      </c>
      <c r="O19" s="39">
        <v>2.5</v>
      </c>
      <c r="P19" s="40">
        <v>2.9</v>
      </c>
      <c r="Q19" s="60">
        <f>M19/M$3*100</f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3">
        <v>2.7</v>
      </c>
      <c r="M20" s="55"/>
      <c r="N20" s="55">
        <f>MAX(B20:K20)-MIN(B20:K20)</f>
        <v>0</v>
      </c>
      <c r="O20" s="39">
        <v>2.5</v>
      </c>
      <c r="P20" s="40">
        <v>2.9</v>
      </c>
      <c r="Q20" s="60">
        <f>M20/M$3*100</f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20"/>
  <sheetViews>
    <sheetView zoomScale="80" workbookViewId="0">
      <selection activeCell="H9" sqref="H9"/>
    </sheetView>
  </sheetViews>
  <sheetFormatPr defaultRowHeight="15.75" x14ac:dyDescent="0.25"/>
  <cols>
    <col min="1" max="1" width="3.75" customWidth="1"/>
    <col min="2" max="2" width="8.3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7.875" style="69" customWidth="1"/>
    <col min="15" max="16" width="2.625" style="2" customWidth="1"/>
    <col min="17" max="17" width="11.875" bestFit="1" customWidth="1"/>
  </cols>
  <sheetData>
    <row r="1" spans="1:18" ht="20.100000000000001" customHeight="1" x14ac:dyDescent="0.3">
      <c r="F1" s="18" t="s">
        <v>18</v>
      </c>
    </row>
    <row r="2" spans="1:18" ht="15.95" customHeight="1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1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6"/>
      <c r="C3" s="126"/>
      <c r="D3" s="126"/>
      <c r="E3" s="126"/>
      <c r="F3" s="124"/>
      <c r="G3" s="126">
        <v>5.8424242424242436</v>
      </c>
      <c r="H3" s="126"/>
      <c r="I3" s="126">
        <v>6.05</v>
      </c>
      <c r="J3" s="126"/>
      <c r="K3" s="126"/>
      <c r="L3" s="53">
        <v>5.9</v>
      </c>
      <c r="M3" s="55">
        <f t="shared" ref="M3" si="0">AVERAGE(B3:K3)</f>
        <v>5.9462121212121222</v>
      </c>
      <c r="N3" s="55">
        <f t="shared" ref="N3:N20" si="1">MAX(B3:K3)-MIN(B3:K3)</f>
        <v>0.20757575757575619</v>
      </c>
      <c r="O3" s="39">
        <v>5.7</v>
      </c>
      <c r="P3" s="40">
        <v>6.1</v>
      </c>
      <c r="Q3" s="30">
        <f>M3/M3*100</f>
        <v>100</v>
      </c>
    </row>
    <row r="4" spans="1:18" ht="15.95" customHeight="1" x14ac:dyDescent="0.25">
      <c r="A4" s="22">
        <v>3</v>
      </c>
      <c r="B4" s="54">
        <v>5.8156250000000025</v>
      </c>
      <c r="C4" s="54"/>
      <c r="D4" s="104">
        <v>6.0105263157894733</v>
      </c>
      <c r="E4" s="54">
        <v>5.985806451612901</v>
      </c>
      <c r="F4" s="54">
        <v>5.9000000000000021</v>
      </c>
      <c r="G4" s="54">
        <v>5.8120370370370358</v>
      </c>
      <c r="H4" s="54"/>
      <c r="I4" s="54">
        <v>6.01</v>
      </c>
      <c r="J4" s="54">
        <v>5.79</v>
      </c>
      <c r="K4" s="54">
        <v>5.8</v>
      </c>
      <c r="L4" s="53">
        <v>5.9</v>
      </c>
      <c r="M4" s="55">
        <f t="shared" ref="M4:M9" si="2">AVERAGE(B4:K4)</f>
        <v>5.8904993505549266</v>
      </c>
      <c r="N4" s="55">
        <f>MAX(B4:K4)-MIN(B4:K4)</f>
        <v>0.22052631578947324</v>
      </c>
      <c r="O4" s="39">
        <v>5.7</v>
      </c>
      <c r="P4" s="40">
        <v>6.1</v>
      </c>
      <c r="Q4" s="30">
        <f>M4/M$3*100</f>
        <v>99.063054436648002</v>
      </c>
    </row>
    <row r="5" spans="1:18" ht="15.95" customHeight="1" x14ac:dyDescent="0.25">
      <c r="A5" s="22">
        <v>4</v>
      </c>
      <c r="B5" s="54">
        <v>5.809375000000002</v>
      </c>
      <c r="C5" s="54">
        <v>5.9550574712643671</v>
      </c>
      <c r="D5" s="104">
        <v>6.0666666666666655</v>
      </c>
      <c r="E5" s="54">
        <v>5.9848387096774207</v>
      </c>
      <c r="F5" s="54">
        <v>5.905000000000002</v>
      </c>
      <c r="G5" s="54">
        <v>5.8351351351351379</v>
      </c>
      <c r="H5" s="54"/>
      <c r="I5" s="54">
        <v>6.01</v>
      </c>
      <c r="J5" s="54">
        <v>5.78</v>
      </c>
      <c r="K5" s="54">
        <v>5.7</v>
      </c>
      <c r="L5" s="53">
        <v>5.9</v>
      </c>
      <c r="M5" s="55">
        <f t="shared" si="2"/>
        <v>5.8940081091937326</v>
      </c>
      <c r="N5" s="55">
        <f>MAX(B5:K5)-MIN(B5:K5)</f>
        <v>0.36666666666666536</v>
      </c>
      <c r="O5" s="39">
        <v>5.7</v>
      </c>
      <c r="P5" s="40">
        <v>6.1</v>
      </c>
      <c r="Q5" s="30">
        <f>M5/M$3*100</f>
        <v>99.12206273583547</v>
      </c>
    </row>
    <row r="6" spans="1:18" ht="15.95" customHeight="1" x14ac:dyDescent="0.25">
      <c r="A6" s="22">
        <v>5</v>
      </c>
      <c r="B6" s="54">
        <v>5.8187500000000023</v>
      </c>
      <c r="C6" s="54">
        <v>5.9572368421052619</v>
      </c>
      <c r="D6" s="104">
        <v>6.0578947368421048</v>
      </c>
      <c r="E6" s="54">
        <v>5.9809677419354843</v>
      </c>
      <c r="F6" s="54">
        <v>5.9055555555555577</v>
      </c>
      <c r="G6" s="54">
        <v>5.7896551724137941</v>
      </c>
      <c r="H6" s="54">
        <v>5.9619999999999997</v>
      </c>
      <c r="I6" s="54">
        <v>5.99</v>
      </c>
      <c r="J6" s="54">
        <v>5.75</v>
      </c>
      <c r="K6" s="54">
        <v>5.8</v>
      </c>
      <c r="L6" s="53">
        <v>5.9</v>
      </c>
      <c r="M6" s="55">
        <f t="shared" si="2"/>
        <v>5.9012060048852195</v>
      </c>
      <c r="N6" s="55">
        <f t="shared" si="1"/>
        <v>0.30789473684210478</v>
      </c>
      <c r="O6" s="39">
        <v>5.7</v>
      </c>
      <c r="P6" s="40">
        <v>6.1</v>
      </c>
      <c r="Q6" s="30">
        <f t="shared" ref="Q6:Q20" si="3">M6/M$3*100</f>
        <v>99.243112835373779</v>
      </c>
    </row>
    <row r="7" spans="1:18" ht="15.95" customHeight="1" x14ac:dyDescent="0.25">
      <c r="A7" s="22">
        <v>6</v>
      </c>
      <c r="B7" s="54">
        <v>5.8500000000000041</v>
      </c>
      <c r="C7" s="54">
        <v>5.9502469135802452</v>
      </c>
      <c r="D7" s="104">
        <v>6.0315789473684189</v>
      </c>
      <c r="E7" s="54">
        <v>5.9929999999999994</v>
      </c>
      <c r="F7" s="54">
        <v>5.9090909090909101</v>
      </c>
      <c r="G7" s="54">
        <v>5.745454545454546</v>
      </c>
      <c r="H7" s="54">
        <v>5.9379999999999997</v>
      </c>
      <c r="I7" s="54">
        <v>6.02</v>
      </c>
      <c r="J7" s="54">
        <v>5.75</v>
      </c>
      <c r="K7" s="54">
        <v>5.8</v>
      </c>
      <c r="L7" s="53">
        <v>5.9</v>
      </c>
      <c r="M7" s="55">
        <f t="shared" si="2"/>
        <v>5.8987371315494119</v>
      </c>
      <c r="N7" s="55">
        <f>MAX(B7:K7)-MIN(B7:K7)</f>
        <v>0.28612440191387289</v>
      </c>
      <c r="O7" s="39">
        <v>5.7</v>
      </c>
      <c r="P7" s="40">
        <v>6.1</v>
      </c>
      <c r="Q7" s="30">
        <f>M7/M$3*100</f>
        <v>99.201592733408361</v>
      </c>
    </row>
    <row r="8" spans="1:18" ht="15.95" customHeight="1" x14ac:dyDescent="0.25">
      <c r="A8" s="22">
        <v>7</v>
      </c>
      <c r="B8" s="54">
        <v>5.8500000000000041</v>
      </c>
      <c r="C8" s="54">
        <v>5.9474712643678185</v>
      </c>
      <c r="D8" s="104">
        <v>5.9375000000000009</v>
      </c>
      <c r="E8" s="54">
        <v>5.9990322580645179</v>
      </c>
      <c r="F8" s="54">
        <v>5.9047619047619069</v>
      </c>
      <c r="G8" s="54">
        <v>5.825925925925926</v>
      </c>
      <c r="H8" s="54">
        <v>5.9580000000000002</v>
      </c>
      <c r="I8" s="54">
        <v>6.05</v>
      </c>
      <c r="J8" s="54">
        <v>5.77</v>
      </c>
      <c r="K8" s="54">
        <v>5.8</v>
      </c>
      <c r="L8" s="53">
        <v>5.9</v>
      </c>
      <c r="M8" s="55">
        <f t="shared" si="2"/>
        <v>5.904269135312016</v>
      </c>
      <c r="N8" s="55">
        <f t="shared" si="1"/>
        <v>0.28000000000000025</v>
      </c>
      <c r="O8" s="39">
        <v>5.7</v>
      </c>
      <c r="P8" s="40">
        <v>6.1</v>
      </c>
      <c r="Q8" s="30">
        <f t="shared" si="3"/>
        <v>99.29462681375793</v>
      </c>
    </row>
    <row r="9" spans="1:18" ht="15.95" customHeight="1" x14ac:dyDescent="0.25">
      <c r="A9" s="22">
        <v>8</v>
      </c>
      <c r="B9" s="54">
        <v>5.8312500000000034</v>
      </c>
      <c r="C9" s="54">
        <v>5.9537804878048783</v>
      </c>
      <c r="D9" s="104">
        <v>5.9227272727272746</v>
      </c>
      <c r="E9" s="54">
        <v>5.9919354838709671</v>
      </c>
      <c r="F9" s="54">
        <v>5.9157894736842129</v>
      </c>
      <c r="G9" s="54">
        <v>5.8538461538461553</v>
      </c>
      <c r="H9" s="54">
        <v>5.9779999999999998</v>
      </c>
      <c r="I9" s="54">
        <v>6.06</v>
      </c>
      <c r="J9" s="54">
        <v>5.77</v>
      </c>
      <c r="K9" s="54">
        <v>5.7</v>
      </c>
      <c r="L9" s="53">
        <v>5.9</v>
      </c>
      <c r="M9" s="55">
        <f t="shared" si="2"/>
        <v>5.8977328871933494</v>
      </c>
      <c r="N9" s="55">
        <f t="shared" si="1"/>
        <v>0.35999999999999943</v>
      </c>
      <c r="O9" s="39">
        <v>5.7</v>
      </c>
      <c r="P9" s="40">
        <v>6.1</v>
      </c>
      <c r="Q9" s="30">
        <f t="shared" si="3"/>
        <v>99.184703925279905</v>
      </c>
    </row>
    <row r="10" spans="1:18" ht="15.95" customHeight="1" x14ac:dyDescent="0.25">
      <c r="A10" s="22">
        <v>9</v>
      </c>
      <c r="B10" s="54"/>
      <c r="C10" s="54"/>
      <c r="D10" s="55"/>
      <c r="E10" s="54"/>
      <c r="F10" s="54"/>
      <c r="G10" s="54"/>
      <c r="H10" s="54"/>
      <c r="I10" s="54"/>
      <c r="J10" s="54"/>
      <c r="K10" s="54"/>
      <c r="L10" s="53">
        <v>5.9</v>
      </c>
      <c r="M10" s="55"/>
      <c r="N10" s="55">
        <f t="shared" si="1"/>
        <v>0</v>
      </c>
      <c r="O10" s="39">
        <v>5.7</v>
      </c>
      <c r="P10" s="40">
        <v>6.1</v>
      </c>
      <c r="Q10" s="30">
        <f t="shared" si="3"/>
        <v>0</v>
      </c>
    </row>
    <row r="11" spans="1:18" ht="15.95" customHeight="1" x14ac:dyDescent="0.25">
      <c r="A11" s="22">
        <v>10</v>
      </c>
      <c r="B11" s="54"/>
      <c r="C11" s="54"/>
      <c r="D11" s="55"/>
      <c r="E11" s="54"/>
      <c r="F11" s="54"/>
      <c r="G11" s="54"/>
      <c r="H11" s="54"/>
      <c r="I11" s="54"/>
      <c r="J11" s="54"/>
      <c r="K11" s="54"/>
      <c r="L11" s="53">
        <v>5.9</v>
      </c>
      <c r="M11" s="55"/>
      <c r="N11" s="55">
        <f t="shared" si="1"/>
        <v>0</v>
      </c>
      <c r="O11" s="39">
        <v>5.7</v>
      </c>
      <c r="P11" s="40">
        <v>6.1</v>
      </c>
      <c r="Q11" s="30">
        <f t="shared" si="3"/>
        <v>0</v>
      </c>
    </row>
    <row r="12" spans="1:18" ht="15.95" customHeight="1" x14ac:dyDescent="0.25">
      <c r="A12" s="22">
        <v>11</v>
      </c>
      <c r="B12" s="54"/>
      <c r="C12" s="54"/>
      <c r="D12" s="55"/>
      <c r="E12" s="54"/>
      <c r="F12" s="54"/>
      <c r="G12" s="54"/>
      <c r="H12" s="54"/>
      <c r="I12" s="54"/>
      <c r="J12" s="54"/>
      <c r="K12" s="54"/>
      <c r="L12" s="53">
        <v>5.9</v>
      </c>
      <c r="M12" s="55"/>
      <c r="N12" s="55">
        <f t="shared" si="1"/>
        <v>0</v>
      </c>
      <c r="O12" s="39">
        <v>5.7</v>
      </c>
      <c r="P12" s="40">
        <v>6.1</v>
      </c>
      <c r="Q12" s="30">
        <f t="shared" si="3"/>
        <v>0</v>
      </c>
    </row>
    <row r="13" spans="1:18" ht="15.95" customHeight="1" x14ac:dyDescent="0.25">
      <c r="A13" s="22">
        <v>12</v>
      </c>
      <c r="B13" s="54"/>
      <c r="C13" s="54"/>
      <c r="D13" s="55"/>
      <c r="E13" s="54"/>
      <c r="F13" s="54"/>
      <c r="G13" s="54"/>
      <c r="H13" s="54"/>
      <c r="I13" s="54"/>
      <c r="J13" s="54"/>
      <c r="K13" s="54"/>
      <c r="L13" s="53">
        <v>5.9</v>
      </c>
      <c r="M13" s="55"/>
      <c r="N13" s="55">
        <f t="shared" si="1"/>
        <v>0</v>
      </c>
      <c r="O13" s="39">
        <v>5.7</v>
      </c>
      <c r="P13" s="40">
        <v>6.1</v>
      </c>
      <c r="Q13" s="30">
        <f t="shared" si="3"/>
        <v>0</v>
      </c>
    </row>
    <row r="14" spans="1:18" ht="15.95" customHeight="1" x14ac:dyDescent="0.25">
      <c r="A14" s="22">
        <v>1</v>
      </c>
      <c r="B14" s="54"/>
      <c r="C14" s="54"/>
      <c r="D14" s="104"/>
      <c r="E14" s="54"/>
      <c r="F14" s="54"/>
      <c r="G14" s="54"/>
      <c r="H14" s="54"/>
      <c r="I14" s="54"/>
      <c r="J14" s="54"/>
      <c r="K14" s="54"/>
      <c r="L14" s="53">
        <v>5.9</v>
      </c>
      <c r="M14" s="55"/>
      <c r="N14" s="55">
        <f t="shared" si="1"/>
        <v>0</v>
      </c>
      <c r="O14" s="39">
        <v>5.7</v>
      </c>
      <c r="P14" s="40">
        <v>6.1</v>
      </c>
      <c r="Q14" s="30">
        <f t="shared" si="3"/>
        <v>0</v>
      </c>
    </row>
    <row r="15" spans="1:18" ht="15.95" customHeight="1" x14ac:dyDescent="0.25">
      <c r="A15" s="22">
        <v>2</v>
      </c>
      <c r="B15" s="54"/>
      <c r="C15" s="54"/>
      <c r="D15" s="104"/>
      <c r="E15" s="54"/>
      <c r="F15" s="54"/>
      <c r="G15" s="54"/>
      <c r="H15" s="54"/>
      <c r="I15" s="54"/>
      <c r="J15" s="54"/>
      <c r="K15" s="54"/>
      <c r="L15" s="53">
        <v>5.9</v>
      </c>
      <c r="M15" s="55"/>
      <c r="N15" s="55">
        <f t="shared" si="1"/>
        <v>0</v>
      </c>
      <c r="O15" s="39">
        <v>5.7</v>
      </c>
      <c r="P15" s="40">
        <v>6.1</v>
      </c>
      <c r="Q15" s="30">
        <f t="shared" si="3"/>
        <v>0</v>
      </c>
      <c r="R15" s="7"/>
    </row>
    <row r="16" spans="1:18" ht="15.95" customHeight="1" x14ac:dyDescent="0.25">
      <c r="A16" s="22">
        <v>3</v>
      </c>
      <c r="B16" s="54"/>
      <c r="C16" s="54"/>
      <c r="D16" s="104"/>
      <c r="E16" s="54"/>
      <c r="F16" s="54"/>
      <c r="G16" s="54"/>
      <c r="H16" s="54"/>
      <c r="I16" s="54"/>
      <c r="J16" s="54"/>
      <c r="K16" s="54"/>
      <c r="L16" s="53">
        <v>5.9</v>
      </c>
      <c r="M16" s="55"/>
      <c r="N16" s="55">
        <f t="shared" si="1"/>
        <v>0</v>
      </c>
      <c r="O16" s="39">
        <v>5.7</v>
      </c>
      <c r="P16" s="40">
        <v>6.1</v>
      </c>
      <c r="Q16" s="30">
        <f t="shared" si="3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3">
        <v>5.9</v>
      </c>
      <c r="M17" s="55"/>
      <c r="N17" s="55">
        <f t="shared" si="1"/>
        <v>0</v>
      </c>
      <c r="O17" s="39">
        <v>5.7</v>
      </c>
      <c r="P17" s="40">
        <v>6.1</v>
      </c>
      <c r="Q17" s="30">
        <f t="shared" si="3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3">
        <v>5.9</v>
      </c>
      <c r="M18" s="55"/>
      <c r="N18" s="55">
        <f t="shared" si="1"/>
        <v>0</v>
      </c>
      <c r="O18" s="39">
        <v>5.7</v>
      </c>
      <c r="P18" s="40">
        <v>6.1</v>
      </c>
      <c r="Q18" s="30">
        <f t="shared" si="3"/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3">
        <v>5.9</v>
      </c>
      <c r="M19" s="55"/>
      <c r="N19" s="55">
        <f t="shared" si="1"/>
        <v>0</v>
      </c>
      <c r="O19" s="39">
        <v>5.7</v>
      </c>
      <c r="P19" s="40">
        <v>6.1</v>
      </c>
      <c r="Q19" s="30">
        <f t="shared" si="3"/>
        <v>0</v>
      </c>
      <c r="R19" s="7"/>
    </row>
    <row r="20" spans="1:18" ht="15.95" customHeight="1" x14ac:dyDescent="0.25">
      <c r="A20" s="24">
        <v>7</v>
      </c>
      <c r="B20" s="51"/>
      <c r="C20" s="77"/>
      <c r="D20" s="77"/>
      <c r="E20" s="77"/>
      <c r="F20" s="77"/>
      <c r="G20" s="77"/>
      <c r="H20" s="77"/>
      <c r="I20" s="77"/>
      <c r="J20" s="77"/>
      <c r="K20" s="77"/>
      <c r="L20" s="53">
        <v>5.9</v>
      </c>
      <c r="M20" s="55"/>
      <c r="N20" s="55">
        <f t="shared" si="1"/>
        <v>0</v>
      </c>
      <c r="O20" s="39">
        <v>5.7</v>
      </c>
      <c r="P20" s="40">
        <v>6.1</v>
      </c>
      <c r="Q20" s="30">
        <f t="shared" si="3"/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R20"/>
  <sheetViews>
    <sheetView zoomScale="80" workbookViewId="0">
      <selection activeCell="U33" sqref="U33"/>
    </sheetView>
  </sheetViews>
  <sheetFormatPr defaultRowHeight="13.5" x14ac:dyDescent="0.15"/>
  <cols>
    <col min="1" max="1" width="3.625" customWidth="1"/>
    <col min="2" max="2" width="10.125" customWidth="1"/>
    <col min="3" max="3" width="9.625" customWidth="1"/>
    <col min="4" max="5" width="10.25" customWidth="1"/>
    <col min="6" max="6" width="10.125" customWidth="1"/>
    <col min="7" max="7" width="9.625" customWidth="1"/>
    <col min="8" max="8" width="8.75" customWidth="1"/>
    <col min="9" max="9" width="10.625" customWidth="1"/>
    <col min="10" max="10" width="9.625" customWidth="1"/>
    <col min="11" max="11" width="10.5" customWidth="1"/>
    <col min="12" max="12" width="7.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8" t="s">
        <v>55</v>
      </c>
    </row>
    <row r="2" spans="1:18" ht="16.5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6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104</v>
      </c>
      <c r="N2" s="110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7"/>
      <c r="C3" s="127"/>
      <c r="D3" s="127"/>
      <c r="E3" s="215"/>
      <c r="F3" s="123"/>
      <c r="G3" s="127">
        <v>968.52173913043475</v>
      </c>
      <c r="H3" s="127"/>
      <c r="I3" s="127">
        <v>946.5</v>
      </c>
      <c r="J3" s="127"/>
      <c r="K3" s="127"/>
      <c r="L3" s="50">
        <v>966</v>
      </c>
      <c r="M3" s="47">
        <f t="shared" ref="M3" si="0">AVERAGE(B3:K3)</f>
        <v>957.51086956521738</v>
      </c>
      <c r="N3" s="47">
        <f t="shared" ref="N3:N20" si="1">MAX(B3:K3)-MIN(B3:K3)</f>
        <v>22.021739130434753</v>
      </c>
      <c r="O3" s="45">
        <v>917</v>
      </c>
      <c r="P3" s="46">
        <v>1015</v>
      </c>
      <c r="Q3" s="60">
        <f>M3/M3*100</f>
        <v>100</v>
      </c>
    </row>
    <row r="4" spans="1:18" ht="15.95" customHeight="1" x14ac:dyDescent="0.3">
      <c r="A4" s="22">
        <v>3</v>
      </c>
      <c r="B4" s="53">
        <v>975.03125</v>
      </c>
      <c r="C4" s="53"/>
      <c r="D4" s="47">
        <v>974.35294117647061</v>
      </c>
      <c r="E4" s="53"/>
      <c r="F4" s="53">
        <v>966.7</v>
      </c>
      <c r="G4" s="53">
        <v>965.03205128205138</v>
      </c>
      <c r="H4" s="53"/>
      <c r="I4" s="53">
        <v>947</v>
      </c>
      <c r="J4" s="53">
        <v>969.02</v>
      </c>
      <c r="K4" s="53"/>
      <c r="L4" s="50">
        <v>966</v>
      </c>
      <c r="M4" s="47">
        <f t="shared" ref="M4:M9" si="2">AVERAGE(B4:K4)</f>
        <v>966.189373743087</v>
      </c>
      <c r="N4" s="23">
        <f>MAX(B4:K4)-MIN(B4:K4)</f>
        <v>28.03125</v>
      </c>
      <c r="O4" s="45">
        <v>917</v>
      </c>
      <c r="P4" s="46">
        <v>1015</v>
      </c>
      <c r="Q4" s="60">
        <f>M4/M$3*100</f>
        <v>100.90636090447833</v>
      </c>
    </row>
    <row r="5" spans="1:18" ht="15.95" customHeight="1" x14ac:dyDescent="0.3">
      <c r="A5" s="22">
        <v>4</v>
      </c>
      <c r="B5" s="53">
        <v>972.5</v>
      </c>
      <c r="C5" s="53">
        <v>978.94252873563232</v>
      </c>
      <c r="D5" s="47">
        <v>969.22666666666669</v>
      </c>
      <c r="E5" s="53"/>
      <c r="F5" s="53">
        <v>959.3</v>
      </c>
      <c r="G5" s="53">
        <v>962.83783783783781</v>
      </c>
      <c r="H5" s="53"/>
      <c r="I5" s="53">
        <v>949.1</v>
      </c>
      <c r="J5" s="53">
        <v>972.5</v>
      </c>
      <c r="K5" s="53"/>
      <c r="L5" s="50">
        <v>966</v>
      </c>
      <c r="M5" s="47">
        <f t="shared" si="2"/>
        <v>966.34386189144811</v>
      </c>
      <c r="N5" s="23">
        <f>MAX(B5:K5)-MIN(B5:K5)</f>
        <v>29.8425287356323</v>
      </c>
      <c r="O5" s="45">
        <v>917</v>
      </c>
      <c r="P5" s="46">
        <v>1015</v>
      </c>
      <c r="Q5" s="60">
        <f>M5/M$3*100</f>
        <v>100.92249525378669</v>
      </c>
    </row>
    <row r="6" spans="1:18" ht="15.95" customHeight="1" x14ac:dyDescent="0.3">
      <c r="A6" s="22">
        <v>5</v>
      </c>
      <c r="B6" s="53">
        <v>971.21875</v>
      </c>
      <c r="C6" s="53">
        <v>959.41621621621641</v>
      </c>
      <c r="D6" s="47">
        <v>958.77692307692291</v>
      </c>
      <c r="E6" s="53"/>
      <c r="F6" s="53">
        <v>956.33333333333337</v>
      </c>
      <c r="G6" s="53">
        <v>961.61494252873558</v>
      </c>
      <c r="H6" s="53"/>
      <c r="I6" s="53">
        <v>949.1</v>
      </c>
      <c r="J6" s="53">
        <v>972.42</v>
      </c>
      <c r="K6" s="53"/>
      <c r="L6" s="50">
        <v>966</v>
      </c>
      <c r="M6" s="47">
        <f t="shared" si="2"/>
        <v>961.26859502217269</v>
      </c>
      <c r="N6" s="23">
        <f t="shared" si="1"/>
        <v>23.319999999999936</v>
      </c>
      <c r="O6" s="45">
        <v>917</v>
      </c>
      <c r="P6" s="46">
        <v>1015</v>
      </c>
      <c r="Q6" s="60">
        <f t="shared" ref="Q6:Q20" si="3">M6/M$3*100</f>
        <v>100.39244728977977</v>
      </c>
    </row>
    <row r="7" spans="1:18" ht="15.95" customHeight="1" x14ac:dyDescent="0.3">
      <c r="A7" s="22">
        <v>6</v>
      </c>
      <c r="B7" s="53">
        <v>962.40625</v>
      </c>
      <c r="C7" s="53">
        <v>954.88481012658258</v>
      </c>
      <c r="D7" s="47">
        <v>954.28421052631586</v>
      </c>
      <c r="E7" s="53"/>
      <c r="F7" s="53">
        <v>949.90909090909088</v>
      </c>
      <c r="G7" s="53">
        <v>969.52173913043475</v>
      </c>
      <c r="H7" s="53"/>
      <c r="I7" s="53">
        <v>951.4</v>
      </c>
      <c r="J7" s="53">
        <v>970.9</v>
      </c>
      <c r="K7" s="53"/>
      <c r="L7" s="50">
        <v>966</v>
      </c>
      <c r="M7" s="47">
        <f t="shared" si="2"/>
        <v>959.04372867034624</v>
      </c>
      <c r="N7" s="23">
        <f>MAX(B7:K7)-MIN(B7:K7)</f>
        <v>20.990909090909099</v>
      </c>
      <c r="O7" s="45">
        <v>917</v>
      </c>
      <c r="P7" s="46">
        <v>1015</v>
      </c>
      <c r="Q7" s="60">
        <f>M7/M$3*100</f>
        <v>100.16008790645112</v>
      </c>
    </row>
    <row r="8" spans="1:18" ht="15.95" customHeight="1" x14ac:dyDescent="0.3">
      <c r="A8" s="22">
        <v>7</v>
      </c>
      <c r="B8" s="53">
        <v>955.3125</v>
      </c>
      <c r="C8" s="53">
        <v>957.96206896551757</v>
      </c>
      <c r="D8" s="47">
        <v>959.77058823529399</v>
      </c>
      <c r="E8" s="53"/>
      <c r="F8" s="53">
        <v>958.28571428571433</v>
      </c>
      <c r="G8" s="53">
        <v>965.22</v>
      </c>
      <c r="H8" s="53"/>
      <c r="I8" s="53">
        <v>950.9</v>
      </c>
      <c r="J8" s="53">
        <v>969.48</v>
      </c>
      <c r="K8" s="53"/>
      <c r="L8" s="50">
        <v>966</v>
      </c>
      <c r="M8" s="47">
        <f t="shared" si="2"/>
        <v>959.5615530695037</v>
      </c>
      <c r="N8" s="23">
        <f t="shared" si="1"/>
        <v>18.580000000000041</v>
      </c>
      <c r="O8" s="45">
        <v>917</v>
      </c>
      <c r="P8" s="46">
        <v>1015</v>
      </c>
      <c r="Q8" s="60">
        <f t="shared" si="3"/>
        <v>100.21416816972715</v>
      </c>
    </row>
    <row r="9" spans="1:18" ht="15.95" customHeight="1" x14ac:dyDescent="0.3">
      <c r="A9" s="22">
        <v>8</v>
      </c>
      <c r="B9" s="53">
        <v>967.84375</v>
      </c>
      <c r="C9" s="53">
        <v>951.86341463414635</v>
      </c>
      <c r="D9" s="47">
        <v>959.46111111111122</v>
      </c>
      <c r="E9" s="53"/>
      <c r="F9" s="53">
        <v>952.0526315789474</v>
      </c>
      <c r="G9" s="53">
        <v>923.32692307692309</v>
      </c>
      <c r="H9" s="53"/>
      <c r="I9" s="53">
        <v>950.9</v>
      </c>
      <c r="J9" s="53">
        <v>981.71</v>
      </c>
      <c r="K9" s="53"/>
      <c r="L9" s="50">
        <v>966</v>
      </c>
      <c r="M9" s="47">
        <f t="shared" si="2"/>
        <v>955.30826148587551</v>
      </c>
      <c r="N9" s="23">
        <f t="shared" si="1"/>
        <v>58.383076923076942</v>
      </c>
      <c r="O9" s="45">
        <v>917</v>
      </c>
      <c r="P9" s="46">
        <v>1015</v>
      </c>
      <c r="Q9" s="60">
        <f t="shared" si="3"/>
        <v>99.769965214040639</v>
      </c>
    </row>
    <row r="10" spans="1:18" ht="15.95" customHeight="1" x14ac:dyDescent="0.3">
      <c r="A10" s="22">
        <v>9</v>
      </c>
      <c r="B10" s="53"/>
      <c r="C10" s="53"/>
      <c r="D10" s="47"/>
      <c r="E10" s="114"/>
      <c r="F10" s="53"/>
      <c r="G10" s="53"/>
      <c r="H10" s="53"/>
      <c r="I10" s="53"/>
      <c r="J10" s="53"/>
      <c r="K10" s="53"/>
      <c r="L10" s="50">
        <v>966</v>
      </c>
      <c r="M10" s="47"/>
      <c r="N10" s="23">
        <f t="shared" si="1"/>
        <v>0</v>
      </c>
      <c r="O10" s="45">
        <v>917</v>
      </c>
      <c r="P10" s="46">
        <v>1015</v>
      </c>
      <c r="Q10" s="60">
        <f t="shared" si="3"/>
        <v>0</v>
      </c>
    </row>
    <row r="11" spans="1:18" ht="15.95" customHeight="1" x14ac:dyDescent="0.3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50">
        <v>966</v>
      </c>
      <c r="M11" s="47"/>
      <c r="N11" s="23">
        <f t="shared" si="1"/>
        <v>0</v>
      </c>
      <c r="O11" s="45">
        <v>917</v>
      </c>
      <c r="P11" s="46">
        <v>1015</v>
      </c>
      <c r="Q11" s="60">
        <f t="shared" si="3"/>
        <v>0</v>
      </c>
    </row>
    <row r="12" spans="1:18" ht="15.95" customHeight="1" x14ac:dyDescent="0.3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50">
        <v>966</v>
      </c>
      <c r="M12" s="47"/>
      <c r="N12" s="23">
        <f t="shared" si="1"/>
        <v>0</v>
      </c>
      <c r="O12" s="45">
        <v>917</v>
      </c>
      <c r="P12" s="46">
        <v>1015</v>
      </c>
      <c r="Q12" s="60">
        <f t="shared" si="3"/>
        <v>0</v>
      </c>
    </row>
    <row r="13" spans="1:18" ht="15.95" customHeight="1" x14ac:dyDescent="0.3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50">
        <v>966</v>
      </c>
      <c r="M13" s="47"/>
      <c r="N13" s="23">
        <f t="shared" si="1"/>
        <v>0</v>
      </c>
      <c r="O13" s="45">
        <v>917</v>
      </c>
      <c r="P13" s="46">
        <v>1015</v>
      </c>
      <c r="Q13" s="60">
        <f t="shared" si="3"/>
        <v>0</v>
      </c>
    </row>
    <row r="14" spans="1:18" ht="15.95" customHeight="1" x14ac:dyDescent="0.3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50">
        <v>966</v>
      </c>
      <c r="M14" s="47"/>
      <c r="N14" s="23">
        <f t="shared" si="1"/>
        <v>0</v>
      </c>
      <c r="O14" s="45">
        <v>917</v>
      </c>
      <c r="P14" s="46">
        <v>1015</v>
      </c>
      <c r="Q14" s="60">
        <f t="shared" si="3"/>
        <v>0</v>
      </c>
    </row>
    <row r="15" spans="1:18" ht="15.95" customHeight="1" x14ac:dyDescent="0.3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50">
        <v>966</v>
      </c>
      <c r="M15" s="47"/>
      <c r="N15" s="23">
        <f t="shared" si="1"/>
        <v>0</v>
      </c>
      <c r="O15" s="45">
        <v>917</v>
      </c>
      <c r="P15" s="46">
        <v>1015</v>
      </c>
      <c r="Q15" s="60">
        <f t="shared" si="3"/>
        <v>0</v>
      </c>
      <c r="R15" s="7"/>
    </row>
    <row r="16" spans="1:18" ht="15.95" customHeight="1" x14ac:dyDescent="0.3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68"/>
      <c r="L16" s="50">
        <v>966</v>
      </c>
      <c r="M16" s="47"/>
      <c r="N16" s="23">
        <f t="shared" si="1"/>
        <v>0</v>
      </c>
      <c r="O16" s="45">
        <v>917</v>
      </c>
      <c r="P16" s="46">
        <v>1015</v>
      </c>
      <c r="Q16" s="60">
        <f t="shared" si="3"/>
        <v>0</v>
      </c>
      <c r="R16" s="7"/>
    </row>
    <row r="17" spans="1:18" ht="15.95" customHeight="1" x14ac:dyDescent="0.3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0">
        <v>966</v>
      </c>
      <c r="M17" s="47"/>
      <c r="N17" s="23">
        <f t="shared" si="1"/>
        <v>0</v>
      </c>
      <c r="O17" s="45">
        <v>917</v>
      </c>
      <c r="P17" s="46">
        <v>1015</v>
      </c>
      <c r="Q17" s="60">
        <f t="shared" si="3"/>
        <v>0</v>
      </c>
      <c r="R17" s="7"/>
    </row>
    <row r="18" spans="1:18" ht="15.95" customHeight="1" x14ac:dyDescent="0.3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0">
        <v>966</v>
      </c>
      <c r="M18" s="47"/>
      <c r="N18" s="23">
        <f t="shared" si="1"/>
        <v>0</v>
      </c>
      <c r="O18" s="45">
        <v>917</v>
      </c>
      <c r="P18" s="46">
        <v>1015</v>
      </c>
      <c r="Q18" s="60">
        <f t="shared" si="3"/>
        <v>0</v>
      </c>
      <c r="R18" s="7"/>
    </row>
    <row r="19" spans="1:18" ht="15.95" customHeight="1" x14ac:dyDescent="0.3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966</v>
      </c>
      <c r="M19" s="47"/>
      <c r="N19" s="23">
        <f t="shared" si="1"/>
        <v>0</v>
      </c>
      <c r="O19" s="45">
        <v>917</v>
      </c>
      <c r="P19" s="46">
        <v>1015</v>
      </c>
      <c r="Q19" s="60">
        <f t="shared" si="3"/>
        <v>0</v>
      </c>
      <c r="R19" s="7"/>
    </row>
    <row r="20" spans="1:18" ht="15.95" customHeight="1" x14ac:dyDescent="0.3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0">
        <v>966</v>
      </c>
      <c r="M20" s="47"/>
      <c r="N20" s="23">
        <f t="shared" si="1"/>
        <v>0</v>
      </c>
      <c r="O20" s="45">
        <v>917</v>
      </c>
      <c r="P20" s="46">
        <v>1015</v>
      </c>
      <c r="Q20" s="60">
        <f t="shared" si="3"/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R20"/>
  <sheetViews>
    <sheetView zoomScale="80" workbookViewId="0">
      <selection activeCell="D3" sqref="D3:D9"/>
    </sheetView>
  </sheetViews>
  <sheetFormatPr defaultRowHeight="13.5" x14ac:dyDescent="0.15"/>
  <cols>
    <col min="1" max="1" width="3.875" customWidth="1"/>
    <col min="2" max="2" width="10.125" customWidth="1"/>
    <col min="3" max="3" width="10.5" bestFit="1" customWidth="1"/>
    <col min="4" max="4" width="9.875" customWidth="1"/>
    <col min="5" max="6" width="9.5" customWidth="1"/>
    <col min="7" max="7" width="9.875" customWidth="1"/>
    <col min="8" max="8" width="8.75" customWidth="1"/>
    <col min="9" max="9" width="10.625" customWidth="1"/>
    <col min="10" max="10" width="10.25" customWidth="1"/>
    <col min="11" max="11" width="9.375" customWidth="1"/>
    <col min="12" max="12" width="7.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8" t="s">
        <v>56</v>
      </c>
    </row>
    <row r="2" spans="1:18" ht="16.5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104</v>
      </c>
      <c r="N2" s="110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7"/>
      <c r="C3" s="127"/>
      <c r="D3" s="127"/>
      <c r="E3" s="215"/>
      <c r="F3" s="123"/>
      <c r="G3" s="127">
        <v>205.88235294117646</v>
      </c>
      <c r="H3" s="127"/>
      <c r="I3" s="127">
        <v>193</v>
      </c>
      <c r="J3" s="127"/>
      <c r="K3" s="127"/>
      <c r="L3" s="50">
        <v>202</v>
      </c>
      <c r="M3" s="47">
        <f t="shared" ref="M3" si="0">AVERAGE(B3:K3)</f>
        <v>199.44117647058823</v>
      </c>
      <c r="N3" s="47">
        <f t="shared" ref="N3:N20" si="1">MAX(B3:K3)-MIN(B3:K3)</f>
        <v>12.882352941176464</v>
      </c>
      <c r="O3" s="45">
        <v>181</v>
      </c>
      <c r="P3" s="46">
        <v>223</v>
      </c>
      <c r="Q3" s="60">
        <f>M3/M3*100</f>
        <v>100</v>
      </c>
    </row>
    <row r="4" spans="1:18" ht="15.95" customHeight="1" x14ac:dyDescent="0.25">
      <c r="A4" s="22">
        <v>3</v>
      </c>
      <c r="B4" s="53">
        <v>201.84375</v>
      </c>
      <c r="C4" s="53"/>
      <c r="D4" s="47">
        <v>205.56470588235294</v>
      </c>
      <c r="E4" s="53"/>
      <c r="F4" s="53">
        <v>203.3</v>
      </c>
      <c r="G4" s="53">
        <v>203.42307692307693</v>
      </c>
      <c r="H4" s="53"/>
      <c r="I4" s="53">
        <v>191.2</v>
      </c>
      <c r="J4" s="53">
        <v>205.4</v>
      </c>
      <c r="K4" s="53"/>
      <c r="L4" s="50">
        <v>202</v>
      </c>
      <c r="M4" s="47">
        <f t="shared" ref="M4:M9" si="2">AVERAGE(B4:K4)</f>
        <v>201.78858880090499</v>
      </c>
      <c r="N4" s="47">
        <f>MAX(B4:K4)-MIN(B4:K4)</f>
        <v>14.364705882352951</v>
      </c>
      <c r="O4" s="45">
        <v>181</v>
      </c>
      <c r="P4" s="46">
        <v>223</v>
      </c>
      <c r="Q4" s="60">
        <f>M4/M$3*100</f>
        <v>101.17699482717548</v>
      </c>
    </row>
    <row r="5" spans="1:18" ht="15.95" customHeight="1" x14ac:dyDescent="0.25">
      <c r="A5" s="22">
        <v>4</v>
      </c>
      <c r="B5" s="53">
        <v>203.96875</v>
      </c>
      <c r="C5" s="53">
        <v>213.19195402298851</v>
      </c>
      <c r="D5" s="47">
        <v>202.3</v>
      </c>
      <c r="E5" s="53"/>
      <c r="F5" s="53">
        <v>207.55</v>
      </c>
      <c r="G5" s="53">
        <v>202.54411764705881</v>
      </c>
      <c r="H5" s="53"/>
      <c r="I5" s="53">
        <v>195.5</v>
      </c>
      <c r="J5" s="53">
        <v>206.34</v>
      </c>
      <c r="K5" s="53"/>
      <c r="L5" s="50">
        <v>202</v>
      </c>
      <c r="M5" s="47">
        <f t="shared" si="2"/>
        <v>204.48497452429245</v>
      </c>
      <c r="N5" s="47">
        <f>MAX(B5:K5)-MIN(B5:K5)</f>
        <v>17.691954022988511</v>
      </c>
      <c r="O5" s="45">
        <v>181</v>
      </c>
      <c r="P5" s="46">
        <v>223</v>
      </c>
      <c r="Q5" s="60">
        <f>M5/M$3*100</f>
        <v>102.52896525329514</v>
      </c>
    </row>
    <row r="6" spans="1:18" ht="15.95" customHeight="1" x14ac:dyDescent="0.25">
      <c r="A6" s="22">
        <v>5</v>
      </c>
      <c r="B6" s="53">
        <v>204.875</v>
      </c>
      <c r="C6" s="53">
        <v>212.01466666666667</v>
      </c>
      <c r="D6" s="47">
        <v>204.78666666666666</v>
      </c>
      <c r="E6" s="53"/>
      <c r="F6" s="53">
        <v>204.61111111111111</v>
      </c>
      <c r="G6" s="53">
        <v>201.72413793103448</v>
      </c>
      <c r="H6" s="53"/>
      <c r="I6" s="53">
        <v>195.1</v>
      </c>
      <c r="J6" s="53">
        <v>206.28</v>
      </c>
      <c r="K6" s="53"/>
      <c r="L6" s="50">
        <v>202</v>
      </c>
      <c r="M6" s="47">
        <f t="shared" si="2"/>
        <v>204.19879748221123</v>
      </c>
      <c r="N6" s="47">
        <f t="shared" si="1"/>
        <v>16.914666666666676</v>
      </c>
      <c r="O6" s="45">
        <v>181</v>
      </c>
      <c r="P6" s="46">
        <v>223</v>
      </c>
      <c r="Q6" s="60">
        <f t="shared" ref="Q6:Q20" si="3">M6/M$3*100</f>
        <v>102.38547580585728</v>
      </c>
    </row>
    <row r="7" spans="1:18" ht="15.95" customHeight="1" x14ac:dyDescent="0.25">
      <c r="A7" s="22">
        <v>6</v>
      </c>
      <c r="B7" s="53">
        <v>204.5625</v>
      </c>
      <c r="C7" s="53">
        <v>202.79855072463766</v>
      </c>
      <c r="D7" s="47">
        <v>194.79999999999995</v>
      </c>
      <c r="E7" s="53"/>
      <c r="F7" s="53">
        <v>202.77272727272728</v>
      </c>
      <c r="G7" s="53">
        <v>200.14912280701753</v>
      </c>
      <c r="H7" s="53"/>
      <c r="I7" s="53">
        <v>201.6</v>
      </c>
      <c r="J7" s="53">
        <v>204.04</v>
      </c>
      <c r="K7" s="53"/>
      <c r="L7" s="50">
        <v>202</v>
      </c>
      <c r="M7" s="47">
        <f t="shared" si="2"/>
        <v>201.53184297205462</v>
      </c>
      <c r="N7" s="47">
        <f>MAX(B7:K7)-MIN(B7:K7)</f>
        <v>9.7625000000000455</v>
      </c>
      <c r="O7" s="45">
        <v>181</v>
      </c>
      <c r="P7" s="46">
        <v>223</v>
      </c>
      <c r="Q7" s="60">
        <f>M7/M$3*100</f>
        <v>101.0482622186972</v>
      </c>
    </row>
    <row r="8" spans="1:18" ht="15.95" customHeight="1" x14ac:dyDescent="0.25">
      <c r="A8" s="22">
        <v>7</v>
      </c>
      <c r="B8" s="53">
        <v>203.1875</v>
      </c>
      <c r="C8" s="53">
        <v>203.79425287356324</v>
      </c>
      <c r="D8" s="47">
        <v>202.57142857142861</v>
      </c>
      <c r="E8" s="53"/>
      <c r="F8" s="53">
        <v>202.38095238095238</v>
      </c>
      <c r="G8" s="53">
        <v>199.27777777777777</v>
      </c>
      <c r="H8" s="53"/>
      <c r="I8" s="53">
        <v>201.1</v>
      </c>
      <c r="J8" s="53">
        <v>199.46</v>
      </c>
      <c r="K8" s="53"/>
      <c r="L8" s="50">
        <v>202</v>
      </c>
      <c r="M8" s="47">
        <f t="shared" si="2"/>
        <v>201.68170165767455</v>
      </c>
      <c r="N8" s="47">
        <f t="shared" si="1"/>
        <v>4.5164750957854665</v>
      </c>
      <c r="O8" s="45">
        <v>181</v>
      </c>
      <c r="P8" s="46">
        <v>223</v>
      </c>
      <c r="Q8" s="60">
        <f t="shared" si="3"/>
        <v>101.12340150952565</v>
      </c>
    </row>
    <row r="9" spans="1:18" ht="15.95" customHeight="1" x14ac:dyDescent="0.25">
      <c r="A9" s="22">
        <v>8</v>
      </c>
      <c r="B9" s="53">
        <v>203.5</v>
      </c>
      <c r="C9" s="53">
        <v>206.80240963855425</v>
      </c>
      <c r="D9" s="47">
        <v>196.51052631578949</v>
      </c>
      <c r="E9" s="53"/>
      <c r="F9" s="53">
        <v>203.10526315789474</v>
      </c>
      <c r="G9" s="53">
        <v>199</v>
      </c>
      <c r="H9" s="53"/>
      <c r="I9" s="53">
        <v>201.1</v>
      </c>
      <c r="J9" s="53">
        <v>198.5</v>
      </c>
      <c r="K9" s="53"/>
      <c r="L9" s="50">
        <v>202</v>
      </c>
      <c r="M9" s="47">
        <f t="shared" si="2"/>
        <v>201.21688558746263</v>
      </c>
      <c r="N9" s="47">
        <f t="shared" si="1"/>
        <v>10.291883322764761</v>
      </c>
      <c r="O9" s="45">
        <v>181</v>
      </c>
      <c r="P9" s="46">
        <v>223</v>
      </c>
      <c r="Q9" s="60">
        <f t="shared" si="3"/>
        <v>100.8903422795123</v>
      </c>
    </row>
    <row r="10" spans="1:18" ht="15.95" customHeight="1" x14ac:dyDescent="0.25">
      <c r="A10" s="22">
        <v>9</v>
      </c>
      <c r="B10" s="53"/>
      <c r="C10" s="53"/>
      <c r="D10" s="47"/>
      <c r="E10" s="53"/>
      <c r="F10" s="53"/>
      <c r="G10" s="53"/>
      <c r="H10" s="53"/>
      <c r="I10" s="53"/>
      <c r="J10" s="53"/>
      <c r="K10" s="53"/>
      <c r="L10" s="50">
        <v>202</v>
      </c>
      <c r="M10" s="47"/>
      <c r="N10" s="47">
        <f t="shared" si="1"/>
        <v>0</v>
      </c>
      <c r="O10" s="45">
        <v>181</v>
      </c>
      <c r="P10" s="46">
        <v>223</v>
      </c>
      <c r="Q10" s="60">
        <f t="shared" si="3"/>
        <v>0</v>
      </c>
    </row>
    <row r="11" spans="1:18" ht="15.95" customHeight="1" x14ac:dyDescent="0.25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50">
        <v>202</v>
      </c>
      <c r="M11" s="47"/>
      <c r="N11" s="47">
        <f t="shared" si="1"/>
        <v>0</v>
      </c>
      <c r="O11" s="45">
        <v>181</v>
      </c>
      <c r="P11" s="46">
        <v>223</v>
      </c>
      <c r="Q11" s="60">
        <f t="shared" si="3"/>
        <v>0</v>
      </c>
    </row>
    <row r="12" spans="1:18" ht="15.95" customHeight="1" x14ac:dyDescent="0.25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50">
        <v>202</v>
      </c>
      <c r="M12" s="47"/>
      <c r="N12" s="47">
        <f t="shared" si="1"/>
        <v>0</v>
      </c>
      <c r="O12" s="45">
        <v>181</v>
      </c>
      <c r="P12" s="46">
        <v>223</v>
      </c>
      <c r="Q12" s="60">
        <f t="shared" si="3"/>
        <v>0</v>
      </c>
    </row>
    <row r="13" spans="1:18" ht="15.95" customHeight="1" x14ac:dyDescent="0.25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50">
        <v>202</v>
      </c>
      <c r="M13" s="47"/>
      <c r="N13" s="47">
        <f t="shared" si="1"/>
        <v>0</v>
      </c>
      <c r="O13" s="45">
        <v>181</v>
      </c>
      <c r="P13" s="46">
        <v>223</v>
      </c>
      <c r="Q13" s="60">
        <f t="shared" si="3"/>
        <v>0</v>
      </c>
    </row>
    <row r="14" spans="1:18" ht="15.95" customHeight="1" x14ac:dyDescent="0.25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50">
        <v>202</v>
      </c>
      <c r="M14" s="47"/>
      <c r="N14" s="47">
        <f t="shared" si="1"/>
        <v>0</v>
      </c>
      <c r="O14" s="45">
        <v>181</v>
      </c>
      <c r="P14" s="46">
        <v>223</v>
      </c>
      <c r="Q14" s="60">
        <f t="shared" si="3"/>
        <v>0</v>
      </c>
    </row>
    <row r="15" spans="1:18" ht="15.95" customHeight="1" x14ac:dyDescent="0.25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50">
        <v>202</v>
      </c>
      <c r="M15" s="47"/>
      <c r="N15" s="47">
        <f t="shared" si="1"/>
        <v>0</v>
      </c>
      <c r="O15" s="45">
        <v>181</v>
      </c>
      <c r="P15" s="46">
        <v>223</v>
      </c>
      <c r="Q15" s="60">
        <f t="shared" si="3"/>
        <v>0</v>
      </c>
      <c r="R15" s="7"/>
    </row>
    <row r="16" spans="1:18" ht="15.95" customHeight="1" x14ac:dyDescent="0.25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68"/>
      <c r="L16" s="50">
        <v>202</v>
      </c>
      <c r="M16" s="47"/>
      <c r="N16" s="47">
        <f t="shared" si="1"/>
        <v>0</v>
      </c>
      <c r="O16" s="45">
        <v>181</v>
      </c>
      <c r="P16" s="46">
        <v>223</v>
      </c>
      <c r="Q16" s="60">
        <f t="shared" si="3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0">
        <v>202</v>
      </c>
      <c r="M17" s="47"/>
      <c r="N17" s="47">
        <f t="shared" si="1"/>
        <v>0</v>
      </c>
      <c r="O17" s="45">
        <v>181</v>
      </c>
      <c r="P17" s="46">
        <v>223</v>
      </c>
      <c r="Q17" s="60">
        <f t="shared" si="3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0">
        <v>202</v>
      </c>
      <c r="M18" s="47"/>
      <c r="N18" s="47">
        <f t="shared" si="1"/>
        <v>0</v>
      </c>
      <c r="O18" s="45">
        <v>181</v>
      </c>
      <c r="P18" s="46">
        <v>223</v>
      </c>
      <c r="Q18" s="60">
        <f t="shared" si="3"/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202</v>
      </c>
      <c r="M19" s="47"/>
      <c r="N19" s="47">
        <f t="shared" si="1"/>
        <v>0</v>
      </c>
      <c r="O19" s="45">
        <v>181</v>
      </c>
      <c r="P19" s="46">
        <v>223</v>
      </c>
      <c r="Q19" s="60">
        <f t="shared" si="3"/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0">
        <v>202</v>
      </c>
      <c r="M20" s="47"/>
      <c r="N20" s="47">
        <f t="shared" si="1"/>
        <v>0</v>
      </c>
      <c r="O20" s="45">
        <v>181</v>
      </c>
      <c r="P20" s="46">
        <v>223</v>
      </c>
      <c r="Q20" s="60">
        <f t="shared" si="3"/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20"/>
  <sheetViews>
    <sheetView zoomScale="80" workbookViewId="0">
      <selection activeCell="H9" sqref="H9"/>
    </sheetView>
  </sheetViews>
  <sheetFormatPr defaultRowHeight="13.5" x14ac:dyDescent="0.15"/>
  <cols>
    <col min="1" max="1" width="3.625" customWidth="1"/>
    <col min="2" max="2" width="8.125" customWidth="1"/>
    <col min="4" max="4" width="8.75" customWidth="1"/>
    <col min="5" max="5" width="10.5" customWidth="1"/>
    <col min="6" max="6" width="9.5" customWidth="1"/>
    <col min="7" max="8" width="8.75" customWidth="1"/>
    <col min="9" max="9" width="10.625" customWidth="1"/>
    <col min="10" max="11" width="8.625" customWidth="1"/>
    <col min="12" max="12" width="6.875" customWidth="1"/>
    <col min="13" max="13" width="9.75" customWidth="1"/>
    <col min="14" max="14" width="8.25" customWidth="1"/>
    <col min="15" max="16" width="2.625" customWidth="1"/>
    <col min="17" max="17" width="10.125" bestFit="1" customWidth="1"/>
  </cols>
  <sheetData>
    <row r="1" spans="1:19" ht="20.100000000000001" customHeight="1" x14ac:dyDescent="0.3">
      <c r="F1" s="18" t="s">
        <v>15</v>
      </c>
    </row>
    <row r="2" spans="1:19" s="29" customFormat="1" ht="15.95" customHeight="1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0" t="s">
        <v>29</v>
      </c>
      <c r="O2" s="27" t="s">
        <v>30</v>
      </c>
      <c r="P2" s="28" t="s">
        <v>31</v>
      </c>
      <c r="Q2" s="17" t="s">
        <v>146</v>
      </c>
      <c r="R2"/>
      <c r="S2"/>
    </row>
    <row r="3" spans="1:19" s="29" customFormat="1" ht="15.95" customHeight="1" x14ac:dyDescent="0.25">
      <c r="A3" s="22">
        <v>2</v>
      </c>
      <c r="B3" s="126"/>
      <c r="C3" s="126"/>
      <c r="D3" s="126"/>
      <c r="E3" s="126"/>
      <c r="F3" s="124"/>
      <c r="G3" s="126">
        <v>5.2757142857142858</v>
      </c>
      <c r="H3" s="126"/>
      <c r="I3" s="54">
        <v>5.25</v>
      </c>
      <c r="J3" s="126"/>
      <c r="K3" s="126"/>
      <c r="L3" s="53">
        <v>5.3</v>
      </c>
      <c r="M3" s="55">
        <f t="shared" ref="M3:M9" si="0">AVERAGE(B3:K3)</f>
        <v>5.2628571428571433</v>
      </c>
      <c r="N3" s="55">
        <f t="shared" ref="N3:N20" si="1">MAX(B3:K3)-MIN(B3:K3)</f>
        <v>2.5714285714285801E-2</v>
      </c>
      <c r="O3" s="27">
        <v>5.0999999999999996</v>
      </c>
      <c r="P3" s="28">
        <v>5.5</v>
      </c>
      <c r="Q3" s="30">
        <f>M3/M3*100</f>
        <v>100</v>
      </c>
    </row>
    <row r="4" spans="1:19" s="29" customFormat="1" ht="15.95" customHeight="1" x14ac:dyDescent="0.25">
      <c r="A4" s="22">
        <v>3</v>
      </c>
      <c r="B4" s="54">
        <v>5.3587500000000015</v>
      </c>
      <c r="C4" s="54"/>
      <c r="D4" s="104">
        <v>5.4219999999999988</v>
      </c>
      <c r="E4" s="54">
        <v>5.3003225806451617</v>
      </c>
      <c r="F4" s="54">
        <v>5.405000000000002</v>
      </c>
      <c r="G4" s="54">
        <v>5.2673076923076918</v>
      </c>
      <c r="H4" s="54"/>
      <c r="I4" s="54">
        <v>5.25</v>
      </c>
      <c r="J4" s="54">
        <v>5.39</v>
      </c>
      <c r="K4" s="54">
        <v>5.3</v>
      </c>
      <c r="L4" s="53">
        <v>5.3</v>
      </c>
      <c r="M4" s="55">
        <f t="shared" si="0"/>
        <v>5.3366725341191064</v>
      </c>
      <c r="N4" s="55">
        <f>MAX(B4:K4)-MIN(B4:K4)</f>
        <v>0.17199999999999882</v>
      </c>
      <c r="O4" s="27">
        <v>5.0999999999999996</v>
      </c>
      <c r="P4" s="28">
        <v>5.5</v>
      </c>
      <c r="Q4" s="60">
        <f>M4/M$3*100</f>
        <v>101.40257258098192</v>
      </c>
    </row>
    <row r="5" spans="1:19" s="29" customFormat="1" ht="15.95" customHeight="1" x14ac:dyDescent="0.25">
      <c r="A5" s="22">
        <v>4</v>
      </c>
      <c r="B5" s="54">
        <v>5.3528125000000006</v>
      </c>
      <c r="C5" s="54">
        <v>5.3475510204081624</v>
      </c>
      <c r="D5" s="104">
        <v>5.400526315789473</v>
      </c>
      <c r="E5" s="54">
        <v>5.3122580645161284</v>
      </c>
      <c r="F5" s="54">
        <v>5.4200000000000017</v>
      </c>
      <c r="G5" s="54">
        <v>5.300540540540541</v>
      </c>
      <c r="H5" s="54"/>
      <c r="I5" s="54">
        <v>5.3</v>
      </c>
      <c r="J5" s="54">
        <v>5.4</v>
      </c>
      <c r="K5" s="54">
        <v>5.3</v>
      </c>
      <c r="L5" s="53">
        <v>5.3</v>
      </c>
      <c r="M5" s="55">
        <f t="shared" si="0"/>
        <v>5.3481876045838108</v>
      </c>
      <c r="N5" s="55">
        <f>MAX(B5:K5)-MIN(B5:K5)</f>
        <v>0.12000000000000188</v>
      </c>
      <c r="O5" s="27">
        <v>5.0999999999999996</v>
      </c>
      <c r="P5" s="28">
        <v>5.5</v>
      </c>
      <c r="Q5" s="60">
        <f>M5/M$3*100</f>
        <v>101.62137142260225</v>
      </c>
    </row>
    <row r="6" spans="1:19" s="29" customFormat="1" ht="15.95" customHeight="1" x14ac:dyDescent="0.25">
      <c r="A6" s="22">
        <v>5</v>
      </c>
      <c r="B6" s="54">
        <v>5.3587500000000015</v>
      </c>
      <c r="C6" s="54">
        <v>5.30679012345679</v>
      </c>
      <c r="D6" s="104">
        <v>5.4125000000000005</v>
      </c>
      <c r="E6" s="54">
        <v>5.3690322580645153</v>
      </c>
      <c r="F6" s="54">
        <v>5.3944444444444448</v>
      </c>
      <c r="G6" s="54">
        <v>5.3106896551724132</v>
      </c>
      <c r="H6" s="54">
        <v>5.3920000000000003</v>
      </c>
      <c r="I6" s="54">
        <v>5.33</v>
      </c>
      <c r="J6" s="54">
        <v>5.39</v>
      </c>
      <c r="K6" s="54">
        <v>5.3</v>
      </c>
      <c r="L6" s="53">
        <v>5.3</v>
      </c>
      <c r="M6" s="55">
        <f t="shared" si="0"/>
        <v>5.3564206481138168</v>
      </c>
      <c r="N6" s="55">
        <f t="shared" si="1"/>
        <v>0.11250000000000071</v>
      </c>
      <c r="O6" s="27">
        <v>5.0999999999999996</v>
      </c>
      <c r="P6" s="28">
        <v>5.5</v>
      </c>
      <c r="Q6" s="60">
        <f t="shared" ref="Q6:Q20" si="2">M6/M$3*100</f>
        <v>101.77780818891615</v>
      </c>
    </row>
    <row r="7" spans="1:19" s="29" customFormat="1" ht="15.95" customHeight="1" x14ac:dyDescent="0.25">
      <c r="A7" s="22">
        <v>6</v>
      </c>
      <c r="B7" s="54">
        <v>5.3509374999999997</v>
      </c>
      <c r="C7" s="54">
        <v>5.3155421686746971</v>
      </c>
      <c r="D7" s="104">
        <v>5.3789473684210511</v>
      </c>
      <c r="E7" s="54">
        <v>5.3459999999999992</v>
      </c>
      <c r="F7" s="54">
        <v>5.4272727272727295</v>
      </c>
      <c r="G7" s="54">
        <v>5.2890476190476194</v>
      </c>
      <c r="H7" s="54">
        <v>5.3920000000000003</v>
      </c>
      <c r="I7" s="54">
        <v>5.31</v>
      </c>
      <c r="J7" s="54">
        <v>5.4</v>
      </c>
      <c r="K7" s="54">
        <v>5.3</v>
      </c>
      <c r="L7" s="53">
        <v>5.3</v>
      </c>
      <c r="M7" s="55">
        <f t="shared" si="0"/>
        <v>5.35097473834161</v>
      </c>
      <c r="N7" s="55">
        <f t="shared" si="1"/>
        <v>0.13822510822511003</v>
      </c>
      <c r="O7" s="27">
        <v>5.0999999999999996</v>
      </c>
      <c r="P7" s="28">
        <v>5.5</v>
      </c>
      <c r="Q7" s="60">
        <f>M7/M$3*100</f>
        <v>101.67432999020431</v>
      </c>
    </row>
    <row r="8" spans="1:19" s="29" customFormat="1" ht="15.95" customHeight="1" x14ac:dyDescent="0.25">
      <c r="A8" s="22">
        <v>7</v>
      </c>
      <c r="B8" s="54">
        <v>5.3571875000000011</v>
      </c>
      <c r="C8" s="54">
        <v>5.3136893203883471</v>
      </c>
      <c r="D8" s="104">
        <v>5.3842105263157904</v>
      </c>
      <c r="E8" s="54">
        <v>5.3635483870967748</v>
      </c>
      <c r="F8" s="54">
        <v>5.4333333333333345</v>
      </c>
      <c r="G8" s="54">
        <v>5.3235714285714284</v>
      </c>
      <c r="H8" s="54">
        <v>5.3579999999999997</v>
      </c>
      <c r="I8" s="54">
        <v>5.32</v>
      </c>
      <c r="J8" s="54">
        <v>5.41</v>
      </c>
      <c r="K8" s="54">
        <v>5.3</v>
      </c>
      <c r="L8" s="53">
        <v>5.3</v>
      </c>
      <c r="M8" s="55">
        <f t="shared" si="0"/>
        <v>5.3563540495705668</v>
      </c>
      <c r="N8" s="55">
        <f t="shared" si="1"/>
        <v>0.13333333333333464</v>
      </c>
      <c r="O8" s="27">
        <v>5.0999999999999996</v>
      </c>
      <c r="P8" s="28">
        <v>5.5</v>
      </c>
      <c r="Q8" s="60">
        <f t="shared" si="2"/>
        <v>101.77654274428329</v>
      </c>
    </row>
    <row r="9" spans="1:19" s="29" customFormat="1" ht="15.95" customHeight="1" x14ac:dyDescent="0.25">
      <c r="A9" s="22">
        <v>8</v>
      </c>
      <c r="B9" s="54">
        <v>5.3500000000000014</v>
      </c>
      <c r="C9" s="54">
        <v>5.3042424242424229</v>
      </c>
      <c r="D9" s="104">
        <v>5.3684210526315796</v>
      </c>
      <c r="E9" s="54">
        <v>5.3480645161290328</v>
      </c>
      <c r="F9" s="54">
        <v>5.4368421052631586</v>
      </c>
      <c r="G9" s="54">
        <v>5.3165384615384621</v>
      </c>
      <c r="H9" s="54">
        <v>5.3620000000000001</v>
      </c>
      <c r="I9" s="54">
        <v>5.22</v>
      </c>
      <c r="J9" s="54">
        <v>5.39</v>
      </c>
      <c r="K9" s="54">
        <v>5.3</v>
      </c>
      <c r="L9" s="53">
        <v>5.3</v>
      </c>
      <c r="M9" s="55">
        <f t="shared" si="0"/>
        <v>5.3396108559804656</v>
      </c>
      <c r="N9" s="55">
        <f t="shared" si="1"/>
        <v>0.21684210526315884</v>
      </c>
      <c r="O9" s="27">
        <v>5.0999999999999996</v>
      </c>
      <c r="P9" s="28">
        <v>5.5</v>
      </c>
      <c r="Q9" s="60">
        <f t="shared" si="2"/>
        <v>101.45840388670808</v>
      </c>
    </row>
    <row r="10" spans="1:19" s="29" customFormat="1" ht="15.95" customHeight="1" x14ac:dyDescent="0.25">
      <c r="A10" s="22">
        <v>9</v>
      </c>
      <c r="B10" s="54"/>
      <c r="C10" s="54"/>
      <c r="D10" s="55"/>
      <c r="E10" s="54"/>
      <c r="F10" s="54"/>
      <c r="G10" s="54"/>
      <c r="H10" s="54"/>
      <c r="I10" s="54"/>
      <c r="J10" s="54"/>
      <c r="K10" s="54"/>
      <c r="L10" s="53">
        <v>5.3</v>
      </c>
      <c r="M10" s="55"/>
      <c r="N10" s="55">
        <f t="shared" si="1"/>
        <v>0</v>
      </c>
      <c r="O10" s="27">
        <v>5.0999999999999996</v>
      </c>
      <c r="P10" s="28">
        <v>5.5</v>
      </c>
      <c r="Q10" s="60">
        <f t="shared" si="2"/>
        <v>0</v>
      </c>
    </row>
    <row r="11" spans="1:19" s="29" customFormat="1" ht="15.95" customHeight="1" x14ac:dyDescent="0.25">
      <c r="A11" s="22">
        <v>10</v>
      </c>
      <c r="B11" s="54"/>
      <c r="C11" s="54"/>
      <c r="D11" s="55"/>
      <c r="E11" s="54"/>
      <c r="F11" s="54"/>
      <c r="G11" s="54"/>
      <c r="H11" s="54"/>
      <c r="I11" s="54"/>
      <c r="J11" s="54"/>
      <c r="K11" s="54"/>
      <c r="L11" s="53">
        <v>5.3</v>
      </c>
      <c r="M11" s="55"/>
      <c r="N11" s="55">
        <f t="shared" si="1"/>
        <v>0</v>
      </c>
      <c r="O11" s="27">
        <v>5.0999999999999996</v>
      </c>
      <c r="P11" s="28">
        <v>5.5</v>
      </c>
      <c r="Q11" s="60">
        <f t="shared" si="2"/>
        <v>0</v>
      </c>
    </row>
    <row r="12" spans="1:19" s="29" customFormat="1" ht="15.95" customHeight="1" x14ac:dyDescent="0.25">
      <c r="A12" s="22">
        <v>11</v>
      </c>
      <c r="B12" s="54"/>
      <c r="C12" s="54"/>
      <c r="D12" s="55"/>
      <c r="E12" s="54"/>
      <c r="F12" s="54"/>
      <c r="G12" s="54"/>
      <c r="H12" s="54"/>
      <c r="I12" s="54"/>
      <c r="J12" s="54"/>
      <c r="K12" s="54"/>
      <c r="L12" s="53">
        <v>5.3</v>
      </c>
      <c r="M12" s="55"/>
      <c r="N12" s="55">
        <f t="shared" si="1"/>
        <v>0</v>
      </c>
      <c r="O12" s="27">
        <v>5.0999999999999996</v>
      </c>
      <c r="P12" s="28">
        <v>5.5</v>
      </c>
      <c r="Q12" s="60">
        <f t="shared" si="2"/>
        <v>0</v>
      </c>
    </row>
    <row r="13" spans="1:19" s="29" customFormat="1" ht="15.95" customHeight="1" x14ac:dyDescent="0.25">
      <c r="A13" s="22">
        <v>12</v>
      </c>
      <c r="B13" s="54"/>
      <c r="C13" s="54"/>
      <c r="D13" s="55"/>
      <c r="E13" s="54"/>
      <c r="F13" s="54"/>
      <c r="G13" s="54"/>
      <c r="H13" s="54"/>
      <c r="I13" s="54"/>
      <c r="J13" s="54"/>
      <c r="K13" s="54"/>
      <c r="L13" s="53">
        <v>5.3</v>
      </c>
      <c r="M13" s="55"/>
      <c r="N13" s="55">
        <f t="shared" si="1"/>
        <v>0</v>
      </c>
      <c r="O13" s="27">
        <v>5.0999999999999996</v>
      </c>
      <c r="P13" s="28">
        <v>5.5</v>
      </c>
      <c r="Q13" s="60">
        <f t="shared" si="2"/>
        <v>0</v>
      </c>
    </row>
    <row r="14" spans="1:19" s="29" customFormat="1" ht="15.95" customHeight="1" x14ac:dyDescent="0.25">
      <c r="A14" s="22">
        <v>1</v>
      </c>
      <c r="B14" s="54"/>
      <c r="C14" s="54"/>
      <c r="D14" s="104"/>
      <c r="E14" s="54"/>
      <c r="F14" s="54"/>
      <c r="G14" s="54"/>
      <c r="H14" s="54"/>
      <c r="I14" s="54"/>
      <c r="J14" s="54"/>
      <c r="K14" s="54"/>
      <c r="L14" s="53">
        <v>5.3</v>
      </c>
      <c r="M14" s="55"/>
      <c r="N14" s="55">
        <f t="shared" si="1"/>
        <v>0</v>
      </c>
      <c r="O14" s="27">
        <v>5.0999999999999996</v>
      </c>
      <c r="P14" s="28">
        <v>5.5</v>
      </c>
      <c r="Q14" s="60">
        <f t="shared" si="2"/>
        <v>0</v>
      </c>
    </row>
    <row r="15" spans="1:19" s="29" customFormat="1" ht="15.95" customHeight="1" x14ac:dyDescent="0.25">
      <c r="A15" s="22">
        <v>2</v>
      </c>
      <c r="B15" s="54"/>
      <c r="C15" s="54"/>
      <c r="D15" s="55"/>
      <c r="E15" s="54"/>
      <c r="F15" s="54"/>
      <c r="G15" s="54"/>
      <c r="H15" s="54"/>
      <c r="I15" s="54"/>
      <c r="J15" s="54"/>
      <c r="K15" s="54"/>
      <c r="L15" s="53">
        <v>5.3</v>
      </c>
      <c r="M15" s="55"/>
      <c r="N15" s="55">
        <f t="shared" si="1"/>
        <v>0</v>
      </c>
      <c r="O15" s="27">
        <v>5.0999999999999996</v>
      </c>
      <c r="P15" s="28">
        <v>5.5</v>
      </c>
      <c r="Q15" s="60">
        <f t="shared" si="2"/>
        <v>0</v>
      </c>
      <c r="R15" s="36"/>
    </row>
    <row r="16" spans="1:19" s="29" customFormat="1" ht="15.95" customHeight="1" x14ac:dyDescent="0.25">
      <c r="A16" s="22">
        <v>3</v>
      </c>
      <c r="B16" s="54"/>
      <c r="C16" s="54"/>
      <c r="D16" s="104"/>
      <c r="E16" s="54"/>
      <c r="F16" s="54"/>
      <c r="G16" s="54"/>
      <c r="H16" s="54"/>
      <c r="I16" s="54"/>
      <c r="J16" s="54"/>
      <c r="K16" s="54"/>
      <c r="L16" s="53">
        <v>5.3</v>
      </c>
      <c r="M16" s="55"/>
      <c r="N16" s="55">
        <f t="shared" si="1"/>
        <v>0</v>
      </c>
      <c r="O16" s="27">
        <v>5.0999999999999996</v>
      </c>
      <c r="P16" s="28">
        <v>5.5</v>
      </c>
      <c r="Q16" s="60">
        <f t="shared" si="2"/>
        <v>0</v>
      </c>
      <c r="R16" s="36"/>
    </row>
    <row r="17" spans="1:18" s="29" customFormat="1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3">
        <v>5.3</v>
      </c>
      <c r="M17" s="55"/>
      <c r="N17" s="55">
        <f t="shared" si="1"/>
        <v>0</v>
      </c>
      <c r="O17" s="27">
        <v>5.0999999999999996</v>
      </c>
      <c r="P17" s="28">
        <v>5.5</v>
      </c>
      <c r="Q17" s="60">
        <f t="shared" si="2"/>
        <v>0</v>
      </c>
      <c r="R17" s="36"/>
    </row>
    <row r="18" spans="1:18" s="29" customFormat="1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3">
        <v>5.3</v>
      </c>
      <c r="M18" s="55"/>
      <c r="N18" s="55">
        <f t="shared" si="1"/>
        <v>0</v>
      </c>
      <c r="O18" s="27">
        <v>5.0999999999999996</v>
      </c>
      <c r="P18" s="28">
        <v>5.5</v>
      </c>
      <c r="Q18" s="60">
        <f t="shared" si="2"/>
        <v>0</v>
      </c>
      <c r="R18" s="36"/>
    </row>
    <row r="19" spans="1:18" s="29" customFormat="1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3">
        <v>5.3</v>
      </c>
      <c r="M19" s="55"/>
      <c r="N19" s="55">
        <f t="shared" si="1"/>
        <v>0</v>
      </c>
      <c r="O19" s="27">
        <v>5.0999999999999996</v>
      </c>
      <c r="P19" s="28">
        <v>5.5</v>
      </c>
      <c r="Q19" s="60">
        <f t="shared" si="2"/>
        <v>0</v>
      </c>
      <c r="R19" s="36"/>
    </row>
    <row r="20" spans="1:18" s="29" customFormat="1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3">
        <v>5.3</v>
      </c>
      <c r="M20" s="55"/>
      <c r="N20" s="55">
        <f t="shared" si="1"/>
        <v>0</v>
      </c>
      <c r="O20" s="27">
        <v>5.0999999999999996</v>
      </c>
      <c r="P20" s="28">
        <v>5.5</v>
      </c>
      <c r="Q20" s="60">
        <f t="shared" si="2"/>
        <v>0</v>
      </c>
      <c r="R20" s="36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R20"/>
  <sheetViews>
    <sheetView zoomScale="80" workbookViewId="0">
      <selection activeCell="V40" sqref="V40"/>
    </sheetView>
  </sheetViews>
  <sheetFormatPr defaultRowHeight="13.5" x14ac:dyDescent="0.15"/>
  <cols>
    <col min="1" max="1" width="3.625" customWidth="1"/>
    <col min="2" max="2" width="8.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2" customWidth="1"/>
    <col min="13" max="13" width="9.75" style="2" customWidth="1"/>
    <col min="14" max="14" width="7.875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8" t="s">
        <v>57</v>
      </c>
    </row>
    <row r="2" spans="1:18" ht="16.5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104</v>
      </c>
      <c r="N2" s="110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7"/>
      <c r="C3" s="127"/>
      <c r="D3" s="127"/>
      <c r="E3" s="215"/>
      <c r="F3" s="123"/>
      <c r="G3" s="127">
        <v>88.072463768115952</v>
      </c>
      <c r="H3" s="127"/>
      <c r="I3" s="127">
        <v>88.5</v>
      </c>
      <c r="J3" s="127"/>
      <c r="K3" s="127"/>
      <c r="L3" s="50">
        <v>88</v>
      </c>
      <c r="M3" s="47">
        <f t="shared" ref="M3" si="0">AVERAGE(B3:K3)</f>
        <v>88.286231884057969</v>
      </c>
      <c r="N3" s="47">
        <f t="shared" ref="N3:N20" si="1">MAX(B3:K3)-MIN(B3:K3)</f>
        <v>0.42753623188404788</v>
      </c>
      <c r="O3" s="45">
        <v>79</v>
      </c>
      <c r="P3" s="46">
        <v>97</v>
      </c>
      <c r="Q3" s="60">
        <f>M3/M3*100</f>
        <v>100</v>
      </c>
    </row>
    <row r="4" spans="1:18" ht="15.95" customHeight="1" x14ac:dyDescent="0.25">
      <c r="A4" s="22">
        <v>3</v>
      </c>
      <c r="B4" s="53">
        <v>91</v>
      </c>
      <c r="C4" s="53"/>
      <c r="D4" s="47">
        <v>87.2</v>
      </c>
      <c r="E4" s="53"/>
      <c r="F4" s="53">
        <v>88.05</v>
      </c>
      <c r="G4" s="53">
        <v>90.602564102564116</v>
      </c>
      <c r="H4" s="53"/>
      <c r="I4" s="53">
        <v>88.6</v>
      </c>
      <c r="J4" s="53">
        <v>88.32</v>
      </c>
      <c r="K4" s="53"/>
      <c r="L4" s="50">
        <v>88</v>
      </c>
      <c r="M4" s="47">
        <f t="shared" ref="M4:M9" si="2">AVERAGE(B4:K4)</f>
        <v>88.962094017094003</v>
      </c>
      <c r="N4" s="47">
        <f>MAX(B4:K4)-MIN(B4:K4)</f>
        <v>3.7999999999999972</v>
      </c>
      <c r="O4" s="45">
        <v>79</v>
      </c>
      <c r="P4" s="46">
        <v>97</v>
      </c>
      <c r="Q4" s="60">
        <f>M4/M$3*100</f>
        <v>100.76553514473652</v>
      </c>
    </row>
    <row r="5" spans="1:18" ht="15.95" customHeight="1" x14ac:dyDescent="0.25">
      <c r="A5" s="22">
        <v>4</v>
      </c>
      <c r="B5" s="53">
        <v>89.40625</v>
      </c>
      <c r="C5" s="53">
        <v>90.642528735632197</v>
      </c>
      <c r="D5" s="47">
        <v>88.211111111111109</v>
      </c>
      <c r="E5" s="53"/>
      <c r="F5" s="53">
        <v>90.05</v>
      </c>
      <c r="G5" s="53">
        <v>91.698198198198185</v>
      </c>
      <c r="H5" s="53"/>
      <c r="I5" s="53">
        <v>86.9</v>
      </c>
      <c r="J5" s="53">
        <v>88.6</v>
      </c>
      <c r="K5" s="53"/>
      <c r="L5" s="50">
        <v>88</v>
      </c>
      <c r="M5" s="47">
        <f t="shared" si="2"/>
        <v>89.358298292134492</v>
      </c>
      <c r="N5" s="47">
        <f>MAX(B5:K5)-MIN(B5:K5)</f>
        <v>4.7981981981981789</v>
      </c>
      <c r="O5" s="45">
        <v>79</v>
      </c>
      <c r="P5" s="46">
        <v>97</v>
      </c>
      <c r="Q5" s="60">
        <f>M5/M$3*100</f>
        <v>101.21430758250551</v>
      </c>
    </row>
    <row r="6" spans="1:18" ht="15.95" customHeight="1" x14ac:dyDescent="0.25">
      <c r="A6" s="22">
        <v>5</v>
      </c>
      <c r="B6" s="53">
        <v>88.8125</v>
      </c>
      <c r="C6" s="53">
        <v>88.711999999999989</v>
      </c>
      <c r="D6" s="47">
        <v>88.735294117647058</v>
      </c>
      <c r="E6" s="53"/>
      <c r="F6" s="53">
        <v>88.944444444444443</v>
      </c>
      <c r="G6" s="53">
        <v>91.580459770114928</v>
      </c>
      <c r="H6" s="53"/>
      <c r="I6" s="53">
        <v>87</v>
      </c>
      <c r="J6" s="53">
        <v>89.6</v>
      </c>
      <c r="K6" s="53"/>
      <c r="L6" s="50">
        <v>88</v>
      </c>
      <c r="M6" s="47">
        <f t="shared" si="2"/>
        <v>89.054956904600928</v>
      </c>
      <c r="N6" s="47">
        <f t="shared" si="1"/>
        <v>4.5804597701149277</v>
      </c>
      <c r="O6" s="45">
        <v>79</v>
      </c>
      <c r="P6" s="46">
        <v>97</v>
      </c>
      <c r="Q6" s="60">
        <f t="shared" ref="Q6:Q20" si="3">M6/M$3*100</f>
        <v>100.87071902848055</v>
      </c>
    </row>
    <row r="7" spans="1:18" ht="15.95" customHeight="1" x14ac:dyDescent="0.25">
      <c r="A7" s="22">
        <v>6</v>
      </c>
      <c r="B7" s="53">
        <v>87.4375</v>
      </c>
      <c r="C7" s="53">
        <v>85.692405063291091</v>
      </c>
      <c r="D7" s="47">
        <v>88.823529411764724</v>
      </c>
      <c r="E7" s="53"/>
      <c r="F7" s="53">
        <v>87.545454545454547</v>
      </c>
      <c r="G7" s="53">
        <v>87.644927536231876</v>
      </c>
      <c r="H7" s="53"/>
      <c r="I7" s="53">
        <v>86.2</v>
      </c>
      <c r="J7" s="53">
        <v>88.15</v>
      </c>
      <c r="K7" s="53"/>
      <c r="L7" s="50">
        <v>88</v>
      </c>
      <c r="M7" s="47">
        <f t="shared" si="2"/>
        <v>87.356259508106035</v>
      </c>
      <c r="N7" s="47">
        <f>MAX(B7:K7)-MIN(B7:K7)</f>
        <v>3.1311243484736337</v>
      </c>
      <c r="O7" s="45">
        <v>79</v>
      </c>
      <c r="P7" s="46">
        <v>97</v>
      </c>
      <c r="Q7" s="60">
        <f>M7/M$3*100</f>
        <v>98.9466394067274</v>
      </c>
    </row>
    <row r="8" spans="1:18" ht="15.95" customHeight="1" x14ac:dyDescent="0.25">
      <c r="A8" s="22">
        <v>7</v>
      </c>
      <c r="B8" s="53">
        <v>86.625</v>
      </c>
      <c r="C8" s="53">
        <v>84.983529411764692</v>
      </c>
      <c r="D8" s="47">
        <v>87.972222222222214</v>
      </c>
      <c r="E8" s="53"/>
      <c r="F8" s="53">
        <v>87.857142857142861</v>
      </c>
      <c r="G8" s="53">
        <v>88.074074074074076</v>
      </c>
      <c r="H8" s="53"/>
      <c r="I8" s="53">
        <v>86.2</v>
      </c>
      <c r="J8" s="53">
        <v>88.12</v>
      </c>
      <c r="K8" s="53"/>
      <c r="L8" s="50">
        <v>88</v>
      </c>
      <c r="M8" s="47">
        <f t="shared" si="2"/>
        <v>87.118852652171981</v>
      </c>
      <c r="N8" s="47">
        <f t="shared" si="1"/>
        <v>3.1364705882353121</v>
      </c>
      <c r="O8" s="45">
        <v>79</v>
      </c>
      <c r="P8" s="46">
        <v>97</v>
      </c>
      <c r="Q8" s="60">
        <f t="shared" si="3"/>
        <v>98.67773354126264</v>
      </c>
    </row>
    <row r="9" spans="1:18" ht="15.95" customHeight="1" x14ac:dyDescent="0.25">
      <c r="A9" s="22">
        <v>8</v>
      </c>
      <c r="B9" s="53">
        <v>88.625</v>
      </c>
      <c r="C9" s="53">
        <v>86.268292682926869</v>
      </c>
      <c r="D9" s="47">
        <v>87.209523809523802</v>
      </c>
      <c r="E9" s="53"/>
      <c r="F9" s="53">
        <v>88.473684210526315</v>
      </c>
      <c r="G9" s="53">
        <v>87.942307692307693</v>
      </c>
      <c r="H9" s="53"/>
      <c r="I9" s="53">
        <v>86.2</v>
      </c>
      <c r="J9" s="53">
        <v>89.22</v>
      </c>
      <c r="K9" s="53"/>
      <c r="L9" s="50">
        <v>88</v>
      </c>
      <c r="M9" s="47">
        <f t="shared" si="2"/>
        <v>87.705544056469236</v>
      </c>
      <c r="N9" s="47">
        <f t="shared" si="1"/>
        <v>3.019999999999996</v>
      </c>
      <c r="O9" s="45">
        <v>79</v>
      </c>
      <c r="P9" s="46">
        <v>97</v>
      </c>
      <c r="Q9" s="60">
        <f t="shared" si="3"/>
        <v>99.342266834593957</v>
      </c>
    </row>
    <row r="10" spans="1:18" ht="15.95" customHeight="1" x14ac:dyDescent="0.25">
      <c r="A10" s="22">
        <v>9</v>
      </c>
      <c r="B10" s="53"/>
      <c r="C10" s="53"/>
      <c r="D10" s="47"/>
      <c r="E10" s="51"/>
      <c r="F10" s="53"/>
      <c r="G10" s="53"/>
      <c r="H10" s="53"/>
      <c r="I10" s="53"/>
      <c r="J10" s="53"/>
      <c r="K10" s="53"/>
      <c r="L10" s="50">
        <v>88</v>
      </c>
      <c r="M10" s="47"/>
      <c r="N10" s="47">
        <f t="shared" si="1"/>
        <v>0</v>
      </c>
      <c r="O10" s="45">
        <v>79</v>
      </c>
      <c r="P10" s="46">
        <v>97</v>
      </c>
      <c r="Q10" s="60">
        <f t="shared" si="3"/>
        <v>0</v>
      </c>
    </row>
    <row r="11" spans="1:18" ht="15.95" customHeight="1" x14ac:dyDescent="0.25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50">
        <v>88</v>
      </c>
      <c r="M11" s="47"/>
      <c r="N11" s="47">
        <f t="shared" si="1"/>
        <v>0</v>
      </c>
      <c r="O11" s="45">
        <v>79</v>
      </c>
      <c r="P11" s="46">
        <v>97</v>
      </c>
      <c r="Q11" s="60">
        <f t="shared" si="3"/>
        <v>0</v>
      </c>
    </row>
    <row r="12" spans="1:18" ht="15.95" customHeight="1" x14ac:dyDescent="0.25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50">
        <v>88</v>
      </c>
      <c r="M12" s="47"/>
      <c r="N12" s="47">
        <f t="shared" si="1"/>
        <v>0</v>
      </c>
      <c r="O12" s="45">
        <v>79</v>
      </c>
      <c r="P12" s="46">
        <v>97</v>
      </c>
      <c r="Q12" s="60">
        <f t="shared" si="3"/>
        <v>0</v>
      </c>
    </row>
    <row r="13" spans="1:18" ht="15.95" customHeight="1" x14ac:dyDescent="0.25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50">
        <v>88</v>
      </c>
      <c r="M13" s="47"/>
      <c r="N13" s="47">
        <f t="shared" si="1"/>
        <v>0</v>
      </c>
      <c r="O13" s="45">
        <v>79</v>
      </c>
      <c r="P13" s="46">
        <v>97</v>
      </c>
      <c r="Q13" s="60">
        <f t="shared" si="3"/>
        <v>0</v>
      </c>
    </row>
    <row r="14" spans="1:18" ht="15.95" customHeight="1" x14ac:dyDescent="0.25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50">
        <v>88</v>
      </c>
      <c r="M14" s="47"/>
      <c r="N14" s="47">
        <f t="shared" si="1"/>
        <v>0</v>
      </c>
      <c r="O14" s="45">
        <v>79</v>
      </c>
      <c r="P14" s="46">
        <v>97</v>
      </c>
      <c r="Q14" s="60">
        <f t="shared" si="3"/>
        <v>0</v>
      </c>
    </row>
    <row r="15" spans="1:18" ht="15.95" customHeight="1" x14ac:dyDescent="0.25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50">
        <v>88</v>
      </c>
      <c r="M15" s="47"/>
      <c r="N15" s="47">
        <f t="shared" si="1"/>
        <v>0</v>
      </c>
      <c r="O15" s="45">
        <v>79</v>
      </c>
      <c r="P15" s="46">
        <v>97</v>
      </c>
      <c r="Q15" s="60">
        <f t="shared" si="3"/>
        <v>0</v>
      </c>
      <c r="R15" s="7"/>
    </row>
    <row r="16" spans="1:18" ht="15.95" customHeight="1" x14ac:dyDescent="0.25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68"/>
      <c r="L16" s="50">
        <v>88</v>
      </c>
      <c r="M16" s="47"/>
      <c r="N16" s="47">
        <f t="shared" si="1"/>
        <v>0</v>
      </c>
      <c r="O16" s="45">
        <v>79</v>
      </c>
      <c r="P16" s="46">
        <v>97</v>
      </c>
      <c r="Q16" s="60">
        <f t="shared" si="3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0">
        <v>88</v>
      </c>
      <c r="M17" s="47"/>
      <c r="N17" s="47">
        <f t="shared" si="1"/>
        <v>0</v>
      </c>
      <c r="O17" s="45">
        <v>79</v>
      </c>
      <c r="P17" s="46">
        <v>97</v>
      </c>
      <c r="Q17" s="60">
        <f t="shared" si="3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0">
        <v>88</v>
      </c>
      <c r="M18" s="47"/>
      <c r="N18" s="47">
        <f t="shared" si="1"/>
        <v>0</v>
      </c>
      <c r="O18" s="45">
        <v>79</v>
      </c>
      <c r="P18" s="46">
        <v>97</v>
      </c>
      <c r="Q18" s="60">
        <f t="shared" si="3"/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88</v>
      </c>
      <c r="M19" s="47"/>
      <c r="N19" s="47">
        <f t="shared" si="1"/>
        <v>0</v>
      </c>
      <c r="O19" s="45">
        <v>79</v>
      </c>
      <c r="P19" s="46">
        <v>97</v>
      </c>
      <c r="Q19" s="60">
        <f t="shared" si="3"/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0">
        <v>88</v>
      </c>
      <c r="M20" s="47"/>
      <c r="N20" s="47">
        <f t="shared" si="1"/>
        <v>0</v>
      </c>
      <c r="O20" s="45">
        <v>79</v>
      </c>
      <c r="P20" s="46">
        <v>97</v>
      </c>
      <c r="Q20" s="60">
        <f t="shared" si="3"/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B21"/>
  <sheetViews>
    <sheetView zoomScale="80" workbookViewId="0">
      <selection activeCell="V38" sqref="V38"/>
    </sheetView>
  </sheetViews>
  <sheetFormatPr defaultRowHeight="13.5" x14ac:dyDescent="0.15"/>
  <cols>
    <col min="1" max="1" width="3.625" customWidth="1"/>
    <col min="2" max="2" width="9.25" customWidth="1"/>
    <col min="3" max="3" width="9.125" customWidth="1"/>
    <col min="4" max="5" width="9.25" customWidth="1"/>
    <col min="6" max="6" width="9.375" customWidth="1"/>
    <col min="7" max="8" width="9.25" customWidth="1"/>
    <col min="9" max="10" width="10.625" customWidth="1"/>
    <col min="11" max="11" width="9.75" customWidth="1"/>
    <col min="12" max="12" width="10.625" customWidth="1"/>
    <col min="13" max="13" width="9.125" customWidth="1"/>
    <col min="14" max="14" width="7.875" customWidth="1"/>
    <col min="15" max="15" width="11.375" customWidth="1"/>
    <col min="16" max="16" width="9.375" customWidth="1"/>
    <col min="17" max="17" width="8.75" customWidth="1"/>
    <col min="18" max="21" width="3.5" style="2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8" ht="20.100000000000001" customHeight="1" x14ac:dyDescent="0.3">
      <c r="F1" s="18" t="s">
        <v>37</v>
      </c>
    </row>
    <row r="2" spans="1:28" ht="15.95" customHeight="1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130" t="s">
        <v>145</v>
      </c>
      <c r="M2" s="129" t="s">
        <v>106</v>
      </c>
      <c r="N2" s="110" t="s">
        <v>29</v>
      </c>
      <c r="O2" s="99" t="s">
        <v>41</v>
      </c>
      <c r="P2" s="99" t="s">
        <v>42</v>
      </c>
      <c r="Q2" s="110" t="s">
        <v>29</v>
      </c>
      <c r="R2" s="128" t="s">
        <v>143</v>
      </c>
      <c r="S2" s="38" t="s">
        <v>144</v>
      </c>
      <c r="T2" s="38" t="s">
        <v>43</v>
      </c>
      <c r="U2" s="38" t="s">
        <v>44</v>
      </c>
      <c r="V2" s="17" t="s">
        <v>146</v>
      </c>
    </row>
    <row r="3" spans="1:28" ht="15.95" customHeight="1" x14ac:dyDescent="0.25">
      <c r="A3" s="22">
        <v>2</v>
      </c>
      <c r="B3" s="201"/>
      <c r="C3" s="201"/>
      <c r="D3" s="201"/>
      <c r="E3" s="201"/>
      <c r="F3" s="201"/>
      <c r="G3" s="201">
        <v>61.798245614035089</v>
      </c>
      <c r="H3" s="201"/>
      <c r="I3" s="201">
        <v>81.2</v>
      </c>
      <c r="J3" s="201"/>
      <c r="K3" s="201"/>
      <c r="L3" s="70">
        <v>80</v>
      </c>
      <c r="M3" s="47">
        <f t="shared" ref="M3:M8" si="0">AVERAGE(B3,D3,F3,I3)</f>
        <v>81.2</v>
      </c>
      <c r="N3" s="47">
        <f>MAX(B3,D3,F3,I3)-MIN(B3,D3,F3,I3)</f>
        <v>0</v>
      </c>
      <c r="O3" s="50">
        <v>60</v>
      </c>
      <c r="P3" s="47">
        <f t="shared" ref="P3" si="1">AVERAGE(C3,E3,G3,H3,J3,K3)</f>
        <v>61.798245614035089</v>
      </c>
      <c r="Q3" s="47">
        <f>MAX(C3,E3,G3,H3,J3,K3)-MIN(C3,E3,G3,H3,J3,K3)</f>
        <v>0</v>
      </c>
      <c r="R3" s="27">
        <v>75</v>
      </c>
      <c r="S3" s="28">
        <v>85</v>
      </c>
      <c r="T3" s="28">
        <v>55</v>
      </c>
      <c r="U3" s="28">
        <v>65</v>
      </c>
      <c r="V3" s="60">
        <f>P3/P3*100</f>
        <v>100</v>
      </c>
    </row>
    <row r="4" spans="1:28" ht="15.95" customHeight="1" x14ac:dyDescent="0.25">
      <c r="A4" s="22">
        <v>3</v>
      </c>
      <c r="B4" s="53">
        <v>81.375</v>
      </c>
      <c r="C4" s="53"/>
      <c r="D4" s="47">
        <v>80.266666666666666</v>
      </c>
      <c r="E4" s="53">
        <v>58.270967741935479</v>
      </c>
      <c r="F4" s="53">
        <v>81.5</v>
      </c>
      <c r="G4" s="53">
        <v>61.109722222222224</v>
      </c>
      <c r="H4" s="53"/>
      <c r="I4" s="53">
        <v>80.900000000000006</v>
      </c>
      <c r="J4" s="53">
        <v>60.77</v>
      </c>
      <c r="K4" s="53">
        <v>62.9</v>
      </c>
      <c r="L4" s="70">
        <v>80</v>
      </c>
      <c r="M4" s="47">
        <f t="shared" si="0"/>
        <v>81.010416666666657</v>
      </c>
      <c r="N4" s="47">
        <f>MAX(B4,D4,F4,I4)-MIN(B4,D4,F4,I4)</f>
        <v>1.2333333333333343</v>
      </c>
      <c r="O4" s="50">
        <v>60</v>
      </c>
      <c r="P4" s="47">
        <f t="shared" ref="P4:P9" si="2">AVERAGE(C4,E4,G4,H4,J4,K4)</f>
        <v>60.762672491039432</v>
      </c>
      <c r="Q4" s="47">
        <f>MAX(C4,E4,G4,H4,J4,K4)-MIN(C4,E4,G4,H4,J4,K4)</f>
        <v>4.6290322580645196</v>
      </c>
      <c r="R4" s="27">
        <v>75</v>
      </c>
      <c r="S4" s="28">
        <v>85</v>
      </c>
      <c r="T4" s="28">
        <v>55</v>
      </c>
      <c r="U4" s="28">
        <v>65</v>
      </c>
      <c r="V4" s="60">
        <f>P4/P$3*100</f>
        <v>98.324267764066647</v>
      </c>
    </row>
    <row r="5" spans="1:28" ht="15.95" customHeight="1" x14ac:dyDescent="0.25">
      <c r="A5" s="22">
        <v>4</v>
      </c>
      <c r="B5" s="53">
        <v>81.59375</v>
      </c>
      <c r="C5" s="53">
        <v>56.8125</v>
      </c>
      <c r="D5" s="47">
        <v>80.277777777777771</v>
      </c>
      <c r="E5" s="53">
        <v>58.029032258064518</v>
      </c>
      <c r="F5" s="53">
        <v>81.400000000000006</v>
      </c>
      <c r="G5" s="53">
        <v>63.156944444444449</v>
      </c>
      <c r="H5" s="53"/>
      <c r="I5" s="53">
        <v>80.900000000000006</v>
      </c>
      <c r="J5" s="53">
        <v>60.97</v>
      </c>
      <c r="K5" s="53">
        <v>58.8</v>
      </c>
      <c r="L5" s="70">
        <v>80</v>
      </c>
      <c r="M5" s="47">
        <f t="shared" si="0"/>
        <v>81.042881944444446</v>
      </c>
      <c r="N5" s="47">
        <f>MAX(B5,D5,F5,I5)-MIN(B5,D5,F5,I5)</f>
        <v>1.3159722222222285</v>
      </c>
      <c r="O5" s="50">
        <v>60</v>
      </c>
      <c r="P5" s="47">
        <f t="shared" si="2"/>
        <v>59.55369534050179</v>
      </c>
      <c r="Q5" s="47">
        <f>MAX(C5,E5,G5,H5,J5,K5)-MIN(C5,E5,G5,H5,J5,K5)</f>
        <v>6.3444444444444485</v>
      </c>
      <c r="R5" s="27">
        <v>75</v>
      </c>
      <c r="S5" s="28">
        <v>85</v>
      </c>
      <c r="T5" s="28">
        <v>55</v>
      </c>
      <c r="U5" s="28">
        <v>65</v>
      </c>
      <c r="V5" s="60">
        <f>P5/P$3*100</f>
        <v>96.367938521181031</v>
      </c>
    </row>
    <row r="6" spans="1:28" ht="15.95" customHeight="1" x14ac:dyDescent="0.25">
      <c r="A6" s="22">
        <v>5</v>
      </c>
      <c r="B6" s="53">
        <v>81.625</v>
      </c>
      <c r="C6" s="53">
        <v>56.772368421052626</v>
      </c>
      <c r="D6" s="47">
        <v>79.352941176470594</v>
      </c>
      <c r="E6" s="53">
        <v>58.377419354838693</v>
      </c>
      <c r="F6" s="53">
        <v>80.555555555555557</v>
      </c>
      <c r="G6" s="53">
        <v>62.548275862068969</v>
      </c>
      <c r="H6" s="53">
        <v>61.462000000000003</v>
      </c>
      <c r="I6" s="53">
        <v>80.7</v>
      </c>
      <c r="J6" s="53">
        <v>61.11</v>
      </c>
      <c r="K6" s="53">
        <v>61.3</v>
      </c>
      <c r="L6" s="70">
        <v>80</v>
      </c>
      <c r="M6" s="47">
        <f t="shared" si="0"/>
        <v>80.558374183006535</v>
      </c>
      <c r="N6" s="47">
        <f>MAX(B6,D6,F6,I6)-MIN(B6,D6,F6,I6)</f>
        <v>2.2720588235294059</v>
      </c>
      <c r="O6" s="50">
        <v>60</v>
      </c>
      <c r="P6" s="47">
        <f t="shared" si="2"/>
        <v>60.261677272993388</v>
      </c>
      <c r="Q6" s="47">
        <f t="shared" ref="Q6:Q9" si="3">MAX(C6,E6,G6,H6,J6,K6)-MIN(C6,E6,G6,H6,J6,K6)</f>
        <v>5.7759074410163436</v>
      </c>
      <c r="R6" s="27">
        <v>75</v>
      </c>
      <c r="S6" s="28">
        <v>85</v>
      </c>
      <c r="T6" s="28">
        <v>55</v>
      </c>
      <c r="U6" s="28">
        <v>65</v>
      </c>
      <c r="V6" s="60">
        <f>P6/P$3*100</f>
        <v>97.513572876100014</v>
      </c>
    </row>
    <row r="7" spans="1:28" ht="15.95" customHeight="1" x14ac:dyDescent="0.25">
      <c r="A7" s="22">
        <v>6</v>
      </c>
      <c r="B7" s="53">
        <v>80.84375</v>
      </c>
      <c r="C7" s="53">
        <v>58.067500000000031</v>
      </c>
      <c r="D7" s="47">
        <v>79.45</v>
      </c>
      <c r="E7" s="53">
        <v>58.950000000000017</v>
      </c>
      <c r="F7" s="53">
        <v>80.772727272727266</v>
      </c>
      <c r="G7" s="53">
        <v>62.096969696969701</v>
      </c>
      <c r="H7" s="53">
        <v>61.231000000000002</v>
      </c>
      <c r="I7" s="53">
        <v>80</v>
      </c>
      <c r="J7" s="53">
        <v>59.77</v>
      </c>
      <c r="K7" s="53">
        <v>57.4</v>
      </c>
      <c r="L7" s="70">
        <v>80</v>
      </c>
      <c r="M7" s="47">
        <f t="shared" si="0"/>
        <v>80.26661931818181</v>
      </c>
      <c r="N7" s="47">
        <f>MAX(B7,D7,F7,I7)-MIN(B7,D7,F7,I7)</f>
        <v>1.3937499999999972</v>
      </c>
      <c r="O7" s="50">
        <v>60</v>
      </c>
      <c r="P7" s="47">
        <f t="shared" si="2"/>
        <v>59.585911616161617</v>
      </c>
      <c r="Q7" s="47">
        <f>MAX(C7,E7,G7,H7,J7,K7)-MIN(C7,E7,G7,H7,J7,K7)</f>
        <v>4.6969696969697026</v>
      </c>
      <c r="R7" s="27">
        <v>75</v>
      </c>
      <c r="S7" s="28">
        <v>85</v>
      </c>
      <c r="T7" s="28">
        <v>55</v>
      </c>
      <c r="U7" s="28">
        <v>65</v>
      </c>
      <c r="V7" s="60">
        <f>P7/P$3*100</f>
        <v>96.420069896982596</v>
      </c>
    </row>
    <row r="8" spans="1:28" ht="15.95" customHeight="1" x14ac:dyDescent="0.25">
      <c r="A8" s="22">
        <v>7</v>
      </c>
      <c r="B8" s="53">
        <v>80.28125</v>
      </c>
      <c r="C8" s="53">
        <v>58.221590909090885</v>
      </c>
      <c r="D8" s="47">
        <v>79.142857142857139</v>
      </c>
      <c r="E8" s="53">
        <v>59.648387096774201</v>
      </c>
      <c r="F8" s="53">
        <v>81.142857142857139</v>
      </c>
      <c r="G8" s="53">
        <v>62.911538461538449</v>
      </c>
      <c r="H8" s="53">
        <v>61.55</v>
      </c>
      <c r="I8" s="53">
        <v>79.900000000000006</v>
      </c>
      <c r="J8" s="53">
        <v>60.91</v>
      </c>
      <c r="K8" s="53">
        <v>61.1</v>
      </c>
      <c r="L8" s="70">
        <v>80</v>
      </c>
      <c r="M8" s="47">
        <f t="shared" si="0"/>
        <v>80.116741071428578</v>
      </c>
      <c r="N8" s="47">
        <f t="shared" ref="N8" si="4">MAX(B8,D8,F8,I8)-MIN(B8,D8,F8,I8)</f>
        <v>2</v>
      </c>
      <c r="O8" s="50">
        <v>60</v>
      </c>
      <c r="P8" s="47">
        <f t="shared" si="2"/>
        <v>60.723586077900585</v>
      </c>
      <c r="Q8" s="47">
        <f t="shared" si="3"/>
        <v>4.6899475524475633</v>
      </c>
      <c r="R8" s="27">
        <v>75</v>
      </c>
      <c r="S8" s="28">
        <v>85</v>
      </c>
      <c r="T8" s="28">
        <v>55</v>
      </c>
      <c r="U8" s="28">
        <v>65</v>
      </c>
      <c r="V8" s="60">
        <f t="shared" ref="V8:V17" si="5">P8/P$3*100</f>
        <v>98.261019345360779</v>
      </c>
    </row>
    <row r="9" spans="1:28" ht="15.95" customHeight="1" x14ac:dyDescent="0.25">
      <c r="A9" s="22">
        <v>8</v>
      </c>
      <c r="B9" s="53">
        <v>80.84375</v>
      </c>
      <c r="C9" s="53">
        <v>58.714634146341446</v>
      </c>
      <c r="D9" s="47">
        <v>77.2</v>
      </c>
      <c r="E9" s="53">
        <v>59.683870967741939</v>
      </c>
      <c r="F9" s="53">
        <v>81.21052631578948</v>
      </c>
      <c r="G9" s="53">
        <v>62.896153846153844</v>
      </c>
      <c r="H9" s="53">
        <v>61.518999999999998</v>
      </c>
      <c r="I9" s="53">
        <v>79.599999999999994</v>
      </c>
      <c r="J9" s="53">
        <v>61.21</v>
      </c>
      <c r="K9" s="53">
        <v>60.4</v>
      </c>
      <c r="L9" s="70">
        <v>80</v>
      </c>
      <c r="M9" s="47">
        <f>AVERAGE(B9,D9,F9,I9)</f>
        <v>79.713569078947359</v>
      </c>
      <c r="N9" s="47">
        <f t="shared" ref="N9:N20" si="6">MAX(B9,D9,F9,I9)-MIN(B9,D9,F9,I9)</f>
        <v>4.0105263157894768</v>
      </c>
      <c r="O9" s="50">
        <v>60</v>
      </c>
      <c r="P9" s="47">
        <f t="shared" si="2"/>
        <v>60.737276493372867</v>
      </c>
      <c r="Q9" s="47">
        <f t="shared" si="3"/>
        <v>4.181519699812398</v>
      </c>
      <c r="R9" s="27">
        <v>75</v>
      </c>
      <c r="S9" s="28">
        <v>85</v>
      </c>
      <c r="T9" s="28">
        <v>55</v>
      </c>
      <c r="U9" s="28">
        <v>65</v>
      </c>
      <c r="V9" s="60">
        <f t="shared" si="5"/>
        <v>98.283172750099453</v>
      </c>
    </row>
    <row r="10" spans="1:28" ht="15.95" customHeight="1" x14ac:dyDescent="0.25">
      <c r="A10" s="22">
        <v>9</v>
      </c>
      <c r="B10" s="53"/>
      <c r="C10" s="53"/>
      <c r="D10" s="47"/>
      <c r="E10" s="53"/>
      <c r="F10" s="53"/>
      <c r="G10" s="53"/>
      <c r="H10" s="53"/>
      <c r="I10" s="53"/>
      <c r="J10" s="53"/>
      <c r="K10" s="53"/>
      <c r="L10" s="70">
        <v>80</v>
      </c>
      <c r="M10" s="47"/>
      <c r="N10" s="47">
        <f t="shared" si="6"/>
        <v>0</v>
      </c>
      <c r="O10" s="50">
        <v>60</v>
      </c>
      <c r="P10" s="47"/>
      <c r="Q10" s="47">
        <f t="shared" ref="Q10:Q20" si="7">MAX(C10,E10,G10,H10,J10,K10)-MIN(C10,E10,G10,H10,J10,K10)</f>
        <v>0</v>
      </c>
      <c r="R10" s="27">
        <v>75</v>
      </c>
      <c r="S10" s="28">
        <v>85</v>
      </c>
      <c r="T10" s="28">
        <v>55</v>
      </c>
      <c r="U10" s="28">
        <v>65</v>
      </c>
      <c r="V10" s="60">
        <f t="shared" si="5"/>
        <v>0</v>
      </c>
    </row>
    <row r="11" spans="1:28" ht="15.95" customHeight="1" x14ac:dyDescent="0.25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70">
        <v>80</v>
      </c>
      <c r="M11" s="47"/>
      <c r="N11" s="47">
        <f t="shared" si="6"/>
        <v>0</v>
      </c>
      <c r="O11" s="50">
        <v>60</v>
      </c>
      <c r="P11" s="47"/>
      <c r="Q11" s="47">
        <f t="shared" si="7"/>
        <v>0</v>
      </c>
      <c r="R11" s="27">
        <v>75</v>
      </c>
      <c r="S11" s="28">
        <v>85</v>
      </c>
      <c r="T11" s="28">
        <v>55</v>
      </c>
      <c r="U11" s="28">
        <v>65</v>
      </c>
      <c r="V11" s="60">
        <f t="shared" si="5"/>
        <v>0</v>
      </c>
    </row>
    <row r="12" spans="1:28" ht="15.95" customHeight="1" x14ac:dyDescent="0.25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70">
        <v>80</v>
      </c>
      <c r="M12" s="47"/>
      <c r="N12" s="47">
        <f t="shared" si="6"/>
        <v>0</v>
      </c>
      <c r="O12" s="50">
        <v>60</v>
      </c>
      <c r="P12" s="47"/>
      <c r="Q12" s="47">
        <f t="shared" si="7"/>
        <v>0</v>
      </c>
      <c r="R12" s="27">
        <v>75</v>
      </c>
      <c r="S12" s="28">
        <v>85</v>
      </c>
      <c r="T12" s="28">
        <v>55</v>
      </c>
      <c r="U12" s="28">
        <v>65</v>
      </c>
      <c r="V12" s="60">
        <f t="shared" si="5"/>
        <v>0</v>
      </c>
    </row>
    <row r="13" spans="1:28" ht="15.95" customHeight="1" x14ac:dyDescent="0.5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70">
        <v>80</v>
      </c>
      <c r="M13" s="47"/>
      <c r="N13" s="47">
        <f t="shared" si="6"/>
        <v>0</v>
      </c>
      <c r="O13" s="50">
        <v>60</v>
      </c>
      <c r="P13" s="47"/>
      <c r="Q13" s="47">
        <f t="shared" si="7"/>
        <v>0</v>
      </c>
      <c r="R13" s="27">
        <v>75</v>
      </c>
      <c r="S13" s="28">
        <v>85</v>
      </c>
      <c r="T13" s="28">
        <v>55</v>
      </c>
      <c r="U13" s="28">
        <v>65</v>
      </c>
      <c r="V13" s="60">
        <f t="shared" si="5"/>
        <v>0</v>
      </c>
      <c r="AB13" s="96"/>
    </row>
    <row r="14" spans="1:28" ht="15.95" customHeight="1" x14ac:dyDescent="0.25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70">
        <v>80</v>
      </c>
      <c r="M14" s="47"/>
      <c r="N14" s="47">
        <f t="shared" si="6"/>
        <v>0</v>
      </c>
      <c r="O14" s="50">
        <v>60</v>
      </c>
      <c r="P14" s="47"/>
      <c r="Q14" s="47">
        <f t="shared" si="7"/>
        <v>0</v>
      </c>
      <c r="R14" s="27">
        <v>75</v>
      </c>
      <c r="S14" s="28">
        <v>85</v>
      </c>
      <c r="T14" s="28">
        <v>55</v>
      </c>
      <c r="U14" s="28">
        <v>65</v>
      </c>
      <c r="V14" s="60">
        <f t="shared" si="5"/>
        <v>0</v>
      </c>
    </row>
    <row r="15" spans="1:28" ht="15.95" customHeight="1" x14ac:dyDescent="0.25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70">
        <v>80</v>
      </c>
      <c r="M15" s="47"/>
      <c r="N15" s="47">
        <f t="shared" si="6"/>
        <v>0</v>
      </c>
      <c r="O15" s="50">
        <v>60</v>
      </c>
      <c r="P15" s="47"/>
      <c r="Q15" s="47">
        <f t="shared" si="7"/>
        <v>0</v>
      </c>
      <c r="R15" s="27">
        <v>75</v>
      </c>
      <c r="S15" s="28">
        <v>85</v>
      </c>
      <c r="T15" s="28">
        <v>55</v>
      </c>
      <c r="U15" s="28">
        <v>65</v>
      </c>
      <c r="V15" s="60">
        <f t="shared" si="5"/>
        <v>0</v>
      </c>
      <c r="W15" s="7"/>
    </row>
    <row r="16" spans="1:28" ht="15.95" customHeight="1" x14ac:dyDescent="0.25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53"/>
      <c r="L16" s="70">
        <v>80</v>
      </c>
      <c r="M16" s="47"/>
      <c r="N16" s="47">
        <f t="shared" si="6"/>
        <v>0</v>
      </c>
      <c r="O16" s="50">
        <v>60</v>
      </c>
      <c r="P16" s="47"/>
      <c r="Q16" s="47">
        <f t="shared" si="7"/>
        <v>0</v>
      </c>
      <c r="R16" s="27">
        <v>75</v>
      </c>
      <c r="S16" s="28">
        <v>85</v>
      </c>
      <c r="T16" s="28">
        <v>55</v>
      </c>
      <c r="U16" s="28">
        <v>65</v>
      </c>
      <c r="V16" s="60">
        <f t="shared" si="5"/>
        <v>0</v>
      </c>
      <c r="W16" s="7"/>
    </row>
    <row r="17" spans="1:23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70">
        <v>80</v>
      </c>
      <c r="M17" s="47"/>
      <c r="N17" s="47">
        <f t="shared" si="6"/>
        <v>0</v>
      </c>
      <c r="O17" s="50">
        <v>60</v>
      </c>
      <c r="P17" s="47"/>
      <c r="Q17" s="47">
        <f t="shared" si="7"/>
        <v>0</v>
      </c>
      <c r="R17" s="27">
        <v>75</v>
      </c>
      <c r="S17" s="28">
        <v>85</v>
      </c>
      <c r="T17" s="28">
        <v>55</v>
      </c>
      <c r="U17" s="28">
        <v>65</v>
      </c>
      <c r="V17" s="60">
        <f t="shared" si="5"/>
        <v>0</v>
      </c>
      <c r="W17" s="7"/>
    </row>
    <row r="18" spans="1:23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70">
        <v>80</v>
      </c>
      <c r="M18" s="47"/>
      <c r="N18" s="47">
        <f t="shared" si="6"/>
        <v>0</v>
      </c>
      <c r="O18" s="50">
        <v>60</v>
      </c>
      <c r="P18" s="47"/>
      <c r="Q18" s="47">
        <f t="shared" si="7"/>
        <v>0</v>
      </c>
      <c r="R18" s="27">
        <v>75</v>
      </c>
      <c r="S18" s="28">
        <v>85</v>
      </c>
      <c r="T18" s="28">
        <v>55</v>
      </c>
      <c r="U18" s="28">
        <v>65</v>
      </c>
      <c r="V18" s="60">
        <f>P18/P$3*100</f>
        <v>0</v>
      </c>
      <c r="W18" s="7"/>
    </row>
    <row r="19" spans="1:23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70">
        <v>80</v>
      </c>
      <c r="M19" s="47"/>
      <c r="N19" s="47">
        <f t="shared" si="6"/>
        <v>0</v>
      </c>
      <c r="O19" s="50">
        <v>60</v>
      </c>
      <c r="P19" s="47"/>
      <c r="Q19" s="47">
        <f t="shared" si="7"/>
        <v>0</v>
      </c>
      <c r="R19" s="27">
        <v>75</v>
      </c>
      <c r="S19" s="28">
        <v>85</v>
      </c>
      <c r="T19" s="28">
        <v>55</v>
      </c>
      <c r="U19" s="28">
        <v>65</v>
      </c>
      <c r="V19" s="60">
        <f>P19/P$3*100</f>
        <v>0</v>
      </c>
      <c r="W19" s="7"/>
    </row>
    <row r="20" spans="1:23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103">
        <v>80</v>
      </c>
      <c r="M20" s="47"/>
      <c r="N20" s="47">
        <f t="shared" si="6"/>
        <v>0</v>
      </c>
      <c r="O20" s="50">
        <v>60</v>
      </c>
      <c r="P20" s="47"/>
      <c r="Q20" s="47">
        <f t="shared" si="7"/>
        <v>0</v>
      </c>
      <c r="R20" s="27">
        <v>75</v>
      </c>
      <c r="S20" s="28">
        <v>85</v>
      </c>
      <c r="T20" s="28">
        <v>55</v>
      </c>
      <c r="U20" s="28">
        <v>65</v>
      </c>
      <c r="V20" s="60">
        <f>P20/P$3*100</f>
        <v>0</v>
      </c>
      <c r="W20" s="7"/>
    </row>
    <row r="21" spans="1:23" x14ac:dyDescent="0.15">
      <c r="L21" s="66"/>
      <c r="M21" s="66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E19"/>
  <sheetViews>
    <sheetView zoomScale="75" workbookViewId="0">
      <selection activeCell="AE9" sqref="AE9"/>
    </sheetView>
  </sheetViews>
  <sheetFormatPr defaultRowHeight="13.5" x14ac:dyDescent="0.15"/>
  <cols>
    <col min="1" max="1" width="6.625" customWidth="1"/>
    <col min="2" max="2" width="9.5" customWidth="1"/>
    <col min="3" max="7" width="8.75" bestFit="1" customWidth="1"/>
    <col min="8" max="8" width="8" bestFit="1" customWidth="1"/>
    <col min="9" max="10" width="8.75" bestFit="1" customWidth="1"/>
    <col min="11" max="11" width="8.5" bestFit="1" customWidth="1"/>
    <col min="12" max="15" width="8.75" bestFit="1" customWidth="1"/>
    <col min="16" max="16" width="8" bestFit="1" customWidth="1"/>
    <col min="17" max="25" width="8.75" bestFit="1" customWidth="1"/>
    <col min="26" max="26" width="8" bestFit="1" customWidth="1"/>
    <col min="27" max="27" width="8.75" bestFit="1" customWidth="1"/>
    <col min="28" max="28" width="9.125" bestFit="1" customWidth="1"/>
    <col min="29" max="30" width="8.75" bestFit="1" customWidth="1"/>
    <col min="31" max="31" width="8" bestFit="1" customWidth="1"/>
  </cols>
  <sheetData>
    <row r="1" spans="1:31" ht="16.5" x14ac:dyDescent="0.25">
      <c r="A1" s="62" t="s">
        <v>153</v>
      </c>
      <c r="B1" s="65" t="s">
        <v>14</v>
      </c>
      <c r="C1" s="65" t="s">
        <v>15</v>
      </c>
      <c r="D1" s="65" t="s">
        <v>16</v>
      </c>
      <c r="E1" s="65" t="s">
        <v>17</v>
      </c>
      <c r="F1" s="65" t="s">
        <v>13</v>
      </c>
      <c r="G1" s="65" t="s">
        <v>8</v>
      </c>
      <c r="H1" s="65" t="s">
        <v>34</v>
      </c>
      <c r="I1" s="65" t="s">
        <v>35</v>
      </c>
      <c r="J1" s="65" t="s">
        <v>9</v>
      </c>
      <c r="K1" s="65" t="s">
        <v>36</v>
      </c>
      <c r="L1" s="65" t="s">
        <v>39</v>
      </c>
      <c r="M1" s="65" t="s">
        <v>20</v>
      </c>
      <c r="N1" s="65" t="s">
        <v>12</v>
      </c>
      <c r="O1" s="65" t="s">
        <v>10</v>
      </c>
      <c r="P1" s="65" t="s">
        <v>11</v>
      </c>
      <c r="Q1" s="64" t="s">
        <v>2</v>
      </c>
      <c r="R1" s="65" t="s">
        <v>3</v>
      </c>
      <c r="S1" s="65" t="s">
        <v>4</v>
      </c>
      <c r="T1" s="65" t="s">
        <v>5</v>
      </c>
      <c r="U1" s="65" t="s">
        <v>6</v>
      </c>
      <c r="V1" s="65" t="s">
        <v>38</v>
      </c>
      <c r="W1" s="65" t="s">
        <v>32</v>
      </c>
      <c r="X1" s="65" t="s">
        <v>33</v>
      </c>
      <c r="Y1" s="65" t="s">
        <v>19</v>
      </c>
      <c r="Z1" s="65" t="s">
        <v>48</v>
      </c>
      <c r="AA1" s="65" t="s">
        <v>18</v>
      </c>
      <c r="AB1" s="65" t="s">
        <v>21</v>
      </c>
      <c r="AC1" s="65" t="s">
        <v>22</v>
      </c>
      <c r="AD1" s="65" t="s">
        <v>23</v>
      </c>
      <c r="AE1" s="65" t="s">
        <v>37</v>
      </c>
    </row>
    <row r="2" spans="1:31" s="72" customFormat="1" ht="16.5" x14ac:dyDescent="0.15">
      <c r="A2" s="71" t="s">
        <v>150</v>
      </c>
      <c r="B2" s="101">
        <v>100</v>
      </c>
      <c r="C2" s="101">
        <v>100</v>
      </c>
      <c r="D2" s="101">
        <v>100</v>
      </c>
      <c r="E2" s="101">
        <v>100</v>
      </c>
      <c r="F2" s="101">
        <v>100</v>
      </c>
      <c r="G2" s="101">
        <v>100</v>
      </c>
      <c r="H2" s="101">
        <v>100</v>
      </c>
      <c r="I2" s="101">
        <v>100</v>
      </c>
      <c r="J2" s="101">
        <v>100</v>
      </c>
      <c r="K2" s="101">
        <v>100</v>
      </c>
      <c r="L2" s="101">
        <v>100</v>
      </c>
      <c r="M2" s="101">
        <v>100</v>
      </c>
      <c r="N2" s="101">
        <v>100</v>
      </c>
      <c r="O2" s="101">
        <v>100</v>
      </c>
      <c r="P2" s="101">
        <v>100</v>
      </c>
      <c r="Q2" s="102">
        <v>100</v>
      </c>
      <c r="R2" s="101">
        <v>100</v>
      </c>
      <c r="S2" s="101">
        <v>100</v>
      </c>
      <c r="T2" s="101">
        <v>100</v>
      </c>
      <c r="U2" s="101">
        <v>100</v>
      </c>
      <c r="V2" s="101">
        <v>100</v>
      </c>
      <c r="W2" s="101">
        <v>100</v>
      </c>
      <c r="X2" s="101">
        <v>100</v>
      </c>
      <c r="Y2" s="101">
        <v>100</v>
      </c>
      <c r="Z2" s="101">
        <v>100</v>
      </c>
      <c r="AA2" s="101">
        <v>100</v>
      </c>
      <c r="AB2" s="101">
        <v>100</v>
      </c>
      <c r="AC2" s="101">
        <v>100</v>
      </c>
      <c r="AD2" s="101">
        <v>100</v>
      </c>
      <c r="AE2" s="101">
        <v>100</v>
      </c>
    </row>
    <row r="3" spans="1:31" s="72" customFormat="1" ht="16.5" x14ac:dyDescent="0.15">
      <c r="A3" s="73">
        <v>3</v>
      </c>
      <c r="B3" s="102">
        <f ca="1">INDIRECT(B$1&amp;"!Q4")</f>
        <v>100.209563403521</v>
      </c>
      <c r="C3" s="102">
        <f ca="1">INDIRECT(C$1&amp;"!Q4")</f>
        <v>101.40257258098192</v>
      </c>
      <c r="D3" s="102">
        <f ca="1">INDIRECT(D$1&amp;"!V4")</f>
        <v>99.986361663877005</v>
      </c>
      <c r="E3" s="102">
        <f ca="1">INDIRECT(E$1&amp;"!Q4")</f>
        <v>99.738689821101616</v>
      </c>
      <c r="F3" s="102">
        <f ca="1">INDIRECT(F$1&amp;"!Q4")</f>
        <v>99.57631280883632</v>
      </c>
      <c r="G3" s="102">
        <f ca="1">INDIRECT(G$1&amp;"!Q4")</f>
        <v>100.15900819910426</v>
      </c>
      <c r="H3" s="102">
        <f ca="1">INDIRECT(H$1&amp;"!Q4")</f>
        <v>100.26678086418926</v>
      </c>
      <c r="I3" s="102">
        <f ca="1">INDIRECT(I$1&amp;"!V4")</f>
        <v>99.101375543091578</v>
      </c>
      <c r="J3" s="102">
        <f t="shared" ref="J3:X3" ca="1" si="0">INDIRECT(J$1&amp;"!Q4")</f>
        <v>99.713542888677509</v>
      </c>
      <c r="K3" s="102">
        <f t="shared" ca="1" si="0"/>
        <v>98.288281653792779</v>
      </c>
      <c r="L3" s="102">
        <f t="shared" ca="1" si="0"/>
        <v>97.309677711288018</v>
      </c>
      <c r="M3" s="102">
        <f t="shared" ca="1" si="0"/>
        <v>97.169432324604657</v>
      </c>
      <c r="N3" s="102">
        <f t="shared" ca="1" si="0"/>
        <v>99.862676445913564</v>
      </c>
      <c r="O3" s="102">
        <f t="shared" ca="1" si="0"/>
        <v>99.956766276045059</v>
      </c>
      <c r="P3" s="102">
        <f t="shared" ca="1" si="0"/>
        <v>101.48892942394039</v>
      </c>
      <c r="Q3" s="102">
        <f t="shared" ca="1" si="0"/>
        <v>100</v>
      </c>
      <c r="R3" s="102">
        <f t="shared" ca="1" si="0"/>
        <v>100</v>
      </c>
      <c r="S3" s="102">
        <f t="shared" ca="1" si="0"/>
        <v>99.346612453953213</v>
      </c>
      <c r="T3" s="102">
        <f t="shared" ca="1" si="0"/>
        <v>99.041556739848915</v>
      </c>
      <c r="U3" s="102">
        <f t="shared" ca="1" si="0"/>
        <v>100.0694412505802</v>
      </c>
      <c r="V3" s="102">
        <f t="shared" ca="1" si="0"/>
        <v>99.859798911759754</v>
      </c>
      <c r="W3" s="102">
        <f t="shared" ca="1" si="0"/>
        <v>99.182884359188776</v>
      </c>
      <c r="X3" s="102">
        <f t="shared" ca="1" si="0"/>
        <v>98.211928327272304</v>
      </c>
      <c r="Y3" s="102">
        <f ca="1">INDIRECT(Y$1&amp;"!Q4")</f>
        <v>98.997871787865705</v>
      </c>
      <c r="Z3" s="102">
        <f ca="1">INDIRECT(Z$1&amp;"!Q4")</f>
        <v>98.674830744723224</v>
      </c>
      <c r="AA3" s="102">
        <f t="shared" ref="AA3:AD3" ca="1" si="1">INDIRECT(AA$1&amp;"!Q4")</f>
        <v>99.063054436648002</v>
      </c>
      <c r="AB3" s="102">
        <f t="shared" ca="1" si="1"/>
        <v>100.90636090447833</v>
      </c>
      <c r="AC3" s="102">
        <f t="shared" ca="1" si="1"/>
        <v>101.17699482717548</v>
      </c>
      <c r="AD3" s="102">
        <f t="shared" ca="1" si="1"/>
        <v>100.76553514473652</v>
      </c>
      <c r="AE3" s="102">
        <f ca="1">INDIRECT(AE$1&amp;"!V4")</f>
        <v>98.324267764066647</v>
      </c>
    </row>
    <row r="4" spans="1:31" s="72" customFormat="1" ht="16.5" x14ac:dyDescent="0.15">
      <c r="A4" s="74">
        <v>4</v>
      </c>
      <c r="B4" s="102">
        <f ca="1">INDIRECT(B$1&amp;"!Q5")</f>
        <v>100.55419485683217</v>
      </c>
      <c r="C4" s="102">
        <f ca="1">INDIRECT(C$1&amp;"!Q5")</f>
        <v>101.62137142260225</v>
      </c>
      <c r="D4" s="102">
        <f ca="1">INDIRECT(D$1&amp;"!V5")</f>
        <v>100.34361418608542</v>
      </c>
      <c r="E4" s="102">
        <f ca="1">INDIRECT(E$1&amp;"!Q5")</f>
        <v>99.193603083666176</v>
      </c>
      <c r="F4" s="102">
        <f ca="1">INDIRECT(F$1&amp;"!Q5")</f>
        <v>99.3939972883785</v>
      </c>
      <c r="G4" s="102">
        <f ca="1">INDIRECT(G$1&amp;"!Q5")</f>
        <v>99.705304639332908</v>
      </c>
      <c r="H4" s="102">
        <f ca="1">INDIRECT(H$1&amp;"!Q5")</f>
        <v>99.74132621241894</v>
      </c>
      <c r="I4" s="102">
        <f ca="1">INDIRECT(I$1&amp;"!V5")</f>
        <v>97.306388329801379</v>
      </c>
      <c r="J4" s="102">
        <f t="shared" ref="J4:AD4" ca="1" si="2">INDIRECT(J$1&amp;"!Q5")</f>
        <v>99.558428669473585</v>
      </c>
      <c r="K4" s="102">
        <f t="shared" ca="1" si="2"/>
        <v>97.943933543690235</v>
      </c>
      <c r="L4" s="102">
        <f t="shared" ca="1" si="2"/>
        <v>97.450201834127199</v>
      </c>
      <c r="M4" s="102">
        <f t="shared" ca="1" si="2"/>
        <v>97.858262822297462</v>
      </c>
      <c r="N4" s="102">
        <f t="shared" ca="1" si="2"/>
        <v>100.01169914801163</v>
      </c>
      <c r="O4" s="102">
        <f t="shared" ca="1" si="2"/>
        <v>99.994442896719036</v>
      </c>
      <c r="P4" s="102">
        <f t="shared" ca="1" si="2"/>
        <v>101.46931506498009</v>
      </c>
      <c r="Q4" s="102">
        <f t="shared" ca="1" si="2"/>
        <v>100.0751901302601</v>
      </c>
      <c r="R4" s="102">
        <f t="shared" ca="1" si="2"/>
        <v>100.32060973601592</v>
      </c>
      <c r="S4" s="102">
        <f t="shared" ca="1" si="2"/>
        <v>98.94654014953187</v>
      </c>
      <c r="T4" s="102">
        <f t="shared" ca="1" si="2"/>
        <v>98.978023040743963</v>
      </c>
      <c r="U4" s="102">
        <f t="shared" ca="1" si="2"/>
        <v>100.23103768676884</v>
      </c>
      <c r="V4" s="102">
        <f t="shared" ca="1" si="2"/>
        <v>99.817301465841695</v>
      </c>
      <c r="W4" s="102">
        <f t="shared" ca="1" si="2"/>
        <v>99.112322874414033</v>
      </c>
      <c r="X4" s="102">
        <f t="shared" ca="1" si="2"/>
        <v>98.37724557248994</v>
      </c>
      <c r="Y4" s="102">
        <f t="shared" ca="1" si="2"/>
        <v>99.202913524197839</v>
      </c>
      <c r="Z4" s="102">
        <f t="shared" ca="1" si="2"/>
        <v>99.18125185846597</v>
      </c>
      <c r="AA4" s="102">
        <f t="shared" ca="1" si="2"/>
        <v>99.12206273583547</v>
      </c>
      <c r="AB4" s="102">
        <f t="shared" ca="1" si="2"/>
        <v>100.92249525378669</v>
      </c>
      <c r="AC4" s="102">
        <f t="shared" ca="1" si="2"/>
        <v>102.52896525329514</v>
      </c>
      <c r="AD4" s="102">
        <f t="shared" ca="1" si="2"/>
        <v>101.21430758250551</v>
      </c>
      <c r="AE4" s="102">
        <f ca="1">INDIRECT(AE$1&amp;"!V5")</f>
        <v>96.367938521181031</v>
      </c>
    </row>
    <row r="5" spans="1:31" s="72" customFormat="1" ht="16.5" x14ac:dyDescent="0.15">
      <c r="A5" s="75" t="s">
        <v>151</v>
      </c>
      <c r="B5" s="102">
        <f ca="1">INDIRECT(B$1&amp;"!Q6")</f>
        <v>100.4773635108329</v>
      </c>
      <c r="C5" s="102">
        <f ca="1">INDIRECT(C$1&amp;"!Q6")</f>
        <v>101.77780818891615</v>
      </c>
      <c r="D5" s="102">
        <f ca="1">INDIRECT(D$1&amp;"!V6")</f>
        <v>100.48724391120238</v>
      </c>
      <c r="E5" s="102">
        <f ca="1">INDIRECT(E$1&amp;"!Q6")</f>
        <v>99.879851160779666</v>
      </c>
      <c r="F5" s="102">
        <f ca="1">INDIRECT(F$1&amp;"!Q6")</f>
        <v>99.714730492767629</v>
      </c>
      <c r="G5" s="102">
        <f ca="1">INDIRECT(G$1&amp;"!Q6")</f>
        <v>99.879695576493901</v>
      </c>
      <c r="H5" s="102">
        <f ca="1">INDIRECT(H$1&amp;"!Q6")</f>
        <v>99.759693255434215</v>
      </c>
      <c r="I5" s="102">
        <f ca="1">INDIRECT(I$1&amp;"!V6")</f>
        <v>97.481125195192149</v>
      </c>
      <c r="J5" s="102">
        <f t="shared" ref="J5:AD5" ca="1" si="3">INDIRECT(J$1&amp;"!Q6")</f>
        <v>99.38826810120942</v>
      </c>
      <c r="K5" s="102">
        <f t="shared" ca="1" si="3"/>
        <v>97.871707270093481</v>
      </c>
      <c r="L5" s="102">
        <f t="shared" ca="1" si="3"/>
        <v>97.778923215536977</v>
      </c>
      <c r="M5" s="102">
        <f t="shared" ca="1" si="3"/>
        <v>97.426773771110959</v>
      </c>
      <c r="N5" s="102">
        <f t="shared" ca="1" si="3"/>
        <v>99.820768075317659</v>
      </c>
      <c r="O5" s="102">
        <f t="shared" ca="1" si="3"/>
        <v>100.03405109602161</v>
      </c>
      <c r="P5" s="102">
        <f t="shared" ca="1" si="3"/>
        <v>101.72803663973235</v>
      </c>
      <c r="Q5" s="102">
        <f t="shared" ca="1" si="3"/>
        <v>100.1287451760107</v>
      </c>
      <c r="R5" s="102">
        <f t="shared" ca="1" si="3"/>
        <v>100.2051148892958</v>
      </c>
      <c r="S5" s="102">
        <f t="shared" ca="1" si="3"/>
        <v>99.341560806310056</v>
      </c>
      <c r="T5" s="102">
        <f t="shared" ca="1" si="3"/>
        <v>99.470415053073438</v>
      </c>
      <c r="U5" s="102">
        <f t="shared" ca="1" si="3"/>
        <v>99.679433985257759</v>
      </c>
      <c r="V5" s="102">
        <f t="shared" ca="1" si="3"/>
        <v>99.653871169830367</v>
      </c>
      <c r="W5" s="102">
        <f t="shared" ca="1" si="3"/>
        <v>99.11320400748518</v>
      </c>
      <c r="X5" s="102">
        <f t="shared" ca="1" si="3"/>
        <v>98.647825077244619</v>
      </c>
      <c r="Y5" s="102">
        <f t="shared" ca="1" si="3"/>
        <v>99.144072126602055</v>
      </c>
      <c r="Z5" s="102">
        <f t="shared" ca="1" si="3"/>
        <v>99.328227343804926</v>
      </c>
      <c r="AA5" s="102">
        <f t="shared" ca="1" si="3"/>
        <v>99.243112835373779</v>
      </c>
      <c r="AB5" s="102">
        <f t="shared" ca="1" si="3"/>
        <v>100.39244728977977</v>
      </c>
      <c r="AC5" s="102">
        <f t="shared" ca="1" si="3"/>
        <v>102.38547580585728</v>
      </c>
      <c r="AD5" s="102">
        <f t="shared" ca="1" si="3"/>
        <v>100.87071902848055</v>
      </c>
      <c r="AE5" s="102">
        <f ca="1">INDIRECT(AE$1&amp;"!V6")</f>
        <v>97.513572876100014</v>
      </c>
    </row>
    <row r="6" spans="1:31" s="72" customFormat="1" ht="16.5" x14ac:dyDescent="0.15">
      <c r="A6" s="73">
        <v>6</v>
      </c>
      <c r="B6" s="102">
        <f ca="1">INDIRECT(B$1&amp;"!Q7")</f>
        <v>100.47761212024217</v>
      </c>
      <c r="C6" s="102">
        <f ca="1">INDIRECT(C$1&amp;"!Q7")</f>
        <v>101.67432999020431</v>
      </c>
      <c r="D6" s="102">
        <f ca="1">INDIRECT(D$1&amp;"!V7")</f>
        <v>100.57665110807702</v>
      </c>
      <c r="E6" s="102">
        <f t="shared" ref="E6:H6" ca="1" si="4">INDIRECT(E$1&amp;"!Q7")</f>
        <v>99.869535840861872</v>
      </c>
      <c r="F6" s="102">
        <f t="shared" ca="1" si="4"/>
        <v>99.719051846570864</v>
      </c>
      <c r="G6" s="102">
        <f t="shared" ca="1" si="4"/>
        <v>99.348301569383509</v>
      </c>
      <c r="H6" s="102">
        <f t="shared" ca="1" si="4"/>
        <v>99.7090595837698</v>
      </c>
      <c r="I6" s="102">
        <f ca="1">INDIRECT(I$1&amp;"!V7")</f>
        <v>96.196917569825274</v>
      </c>
      <c r="J6" s="102">
        <f t="shared" ref="J6:AD6" ca="1" si="5">INDIRECT(J$1&amp;"!Q7")</f>
        <v>99.252198374902122</v>
      </c>
      <c r="K6" s="102">
        <f t="shared" ca="1" si="5"/>
        <v>97.677905006473011</v>
      </c>
      <c r="L6" s="102">
        <f t="shared" ca="1" si="5"/>
        <v>96.523450583633476</v>
      </c>
      <c r="M6" s="102">
        <f t="shared" ca="1" si="5"/>
        <v>96.92542181656539</v>
      </c>
      <c r="N6" s="102">
        <f t="shared" ca="1" si="5"/>
        <v>99.986005074040818</v>
      </c>
      <c r="O6" s="102">
        <f t="shared" ca="1" si="5"/>
        <v>99.919401371690626</v>
      </c>
      <c r="P6" s="102">
        <f t="shared" ca="1" si="5"/>
        <v>101.72686749099809</v>
      </c>
      <c r="Q6" s="102">
        <f t="shared" ca="1" si="5"/>
        <v>100.04019881770645</v>
      </c>
      <c r="R6" s="102">
        <f t="shared" ca="1" si="5"/>
        <v>100.5109940421975</v>
      </c>
      <c r="S6" s="102">
        <f t="shared" ca="1" si="5"/>
        <v>99.152964244798255</v>
      </c>
      <c r="T6" s="102">
        <f t="shared" ca="1" si="5"/>
        <v>99.475738376210359</v>
      </c>
      <c r="U6" s="102">
        <f t="shared" ca="1" si="5"/>
        <v>99.624988944393763</v>
      </c>
      <c r="V6" s="102">
        <f t="shared" ca="1" si="5"/>
        <v>99.866099935231318</v>
      </c>
      <c r="W6" s="102">
        <f t="shared" ca="1" si="5"/>
        <v>99.02953370772822</v>
      </c>
      <c r="X6" s="102">
        <f t="shared" ca="1" si="5"/>
        <v>98.740136805501493</v>
      </c>
      <c r="Y6" s="102">
        <f t="shared" ca="1" si="5"/>
        <v>98.835021993203085</v>
      </c>
      <c r="Z6" s="102">
        <f t="shared" ca="1" si="5"/>
        <v>100.10646291948069</v>
      </c>
      <c r="AA6" s="102">
        <f t="shared" ca="1" si="5"/>
        <v>99.201592733408361</v>
      </c>
      <c r="AB6" s="102">
        <f t="shared" ca="1" si="5"/>
        <v>100.16008790645112</v>
      </c>
      <c r="AC6" s="102">
        <f t="shared" ca="1" si="5"/>
        <v>101.0482622186972</v>
      </c>
      <c r="AD6" s="102">
        <f t="shared" ca="1" si="5"/>
        <v>98.9466394067274</v>
      </c>
      <c r="AE6" s="102">
        <f ca="1">INDIRECT(AE$1&amp;"!V7")</f>
        <v>96.420069896982596</v>
      </c>
    </row>
    <row r="7" spans="1:31" s="72" customFormat="1" ht="16.5" x14ac:dyDescent="0.15">
      <c r="A7" s="73">
        <v>7</v>
      </c>
      <c r="B7" s="102">
        <f ca="1">INDIRECT(B$1&amp;"!Q8")</f>
        <v>100.47756787766153</v>
      </c>
      <c r="C7" s="102">
        <f ca="1">INDIRECT(C$1&amp;"!Q8")</f>
        <v>101.77654274428329</v>
      </c>
      <c r="D7" s="102">
        <f ca="1">INDIRECT(D$1&amp;"!V8")</f>
        <v>100.28907859027608</v>
      </c>
      <c r="E7" s="102">
        <f ca="1">INDIRECT(E$1&amp;"!Q8")</f>
        <v>99.684393397058486</v>
      </c>
      <c r="F7" s="102">
        <f ca="1">INDIRECT(F$1&amp;"!Q8")</f>
        <v>99.788145253644629</v>
      </c>
      <c r="G7" s="102">
        <f ca="1">INDIRECT(G$1&amp;"!Q8")</f>
        <v>99.764444990695921</v>
      </c>
      <c r="H7" s="102">
        <f ca="1">INDIRECT(H$1&amp;"!Q8")</f>
        <v>99.647890704030061</v>
      </c>
      <c r="I7" s="102">
        <f ca="1">INDIRECT(I$1&amp;"!V8")</f>
        <v>96.603801850202657</v>
      </c>
      <c r="J7" s="102">
        <f t="shared" ref="J7:AD7" ca="1" si="6">INDIRECT(J$1&amp;"!Q8")</f>
        <v>99.557328461598559</v>
      </c>
      <c r="K7" s="102">
        <f t="shared" ca="1" si="6"/>
        <v>97.72392921306303</v>
      </c>
      <c r="L7" s="102">
        <f t="shared" ca="1" si="6"/>
        <v>98.157673243814941</v>
      </c>
      <c r="M7" s="102">
        <f t="shared" ca="1" si="6"/>
        <v>96.792777768225491</v>
      </c>
      <c r="N7" s="102">
        <f t="shared" ca="1" si="6"/>
        <v>99.908360067441933</v>
      </c>
      <c r="O7" s="102">
        <f t="shared" ca="1" si="6"/>
        <v>100.09744735937869</v>
      </c>
      <c r="P7" s="102">
        <f t="shared" ca="1" si="6"/>
        <v>101.68293798245097</v>
      </c>
      <c r="Q7" s="102">
        <f t="shared" ca="1" si="6"/>
        <v>100.14717141105362</v>
      </c>
      <c r="R7" s="102">
        <f t="shared" ca="1" si="6"/>
        <v>101.47263253150412</v>
      </c>
      <c r="S7" s="102">
        <f t="shared" ca="1" si="6"/>
        <v>99.761473200741506</v>
      </c>
      <c r="T7" s="102">
        <f t="shared" ca="1" si="6"/>
        <v>99.431928433848825</v>
      </c>
      <c r="U7" s="102">
        <f t="shared" ca="1" si="6"/>
        <v>100.12478496078414</v>
      </c>
      <c r="V7" s="102">
        <f t="shared" ca="1" si="6"/>
        <v>100.17507243240975</v>
      </c>
      <c r="W7" s="102">
        <f t="shared" ca="1" si="6"/>
        <v>99.563547933720002</v>
      </c>
      <c r="X7" s="102">
        <f t="shared" ca="1" si="6"/>
        <v>98.65353783643107</v>
      </c>
      <c r="Y7" s="102">
        <f t="shared" ca="1" si="6"/>
        <v>98.92333154307984</v>
      </c>
      <c r="Z7" s="102">
        <f t="shared" ca="1" si="6"/>
        <v>99.357575144539041</v>
      </c>
      <c r="AA7" s="102">
        <f t="shared" ca="1" si="6"/>
        <v>99.29462681375793</v>
      </c>
      <c r="AB7" s="102">
        <f t="shared" ca="1" si="6"/>
        <v>100.21416816972715</v>
      </c>
      <c r="AC7" s="102">
        <f t="shared" ca="1" si="6"/>
        <v>101.12340150952565</v>
      </c>
      <c r="AD7" s="102">
        <f t="shared" ca="1" si="6"/>
        <v>98.67773354126264</v>
      </c>
      <c r="AE7" s="102">
        <f ca="1">INDIRECT(AE$1&amp;"!V8")</f>
        <v>98.261019345360779</v>
      </c>
    </row>
    <row r="8" spans="1:31" s="72" customFormat="1" ht="16.5" x14ac:dyDescent="0.15">
      <c r="A8" s="73">
        <v>8</v>
      </c>
      <c r="B8" s="102">
        <f ca="1">INDIRECT(B$1&amp;"!Q９")</f>
        <v>100.31938252680148</v>
      </c>
      <c r="C8" s="102">
        <f ca="1">INDIRECT(C$1&amp;"!Q９")</f>
        <v>101.45840388670808</v>
      </c>
      <c r="D8" s="102">
        <f ca="1">INDIRECT(D$1&amp;"!V9")</f>
        <v>100.52935141912688</v>
      </c>
      <c r="E8" s="102">
        <f ca="1">INDIRECT(E$1&amp;"!Q9")</f>
        <v>99.502094122438322</v>
      </c>
      <c r="F8" s="102">
        <f ca="1">INDIRECT(F$1&amp;"!Q9")</f>
        <v>99.586535540757808</v>
      </c>
      <c r="G8" s="102">
        <f ca="1">INDIRECT(G$1&amp;"!Q9")</f>
        <v>99.702319207811414</v>
      </c>
      <c r="H8" s="102">
        <f ca="1">INDIRECT(H$1&amp;"!Q9")</f>
        <v>99.952684855692041</v>
      </c>
      <c r="I8" s="102">
        <f ca="1">INDIRECT(I$1&amp;"!V9")</f>
        <v>96.494151024103957</v>
      </c>
      <c r="J8" s="102">
        <f t="shared" ref="J8:AD8" ca="1" si="7">INDIRECT(J$1&amp;"!Q9")</f>
        <v>99.425024933379049</v>
      </c>
      <c r="K8" s="102">
        <f t="shared" ca="1" si="7"/>
        <v>97.573766097157403</v>
      </c>
      <c r="L8" s="102">
        <f t="shared" ca="1" si="7"/>
        <v>97.746639600917192</v>
      </c>
      <c r="M8" s="102">
        <f t="shared" ca="1" si="7"/>
        <v>96.288249428267463</v>
      </c>
      <c r="N8" s="102">
        <f t="shared" ca="1" si="7"/>
        <v>99.476206908598087</v>
      </c>
      <c r="O8" s="102">
        <f t="shared" ca="1" si="7"/>
        <v>99.817827036582074</v>
      </c>
      <c r="P8" s="102">
        <f t="shared" ca="1" si="7"/>
        <v>101.37813845260868</v>
      </c>
      <c r="Q8" s="102">
        <f t="shared" ca="1" si="7"/>
        <v>99.8368242447293</v>
      </c>
      <c r="R8" s="102">
        <f t="shared" ca="1" si="7"/>
        <v>100.19793866979008</v>
      </c>
      <c r="S8" s="102">
        <f t="shared" ca="1" si="7"/>
        <v>99.553141104955401</v>
      </c>
      <c r="T8" s="102">
        <f t="shared" ca="1" si="7"/>
        <v>99.248435121096918</v>
      </c>
      <c r="U8" s="102">
        <f t="shared" ca="1" si="7"/>
        <v>99.480380674688547</v>
      </c>
      <c r="V8" s="102">
        <f t="shared" ca="1" si="7"/>
        <v>99.896168422057031</v>
      </c>
      <c r="W8" s="102">
        <f t="shared" ca="1" si="7"/>
        <v>99.517130548538233</v>
      </c>
      <c r="X8" s="102">
        <f t="shared" ca="1" si="7"/>
        <v>98.522164439542138</v>
      </c>
      <c r="Y8" s="102">
        <f t="shared" ca="1" si="7"/>
        <v>99.002436948533315</v>
      </c>
      <c r="Z8" s="102">
        <f t="shared" ca="1" si="7"/>
        <v>99.010946867480143</v>
      </c>
      <c r="AA8" s="102">
        <f t="shared" ca="1" si="7"/>
        <v>99.184703925279905</v>
      </c>
      <c r="AB8" s="102">
        <f t="shared" ca="1" si="7"/>
        <v>99.769965214040639</v>
      </c>
      <c r="AC8" s="102">
        <f t="shared" ca="1" si="7"/>
        <v>100.8903422795123</v>
      </c>
      <c r="AD8" s="102">
        <f t="shared" ca="1" si="7"/>
        <v>99.342266834593957</v>
      </c>
      <c r="AE8" s="102">
        <f ca="1">INDIRECT(AE$1&amp;"!V9")</f>
        <v>98.283172750099453</v>
      </c>
    </row>
    <row r="9" spans="1:31" s="72" customFormat="1" ht="16.5" x14ac:dyDescent="0.15">
      <c r="A9" s="73">
        <v>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</row>
    <row r="10" spans="1:31" s="72" customFormat="1" ht="16.5" x14ac:dyDescent="0.15">
      <c r="A10" s="73">
        <v>10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</row>
    <row r="11" spans="1:31" s="72" customFormat="1" ht="16.5" x14ac:dyDescent="0.15">
      <c r="A11" s="75" t="s">
        <v>152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</row>
    <row r="12" spans="1:31" s="72" customFormat="1" ht="16.5" x14ac:dyDescent="0.15">
      <c r="A12" s="73">
        <v>12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</row>
    <row r="13" spans="1:31" s="72" customFormat="1" ht="16.5" x14ac:dyDescent="0.15">
      <c r="A13" s="74">
        <v>21.01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</row>
    <row r="14" spans="1:31" s="72" customFormat="1" ht="16.5" x14ac:dyDescent="0.15">
      <c r="A14" s="74">
        <v>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</row>
    <row r="15" spans="1:31" s="72" customFormat="1" ht="16.5" x14ac:dyDescent="0.15">
      <c r="A15" s="73">
        <v>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</row>
    <row r="16" spans="1:31" s="72" customFormat="1" ht="16.5" x14ac:dyDescent="0.15">
      <c r="A16" s="74">
        <v>4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</row>
    <row r="17" spans="1:31" s="72" customFormat="1" ht="16.5" x14ac:dyDescent="0.15">
      <c r="A17" s="74">
        <v>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</row>
    <row r="18" spans="1:31" s="72" customFormat="1" ht="16.5" x14ac:dyDescent="0.15">
      <c r="A18" s="74">
        <v>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</row>
    <row r="19" spans="1:31" ht="16.5" x14ac:dyDescent="0.25">
      <c r="A19" s="63">
        <v>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W20"/>
  <sheetViews>
    <sheetView zoomScale="80" zoomScaleNormal="80" workbookViewId="0">
      <selection activeCell="H9" sqref="H9"/>
    </sheetView>
  </sheetViews>
  <sheetFormatPr defaultRowHeight="13.5" x14ac:dyDescent="0.15"/>
  <cols>
    <col min="1" max="1" width="4.125" customWidth="1"/>
    <col min="2" max="2" width="10.375" customWidth="1"/>
    <col min="3" max="3" width="10.5" customWidth="1"/>
    <col min="4" max="4" width="10.25" customWidth="1"/>
    <col min="5" max="5" width="10.5" customWidth="1"/>
    <col min="6" max="6" width="10.75" customWidth="1"/>
    <col min="7" max="7" width="10.25" customWidth="1"/>
    <col min="8" max="8" width="10.125" customWidth="1"/>
    <col min="9" max="9" width="10.625" customWidth="1"/>
    <col min="10" max="10" width="10" customWidth="1"/>
    <col min="11" max="11" width="9.75" customWidth="1"/>
    <col min="12" max="12" width="10.625" customWidth="1"/>
    <col min="13" max="13" width="10.25" customWidth="1"/>
    <col min="14" max="14" width="6.375" customWidth="1"/>
    <col min="15" max="15" width="11.375" customWidth="1"/>
    <col min="16" max="16" width="10.75" customWidth="1"/>
    <col min="17" max="17" width="6.5" customWidth="1"/>
    <col min="18" max="21" width="3.625" style="2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3" ht="20.100000000000001" customHeight="1" x14ac:dyDescent="0.3">
      <c r="F1" s="18" t="s">
        <v>51</v>
      </c>
    </row>
    <row r="2" spans="1:23" ht="16.5" x14ac:dyDescent="0.25">
      <c r="A2" s="31" t="s">
        <v>46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95" t="s">
        <v>79</v>
      </c>
      <c r="M2" s="94" t="s">
        <v>81</v>
      </c>
      <c r="N2" s="111" t="s">
        <v>29</v>
      </c>
      <c r="O2" s="58" t="s">
        <v>80</v>
      </c>
      <c r="P2" s="58" t="s">
        <v>82</v>
      </c>
      <c r="Q2" s="111" t="s">
        <v>29</v>
      </c>
      <c r="R2" s="38" t="s">
        <v>86</v>
      </c>
      <c r="S2" s="38" t="s">
        <v>86</v>
      </c>
      <c r="T2" s="38" t="s">
        <v>87</v>
      </c>
      <c r="U2" s="38" t="s">
        <v>88</v>
      </c>
      <c r="V2" s="17" t="s">
        <v>146</v>
      </c>
    </row>
    <row r="3" spans="1:23" ht="15.95" customHeight="1" x14ac:dyDescent="0.25">
      <c r="A3" s="22">
        <v>2</v>
      </c>
      <c r="B3" s="201"/>
      <c r="C3" s="201"/>
      <c r="D3" s="201"/>
      <c r="E3" s="201"/>
      <c r="F3" s="202"/>
      <c r="G3" s="201">
        <v>106.15</v>
      </c>
      <c r="H3" s="201"/>
      <c r="I3" s="53">
        <v>106.1</v>
      </c>
      <c r="J3" s="201"/>
      <c r="K3" s="201"/>
      <c r="L3" s="50">
        <v>110</v>
      </c>
      <c r="M3" s="47"/>
      <c r="N3" s="47">
        <f>MAX(B3,D3,F3,J3,K3)-MIN(B3,D3,F3,J3,K3)</f>
        <v>0</v>
      </c>
      <c r="O3" s="50">
        <v>107</v>
      </c>
      <c r="P3" s="47">
        <f>AVERAGE(C3,G3,H3,I3)</f>
        <v>106.125</v>
      </c>
      <c r="Q3" s="47">
        <f>MAX(C3,E3,G3,H3,I3)-MIN(C3,E3,G3,H3,I3)</f>
        <v>5.0000000000011369E-2</v>
      </c>
      <c r="R3" s="27">
        <v>107</v>
      </c>
      <c r="S3" s="125">
        <v>113</v>
      </c>
      <c r="T3" s="28">
        <v>104</v>
      </c>
      <c r="U3" s="28">
        <v>110</v>
      </c>
      <c r="V3" s="60">
        <f>P3/P3*100</f>
        <v>100</v>
      </c>
    </row>
    <row r="4" spans="1:23" ht="15.95" customHeight="1" x14ac:dyDescent="0.25">
      <c r="A4" s="22">
        <v>3</v>
      </c>
      <c r="B4" s="53">
        <v>109.484375</v>
      </c>
      <c r="C4" s="53"/>
      <c r="D4" s="47">
        <v>109.40625</v>
      </c>
      <c r="E4" s="53">
        <v>106.17419354838711</v>
      </c>
      <c r="F4" s="53">
        <v>109.35</v>
      </c>
      <c r="G4" s="53">
        <v>105.82105263157894</v>
      </c>
      <c r="H4" s="53"/>
      <c r="I4" s="53">
        <v>106.4</v>
      </c>
      <c r="J4" s="53">
        <v>109.47</v>
      </c>
      <c r="K4" s="53">
        <v>109.2</v>
      </c>
      <c r="L4" s="50">
        <v>110</v>
      </c>
      <c r="M4" s="47">
        <f>AVERAGE(B4,D4,F4,J4,K4)</f>
        <v>109.38212500000002</v>
      </c>
      <c r="N4" s="47">
        <f>MAX(B4,D4,F4,J4,K4)-MIN(B4,D4,F4,J4,K4)</f>
        <v>0.28437499999999716</v>
      </c>
      <c r="O4" s="50">
        <v>107</v>
      </c>
      <c r="P4" s="47">
        <f>AVERAGE(C4,G4,H4,I4)</f>
        <v>106.11052631578947</v>
      </c>
      <c r="Q4" s="47">
        <f>MAX(C4,E4,G4,H4,I4)-MIN(C4,E4,G4,H4,I4)</f>
        <v>0.57894736842106909</v>
      </c>
      <c r="R4" s="27">
        <v>107</v>
      </c>
      <c r="S4" s="125">
        <v>113</v>
      </c>
      <c r="T4" s="28">
        <v>104</v>
      </c>
      <c r="U4" s="28">
        <v>110</v>
      </c>
      <c r="V4" s="60">
        <f>P4/P$3*100</f>
        <v>99.986361663877005</v>
      </c>
    </row>
    <row r="5" spans="1:23" ht="15.95" customHeight="1" x14ac:dyDescent="0.25">
      <c r="A5" s="22">
        <v>4</v>
      </c>
      <c r="B5" s="53">
        <v>109.79375000000002</v>
      </c>
      <c r="C5" s="53">
        <v>105.88383838383835</v>
      </c>
      <c r="D5" s="47">
        <v>109.66250000000004</v>
      </c>
      <c r="E5" s="53">
        <v>106.26129032258066</v>
      </c>
      <c r="F5" s="53">
        <v>109</v>
      </c>
      <c r="G5" s="53">
        <v>106.91351351351352</v>
      </c>
      <c r="H5" s="53"/>
      <c r="I5" s="53">
        <v>106.9</v>
      </c>
      <c r="J5" s="53">
        <v>109.93</v>
      </c>
      <c r="K5" s="53">
        <v>108.9</v>
      </c>
      <c r="L5" s="50">
        <v>110</v>
      </c>
      <c r="M5" s="47">
        <f>AVERAGE(B5,D5,F5,J5,K5)</f>
        <v>109.45725000000002</v>
      </c>
      <c r="N5" s="47">
        <f>MAX(B5,D5,F5,J5,K5)-MIN(B5,D5,F5,J5,K5)</f>
        <v>1.0300000000000011</v>
      </c>
      <c r="O5" s="50">
        <v>107</v>
      </c>
      <c r="P5" s="47">
        <f>AVERAGE(C5,E5,G5,H5,I5)</f>
        <v>106.48966055498315</v>
      </c>
      <c r="Q5" s="47">
        <f>MAX(C5,E5,G5,H5,I5)-MIN(C5,E5,G5,H5,I5)</f>
        <v>1.0296751296751694</v>
      </c>
      <c r="R5" s="27">
        <v>107</v>
      </c>
      <c r="S5" s="125">
        <v>113</v>
      </c>
      <c r="T5" s="28">
        <v>104</v>
      </c>
      <c r="U5" s="28">
        <v>110</v>
      </c>
      <c r="V5" s="60">
        <f>P5/P$3*100</f>
        <v>100.34361418608542</v>
      </c>
    </row>
    <row r="6" spans="1:23" ht="15.95" customHeight="1" x14ac:dyDescent="0.25">
      <c r="A6" s="22">
        <v>5</v>
      </c>
      <c r="B6" s="53">
        <v>109.65937500000003</v>
      </c>
      <c r="C6" s="53">
        <v>106.71234567901232</v>
      </c>
      <c r="D6" s="47">
        <v>109.79375</v>
      </c>
      <c r="E6" s="53">
        <v>105.84516129032258</v>
      </c>
      <c r="F6" s="53">
        <v>109.05555555555556</v>
      </c>
      <c r="G6" s="53">
        <v>106.93793103448277</v>
      </c>
      <c r="H6" s="53">
        <v>107.61499999999999</v>
      </c>
      <c r="I6" s="53">
        <v>106.1</v>
      </c>
      <c r="J6" s="53">
        <v>110.07</v>
      </c>
      <c r="K6" s="53">
        <v>108.8</v>
      </c>
      <c r="L6" s="50">
        <v>110</v>
      </c>
      <c r="M6" s="47">
        <f>AVERAGE(B6,D6,F6,J6,K6)</f>
        <v>109.4757361111111</v>
      </c>
      <c r="N6" s="47">
        <f t="shared" ref="N6:N20" si="0">MAX(B6,D6,F6,J6,K6)-MIN(B6,D6,F6,J6,K6)</f>
        <v>1.269999999999996</v>
      </c>
      <c r="O6" s="50">
        <v>107</v>
      </c>
      <c r="P6" s="47">
        <f>AVERAGE(C6,E6,G6,H6,I6)</f>
        <v>106.64208760076353</v>
      </c>
      <c r="Q6" s="47">
        <f t="shared" ref="Q6:Q20" si="1">MAX(C6,E6,G6,H6,I6)-MIN(C6,E6,G6,H6,I6)</f>
        <v>1.7698387096774155</v>
      </c>
      <c r="R6" s="27">
        <v>107</v>
      </c>
      <c r="S6" s="125">
        <v>113</v>
      </c>
      <c r="T6" s="28">
        <v>104</v>
      </c>
      <c r="U6" s="28">
        <v>110</v>
      </c>
      <c r="V6" s="60">
        <f t="shared" ref="V6:V20" si="2">P6/P$3*100</f>
        <v>100.48724391120238</v>
      </c>
    </row>
    <row r="7" spans="1:23" ht="15.95" customHeight="1" x14ac:dyDescent="0.25">
      <c r="A7" s="22">
        <v>6</v>
      </c>
      <c r="B7" s="53">
        <v>109.66874999999999</v>
      </c>
      <c r="C7" s="53">
        <v>105.97317073170731</v>
      </c>
      <c r="D7" s="47">
        <v>109.49411764705883</v>
      </c>
      <c r="E7" s="53">
        <v>106.03</v>
      </c>
      <c r="F7" s="53">
        <v>109.13636363636364</v>
      </c>
      <c r="G7" s="53">
        <v>106.1736842105263</v>
      </c>
      <c r="H7" s="53">
        <v>108.30800000000001</v>
      </c>
      <c r="I7" s="53">
        <v>107.2</v>
      </c>
      <c r="J7" s="53">
        <v>110.24</v>
      </c>
      <c r="K7" s="53">
        <v>108</v>
      </c>
      <c r="L7" s="50">
        <v>110</v>
      </c>
      <c r="M7" s="47">
        <f>AVERAGE(B7:K7)</f>
        <v>108.02240862256561</v>
      </c>
      <c r="N7" s="47">
        <f>MAX(B7,D7,F7,J7,K7)-MIN(B7,D7,F7,J7,K7)</f>
        <v>2.2399999999999949</v>
      </c>
      <c r="O7" s="50">
        <v>107</v>
      </c>
      <c r="P7" s="47">
        <f>AVERAGE(C7,E7,G7,H7,I7)</f>
        <v>106.73697098844673</v>
      </c>
      <c r="Q7" s="47">
        <f>MAX(C7,E7,G7,H7,I7)-MIN(C7,E7,G7,H7,I7)</f>
        <v>2.3348292682926939</v>
      </c>
      <c r="R7" s="27">
        <v>107</v>
      </c>
      <c r="S7" s="125">
        <v>113</v>
      </c>
      <c r="T7" s="28">
        <v>104</v>
      </c>
      <c r="U7" s="28">
        <v>110</v>
      </c>
      <c r="V7" s="60">
        <f>P7/P$3*100</f>
        <v>100.57665110807702</v>
      </c>
    </row>
    <row r="8" spans="1:23" ht="15.95" customHeight="1" x14ac:dyDescent="0.25">
      <c r="A8" s="22">
        <v>7</v>
      </c>
      <c r="B8" s="53">
        <v>109.55937499999999</v>
      </c>
      <c r="C8" s="53">
        <v>105.32621359223303</v>
      </c>
      <c r="D8" s="47">
        <v>109.69375000000001</v>
      </c>
      <c r="E8" s="53">
        <v>105.13870967741936</v>
      </c>
      <c r="F8" s="53">
        <v>108.95238095238095</v>
      </c>
      <c r="G8" s="53">
        <v>106.875</v>
      </c>
      <c r="H8" s="53">
        <v>107.319</v>
      </c>
      <c r="I8" s="53">
        <v>107.5</v>
      </c>
      <c r="J8" s="53">
        <v>109.99</v>
      </c>
      <c r="K8" s="53">
        <v>108.2</v>
      </c>
      <c r="L8" s="50">
        <v>110</v>
      </c>
      <c r="M8" s="47">
        <f>AVERAGE(B8:K8)</f>
        <v>107.85544292220334</v>
      </c>
      <c r="N8" s="47">
        <f t="shared" si="0"/>
        <v>1.789999999999992</v>
      </c>
      <c r="O8" s="50">
        <v>107</v>
      </c>
      <c r="P8" s="47">
        <f>AVERAGE(C8,E8,G8,H8,I8)</f>
        <v>106.43178465393048</v>
      </c>
      <c r="Q8" s="47">
        <f t="shared" si="1"/>
        <v>2.3612903225806434</v>
      </c>
      <c r="R8" s="27">
        <v>107</v>
      </c>
      <c r="S8" s="125">
        <v>113</v>
      </c>
      <c r="T8" s="28">
        <v>104</v>
      </c>
      <c r="U8" s="28">
        <v>110</v>
      </c>
      <c r="V8" s="60">
        <f t="shared" si="2"/>
        <v>100.28907859027608</v>
      </c>
    </row>
    <row r="9" spans="1:23" ht="15.95" customHeight="1" x14ac:dyDescent="0.25">
      <c r="A9" s="22">
        <v>8</v>
      </c>
      <c r="B9" s="53">
        <v>109.43437500000002</v>
      </c>
      <c r="C9" s="53">
        <v>106.53064516129032</v>
      </c>
      <c r="D9" s="47">
        <v>109.45263157894736</v>
      </c>
      <c r="E9" s="53">
        <v>106.80322580645164</v>
      </c>
      <c r="F9" s="53">
        <v>109.31578947368421</v>
      </c>
      <c r="G9" s="53">
        <v>106.69999999999999</v>
      </c>
      <c r="H9" s="53">
        <v>107</v>
      </c>
      <c r="I9" s="53">
        <v>106.4</v>
      </c>
      <c r="J9" s="53">
        <v>110.01</v>
      </c>
      <c r="K9" s="53">
        <v>108.4</v>
      </c>
      <c r="L9" s="50">
        <v>110</v>
      </c>
      <c r="M9" s="47">
        <f>AVERAGE(B9:K9)</f>
        <v>108.00466670203734</v>
      </c>
      <c r="N9" s="47">
        <f t="shared" si="0"/>
        <v>1.6099999999999994</v>
      </c>
      <c r="O9" s="50">
        <v>107</v>
      </c>
      <c r="P9" s="47">
        <f>AVERAGE(C9,E9,G9,H9,I9)</f>
        <v>106.6867741935484</v>
      </c>
      <c r="Q9" s="47">
        <f t="shared" si="1"/>
        <v>0.59999999999999432</v>
      </c>
      <c r="R9" s="27">
        <v>107</v>
      </c>
      <c r="S9" s="125">
        <v>113</v>
      </c>
      <c r="T9" s="28">
        <v>104</v>
      </c>
      <c r="U9" s="28">
        <v>110</v>
      </c>
      <c r="V9" s="60">
        <f t="shared" si="2"/>
        <v>100.52935141912688</v>
      </c>
    </row>
    <row r="10" spans="1:23" ht="15.95" customHeight="1" x14ac:dyDescent="0.25">
      <c r="A10" s="22">
        <v>9</v>
      </c>
      <c r="B10" s="53"/>
      <c r="C10" s="53"/>
      <c r="D10" s="47"/>
      <c r="E10" s="53"/>
      <c r="F10" s="53"/>
      <c r="G10" s="53"/>
      <c r="H10" s="53"/>
      <c r="I10" s="53"/>
      <c r="J10" s="53"/>
      <c r="K10" s="53"/>
      <c r="L10" s="50">
        <v>110</v>
      </c>
      <c r="M10" s="47"/>
      <c r="N10" s="47">
        <f t="shared" si="0"/>
        <v>0</v>
      </c>
      <c r="O10" s="50">
        <v>107</v>
      </c>
      <c r="P10" s="47"/>
      <c r="Q10" s="47">
        <f t="shared" si="1"/>
        <v>0</v>
      </c>
      <c r="R10" s="27">
        <v>107</v>
      </c>
      <c r="S10" s="125">
        <v>113</v>
      </c>
      <c r="T10" s="28">
        <v>104</v>
      </c>
      <c r="U10" s="28">
        <v>110</v>
      </c>
      <c r="V10" s="60">
        <f t="shared" si="2"/>
        <v>0</v>
      </c>
    </row>
    <row r="11" spans="1:23" ht="15.95" customHeight="1" x14ac:dyDescent="0.25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50">
        <v>110</v>
      </c>
      <c r="M11" s="47"/>
      <c r="N11" s="47">
        <f t="shared" si="0"/>
        <v>0</v>
      </c>
      <c r="O11" s="50">
        <v>107</v>
      </c>
      <c r="P11" s="47"/>
      <c r="Q11" s="47">
        <f t="shared" si="1"/>
        <v>0</v>
      </c>
      <c r="R11" s="27">
        <v>107</v>
      </c>
      <c r="S11" s="125">
        <v>113</v>
      </c>
      <c r="T11" s="28">
        <v>104</v>
      </c>
      <c r="U11" s="28">
        <v>110</v>
      </c>
      <c r="V11" s="60">
        <f t="shared" si="2"/>
        <v>0</v>
      </c>
    </row>
    <row r="12" spans="1:23" ht="15.95" customHeight="1" x14ac:dyDescent="0.25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50">
        <v>110</v>
      </c>
      <c r="M12" s="47"/>
      <c r="N12" s="47">
        <f t="shared" si="0"/>
        <v>0</v>
      </c>
      <c r="O12" s="50">
        <v>107</v>
      </c>
      <c r="P12" s="47"/>
      <c r="Q12" s="47">
        <f t="shared" si="1"/>
        <v>0</v>
      </c>
      <c r="R12" s="27">
        <v>107</v>
      </c>
      <c r="S12" s="125">
        <v>113</v>
      </c>
      <c r="T12" s="28">
        <v>104</v>
      </c>
      <c r="U12" s="28">
        <v>110</v>
      </c>
      <c r="V12" s="60">
        <f t="shared" si="2"/>
        <v>0</v>
      </c>
    </row>
    <row r="13" spans="1:23" ht="15.95" customHeight="1" x14ac:dyDescent="0.25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50">
        <v>110</v>
      </c>
      <c r="M13" s="47"/>
      <c r="N13" s="47">
        <f t="shared" si="0"/>
        <v>0</v>
      </c>
      <c r="O13" s="50">
        <v>107</v>
      </c>
      <c r="P13" s="47"/>
      <c r="Q13" s="47">
        <f t="shared" si="1"/>
        <v>0</v>
      </c>
      <c r="R13" s="27">
        <v>107</v>
      </c>
      <c r="S13" s="125">
        <v>113</v>
      </c>
      <c r="T13" s="28">
        <v>104</v>
      </c>
      <c r="U13" s="28">
        <v>110</v>
      </c>
      <c r="V13" s="60">
        <f t="shared" si="2"/>
        <v>0</v>
      </c>
    </row>
    <row r="14" spans="1:23" ht="15.95" customHeight="1" x14ac:dyDescent="0.25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50">
        <v>110</v>
      </c>
      <c r="M14" s="47"/>
      <c r="N14" s="47">
        <f t="shared" si="0"/>
        <v>0</v>
      </c>
      <c r="O14" s="50">
        <v>107</v>
      </c>
      <c r="P14" s="47"/>
      <c r="Q14" s="47">
        <f t="shared" si="1"/>
        <v>0</v>
      </c>
      <c r="R14" s="27">
        <v>107</v>
      </c>
      <c r="S14" s="125">
        <v>113</v>
      </c>
      <c r="T14" s="28">
        <v>104</v>
      </c>
      <c r="U14" s="28">
        <v>110</v>
      </c>
      <c r="V14" s="60">
        <f t="shared" si="2"/>
        <v>0</v>
      </c>
    </row>
    <row r="15" spans="1:23" ht="15.95" customHeight="1" x14ac:dyDescent="0.25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50">
        <v>110</v>
      </c>
      <c r="M15" s="47"/>
      <c r="N15" s="47">
        <f t="shared" si="0"/>
        <v>0</v>
      </c>
      <c r="O15" s="50">
        <v>107</v>
      </c>
      <c r="P15" s="47"/>
      <c r="Q15" s="47">
        <f t="shared" si="1"/>
        <v>0</v>
      </c>
      <c r="R15" s="27">
        <v>107</v>
      </c>
      <c r="S15" s="125">
        <v>113</v>
      </c>
      <c r="T15" s="28">
        <v>104</v>
      </c>
      <c r="U15" s="28">
        <v>110</v>
      </c>
      <c r="V15" s="60">
        <f t="shared" si="2"/>
        <v>0</v>
      </c>
      <c r="W15" s="7"/>
    </row>
    <row r="16" spans="1:23" ht="15.95" customHeight="1" x14ac:dyDescent="0.25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53"/>
      <c r="L16" s="50">
        <v>110</v>
      </c>
      <c r="M16" s="47"/>
      <c r="N16" s="47">
        <f t="shared" si="0"/>
        <v>0</v>
      </c>
      <c r="O16" s="50">
        <v>107</v>
      </c>
      <c r="P16" s="47"/>
      <c r="Q16" s="47">
        <f t="shared" si="1"/>
        <v>0</v>
      </c>
      <c r="R16" s="27">
        <v>107</v>
      </c>
      <c r="S16" s="125">
        <v>113</v>
      </c>
      <c r="T16" s="28">
        <v>104</v>
      </c>
      <c r="U16" s="28">
        <v>110</v>
      </c>
      <c r="V16" s="60">
        <f t="shared" si="2"/>
        <v>0</v>
      </c>
      <c r="W16" s="7"/>
    </row>
    <row r="17" spans="1:23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0">
        <v>110</v>
      </c>
      <c r="M17" s="47"/>
      <c r="N17" s="47">
        <f t="shared" si="0"/>
        <v>0</v>
      </c>
      <c r="O17" s="50">
        <v>107</v>
      </c>
      <c r="P17" s="47"/>
      <c r="Q17" s="47">
        <f t="shared" si="1"/>
        <v>0</v>
      </c>
      <c r="R17" s="27">
        <v>107</v>
      </c>
      <c r="S17" s="125">
        <v>113</v>
      </c>
      <c r="T17" s="28">
        <v>104</v>
      </c>
      <c r="U17" s="28">
        <v>110</v>
      </c>
      <c r="V17" s="60">
        <f t="shared" si="2"/>
        <v>0</v>
      </c>
      <c r="W17" s="7"/>
    </row>
    <row r="18" spans="1:23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0">
        <v>110</v>
      </c>
      <c r="M18" s="47"/>
      <c r="N18" s="47">
        <f t="shared" si="0"/>
        <v>0</v>
      </c>
      <c r="O18" s="50">
        <v>107</v>
      </c>
      <c r="P18" s="47"/>
      <c r="Q18" s="47">
        <f t="shared" si="1"/>
        <v>0</v>
      </c>
      <c r="R18" s="27">
        <v>107</v>
      </c>
      <c r="S18" s="125">
        <v>113</v>
      </c>
      <c r="T18" s="28">
        <v>104</v>
      </c>
      <c r="U18" s="28">
        <v>110</v>
      </c>
      <c r="V18" s="60">
        <f t="shared" si="2"/>
        <v>0</v>
      </c>
      <c r="W18" s="7"/>
    </row>
    <row r="19" spans="1:23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110</v>
      </c>
      <c r="M19" s="47"/>
      <c r="N19" s="47">
        <f t="shared" si="0"/>
        <v>0</v>
      </c>
      <c r="O19" s="50">
        <v>107</v>
      </c>
      <c r="P19" s="47"/>
      <c r="Q19" s="47">
        <f t="shared" si="1"/>
        <v>0</v>
      </c>
      <c r="R19" s="27">
        <v>107</v>
      </c>
      <c r="S19" s="125">
        <v>113</v>
      </c>
      <c r="T19" s="28">
        <v>104</v>
      </c>
      <c r="U19" s="28">
        <v>110</v>
      </c>
      <c r="V19" s="60">
        <f t="shared" si="2"/>
        <v>0</v>
      </c>
      <c r="W19" s="7"/>
    </row>
    <row r="20" spans="1:23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0">
        <v>110</v>
      </c>
      <c r="M20" s="47"/>
      <c r="N20" s="47">
        <f t="shared" si="0"/>
        <v>0</v>
      </c>
      <c r="O20" s="50">
        <v>107</v>
      </c>
      <c r="P20" s="47"/>
      <c r="Q20" s="47">
        <f t="shared" si="1"/>
        <v>0</v>
      </c>
      <c r="R20" s="27">
        <v>107</v>
      </c>
      <c r="S20" s="125">
        <v>113</v>
      </c>
      <c r="T20" s="28">
        <v>104</v>
      </c>
      <c r="U20" s="28">
        <v>110</v>
      </c>
      <c r="V20" s="60">
        <f t="shared" si="2"/>
        <v>0</v>
      </c>
      <c r="W20" s="7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31"/>
  <sheetViews>
    <sheetView zoomScale="80" workbookViewId="0">
      <selection activeCell="H9" sqref="H9"/>
    </sheetView>
  </sheetViews>
  <sheetFormatPr defaultRowHeight="13.5" x14ac:dyDescent="0.15"/>
  <cols>
    <col min="1" max="1" width="3.625" customWidth="1"/>
    <col min="2" max="2" width="10.25" customWidth="1"/>
    <col min="3" max="3" width="10.5" bestFit="1" customWidth="1"/>
    <col min="4" max="4" width="11" customWidth="1"/>
    <col min="5" max="5" width="10.5" customWidth="1"/>
    <col min="6" max="6" width="9.5" customWidth="1"/>
    <col min="7" max="8" width="10.25" customWidth="1"/>
    <col min="9" max="9" width="10.625" customWidth="1"/>
    <col min="10" max="10" width="9.75" customWidth="1"/>
    <col min="11" max="11" width="10.5" customWidth="1"/>
    <col min="12" max="12" width="8" style="2" customWidth="1"/>
    <col min="13" max="13" width="11.125" style="2" customWidth="1"/>
    <col min="14" max="14" width="9" style="2" customWidth="1"/>
    <col min="15" max="16" width="2.625" style="2" customWidth="1"/>
    <col min="17" max="17" width="10.125" bestFit="1" customWidth="1"/>
  </cols>
  <sheetData>
    <row r="1" spans="1:18" ht="20.100000000000001" customHeight="1" x14ac:dyDescent="0.3">
      <c r="F1" s="18" t="s">
        <v>17</v>
      </c>
    </row>
    <row r="2" spans="1:18" ht="15.95" customHeight="1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111" t="s">
        <v>40</v>
      </c>
      <c r="N2" s="110" t="s">
        <v>29</v>
      </c>
      <c r="O2" s="27" t="s">
        <v>30</v>
      </c>
      <c r="P2" s="28" t="s">
        <v>31</v>
      </c>
      <c r="Q2" s="17" t="s">
        <v>146</v>
      </c>
    </row>
    <row r="3" spans="1:18" ht="15.95" customHeight="1" x14ac:dyDescent="0.25">
      <c r="A3" s="22">
        <v>2</v>
      </c>
      <c r="B3" s="126"/>
      <c r="C3" s="126"/>
      <c r="D3" s="126"/>
      <c r="E3" s="126"/>
      <c r="F3" s="124"/>
      <c r="G3" s="126">
        <v>10.968115942028986</v>
      </c>
      <c r="H3" s="126"/>
      <c r="I3" s="126">
        <v>11.1</v>
      </c>
      <c r="J3" s="126"/>
      <c r="K3" s="126"/>
      <c r="L3" s="53">
        <v>10.9</v>
      </c>
      <c r="M3" s="55">
        <f t="shared" ref="M3:M9" si="0">AVERAGE(B3:K3)</f>
        <v>11.034057971014493</v>
      </c>
      <c r="N3" s="55">
        <f t="shared" ref="N3:N20" si="1">MAX(B3:K3)-MIN(B3:K3)</f>
        <v>0.1318840579710141</v>
      </c>
      <c r="O3" s="39">
        <v>10.4</v>
      </c>
      <c r="P3" s="40">
        <v>11.4</v>
      </c>
      <c r="Q3" s="60">
        <f>M3/M3*100</f>
        <v>100</v>
      </c>
    </row>
    <row r="4" spans="1:18" ht="15.95" customHeight="1" x14ac:dyDescent="0.25">
      <c r="A4" s="22">
        <v>3</v>
      </c>
      <c r="B4" s="54">
        <v>10.965624999999999</v>
      </c>
      <c r="C4" s="54"/>
      <c r="D4" s="104">
        <v>10.872222222222227</v>
      </c>
      <c r="E4" s="54">
        <v>11.006451612903223</v>
      </c>
      <c r="F4" s="54">
        <v>10.840000000000002</v>
      </c>
      <c r="G4" s="54">
        <v>10.9375</v>
      </c>
      <c r="H4" s="54"/>
      <c r="I4" s="54">
        <v>11.11</v>
      </c>
      <c r="J4" s="54">
        <v>11.01</v>
      </c>
      <c r="K4" s="54">
        <v>11.3</v>
      </c>
      <c r="L4" s="53">
        <v>10.9</v>
      </c>
      <c r="M4" s="55">
        <f t="shared" si="0"/>
        <v>11.005224854390683</v>
      </c>
      <c r="N4" s="55">
        <f>MAX(B4:K4)-MIN(B4:K4)</f>
        <v>0.45999999999999908</v>
      </c>
      <c r="O4" s="39">
        <v>10.4</v>
      </c>
      <c r="P4" s="40">
        <v>11.4</v>
      </c>
      <c r="Q4" s="60">
        <f>M4/M$3*100</f>
        <v>99.738689821101616</v>
      </c>
    </row>
    <row r="5" spans="1:18" ht="15.95" customHeight="1" x14ac:dyDescent="0.25">
      <c r="A5" s="22">
        <v>4</v>
      </c>
      <c r="B5" s="54">
        <v>10.865625000000003</v>
      </c>
      <c r="C5" s="54">
        <v>10.813793103448271</v>
      </c>
      <c r="D5" s="104">
        <v>10.894117647058826</v>
      </c>
      <c r="E5" s="54">
        <v>10.977419354838709</v>
      </c>
      <c r="F5" s="54">
        <v>10.760000000000002</v>
      </c>
      <c r="G5" s="54">
        <v>10.964761904761904</v>
      </c>
      <c r="H5" s="54"/>
      <c r="I5" s="54">
        <v>11.03</v>
      </c>
      <c r="J5" s="54">
        <v>11.1</v>
      </c>
      <c r="K5" s="54">
        <v>11.1</v>
      </c>
      <c r="L5" s="53">
        <v>10.9</v>
      </c>
      <c r="M5" s="55">
        <f t="shared" si="0"/>
        <v>10.945079667789745</v>
      </c>
      <c r="N5" s="55">
        <f>MAX(B5:K5)-MIN(B5:K5)</f>
        <v>0.33999999999999808</v>
      </c>
      <c r="O5" s="39">
        <v>10.4</v>
      </c>
      <c r="P5" s="40">
        <v>11.4</v>
      </c>
      <c r="Q5" s="60">
        <f>M5/M$3*100</f>
        <v>99.193603083666176</v>
      </c>
    </row>
    <row r="6" spans="1:18" ht="15.95" customHeight="1" x14ac:dyDescent="0.25">
      <c r="A6" s="22">
        <v>5</v>
      </c>
      <c r="B6" s="54">
        <v>10.918750000000001</v>
      </c>
      <c r="C6" s="54">
        <v>10.810000000000002</v>
      </c>
      <c r="D6" s="104">
        <v>11.137499999999998</v>
      </c>
      <c r="E6" s="54">
        <v>11.009677419354841</v>
      </c>
      <c r="F6" s="54">
        <v>10.738888888888889</v>
      </c>
      <c r="G6" s="54">
        <v>10.926190476190474</v>
      </c>
      <c r="H6" s="54">
        <v>11.077</v>
      </c>
      <c r="I6" s="54">
        <v>11.18</v>
      </c>
      <c r="J6" s="54">
        <v>11.21</v>
      </c>
      <c r="K6" s="54">
        <v>11.2</v>
      </c>
      <c r="L6" s="53">
        <v>10.9</v>
      </c>
      <c r="M6" s="55">
        <f t="shared" si="0"/>
        <v>11.02080067844342</v>
      </c>
      <c r="N6" s="55">
        <f t="shared" si="1"/>
        <v>0.47111111111111192</v>
      </c>
      <c r="O6" s="39">
        <v>10.4</v>
      </c>
      <c r="P6" s="40">
        <v>11.4</v>
      </c>
      <c r="Q6" s="60">
        <f t="shared" ref="Q6:Q20" si="2">M6/M$3*100</f>
        <v>99.879851160779666</v>
      </c>
    </row>
    <row r="7" spans="1:18" ht="15.95" customHeight="1" x14ac:dyDescent="0.25">
      <c r="A7" s="22">
        <v>6</v>
      </c>
      <c r="B7" s="54">
        <v>10.915624999999999</v>
      </c>
      <c r="C7" s="54">
        <v>10.771624999999998</v>
      </c>
      <c r="D7" s="104">
        <v>11.110526315789471</v>
      </c>
      <c r="E7" s="54">
        <v>11.043333333333335</v>
      </c>
      <c r="F7" s="54">
        <v>10.954545454545455</v>
      </c>
      <c r="G7" s="54">
        <v>10.8969696969697</v>
      </c>
      <c r="H7" s="54">
        <v>11.154</v>
      </c>
      <c r="I7" s="54">
        <v>11.22</v>
      </c>
      <c r="J7" s="54">
        <v>11.13</v>
      </c>
      <c r="K7" s="54">
        <v>11</v>
      </c>
      <c r="L7" s="53">
        <v>10.9</v>
      </c>
      <c r="M7" s="55">
        <f t="shared" si="0"/>
        <v>11.019662480063795</v>
      </c>
      <c r="N7" s="55">
        <f>MAX(B7:K7)-MIN(B7:K7)</f>
        <v>0.44837500000000219</v>
      </c>
      <c r="O7" s="39">
        <v>10.4</v>
      </c>
      <c r="P7" s="40">
        <v>11.4</v>
      </c>
      <c r="Q7" s="60">
        <f>M7/M$3*100</f>
        <v>99.869535840861872</v>
      </c>
    </row>
    <row r="8" spans="1:18" ht="15.95" customHeight="1" x14ac:dyDescent="0.25">
      <c r="A8" s="22">
        <v>7</v>
      </c>
      <c r="B8" s="54">
        <v>10.925000000000001</v>
      </c>
      <c r="C8" s="54">
        <v>10.71662790697675</v>
      </c>
      <c r="D8" s="104">
        <v>11.143749999999995</v>
      </c>
      <c r="E8" s="54">
        <v>10.977419354838711</v>
      </c>
      <c r="F8" s="54">
        <v>10.923809523809528</v>
      </c>
      <c r="G8" s="54">
        <v>10.781730769230769</v>
      </c>
      <c r="H8" s="54">
        <v>11.074</v>
      </c>
      <c r="I8" s="54">
        <v>11.07</v>
      </c>
      <c r="J8" s="54">
        <v>11.08</v>
      </c>
      <c r="K8" s="54">
        <v>11.3</v>
      </c>
      <c r="L8" s="53">
        <v>10.9</v>
      </c>
      <c r="M8" s="55">
        <f t="shared" si="0"/>
        <v>10.999233755485577</v>
      </c>
      <c r="N8" s="55">
        <f t="shared" si="1"/>
        <v>0.58337209302325022</v>
      </c>
      <c r="O8" s="39">
        <v>10.4</v>
      </c>
      <c r="P8" s="40">
        <v>11.4</v>
      </c>
      <c r="Q8" s="60">
        <f t="shared" si="2"/>
        <v>99.684393397058486</v>
      </c>
    </row>
    <row r="9" spans="1:18" ht="15.95" customHeight="1" x14ac:dyDescent="0.25">
      <c r="A9" s="22">
        <v>8</v>
      </c>
      <c r="B9" s="54">
        <v>10.943749999999998</v>
      </c>
      <c r="C9" s="54">
        <v>10.704756097560974</v>
      </c>
      <c r="D9" s="104">
        <v>11.142105263157891</v>
      </c>
      <c r="E9" s="54">
        <v>11.029032258064515</v>
      </c>
      <c r="F9" s="54">
        <v>10.88421052631579</v>
      </c>
      <c r="G9" s="54">
        <v>10.805333333333333</v>
      </c>
      <c r="H9" s="54">
        <v>10.972</v>
      </c>
      <c r="I9" s="54">
        <v>10.95</v>
      </c>
      <c r="J9" s="54">
        <v>11.16</v>
      </c>
      <c r="K9" s="54">
        <v>11.2</v>
      </c>
      <c r="L9" s="53">
        <v>10.9</v>
      </c>
      <c r="M9" s="55">
        <f t="shared" si="0"/>
        <v>10.979118747843248</v>
      </c>
      <c r="N9" s="55">
        <f t="shared" si="1"/>
        <v>0.49524390243902516</v>
      </c>
      <c r="O9" s="39">
        <v>10.4</v>
      </c>
      <c r="P9" s="40">
        <v>11.4</v>
      </c>
      <c r="Q9" s="60">
        <f t="shared" si="2"/>
        <v>99.502094122438322</v>
      </c>
    </row>
    <row r="10" spans="1:18" ht="15.95" customHeight="1" x14ac:dyDescent="0.25">
      <c r="A10" s="22">
        <v>9</v>
      </c>
      <c r="B10" s="54"/>
      <c r="C10" s="54"/>
      <c r="D10" s="104"/>
      <c r="E10" s="54"/>
      <c r="F10" s="54"/>
      <c r="G10" s="54"/>
      <c r="H10" s="54"/>
      <c r="I10" s="54"/>
      <c r="J10" s="54"/>
      <c r="K10" s="54"/>
      <c r="L10" s="53">
        <v>10.9</v>
      </c>
      <c r="M10" s="55"/>
      <c r="N10" s="55">
        <f t="shared" si="1"/>
        <v>0</v>
      </c>
      <c r="O10" s="39">
        <v>10.4</v>
      </c>
      <c r="P10" s="40">
        <v>11.4</v>
      </c>
      <c r="Q10" s="60">
        <f t="shared" si="2"/>
        <v>0</v>
      </c>
    </row>
    <row r="11" spans="1:18" ht="15.95" customHeight="1" x14ac:dyDescent="0.25">
      <c r="A11" s="22">
        <v>10</v>
      </c>
      <c r="B11" s="54"/>
      <c r="C11" s="54"/>
      <c r="D11" s="104"/>
      <c r="E11" s="54"/>
      <c r="F11" s="54"/>
      <c r="G11" s="54"/>
      <c r="H11" s="54"/>
      <c r="I11" s="54"/>
      <c r="J11" s="54"/>
      <c r="K11" s="54"/>
      <c r="L11" s="53">
        <v>10.9</v>
      </c>
      <c r="M11" s="55"/>
      <c r="N11" s="55">
        <f t="shared" si="1"/>
        <v>0</v>
      </c>
      <c r="O11" s="39">
        <v>10.4</v>
      </c>
      <c r="P11" s="40">
        <v>11.4</v>
      </c>
      <c r="Q11" s="60">
        <f t="shared" si="2"/>
        <v>0</v>
      </c>
    </row>
    <row r="12" spans="1:18" ht="15.95" customHeight="1" x14ac:dyDescent="0.25">
      <c r="A12" s="22">
        <v>11</v>
      </c>
      <c r="B12" s="54"/>
      <c r="C12" s="54"/>
      <c r="D12" s="104"/>
      <c r="E12" s="54"/>
      <c r="F12" s="54"/>
      <c r="G12" s="54"/>
      <c r="H12" s="54"/>
      <c r="I12" s="54"/>
      <c r="J12" s="54"/>
      <c r="K12" s="54"/>
      <c r="L12" s="53">
        <v>10.9</v>
      </c>
      <c r="M12" s="55"/>
      <c r="N12" s="55">
        <f t="shared" si="1"/>
        <v>0</v>
      </c>
      <c r="O12" s="39">
        <v>10.4</v>
      </c>
      <c r="P12" s="40">
        <v>11.4</v>
      </c>
      <c r="Q12" s="60">
        <f>M12/M$3*100</f>
        <v>0</v>
      </c>
    </row>
    <row r="13" spans="1:18" ht="15.95" customHeight="1" x14ac:dyDescent="0.25">
      <c r="A13" s="22">
        <v>12</v>
      </c>
      <c r="B13" s="54"/>
      <c r="C13" s="54"/>
      <c r="D13" s="104"/>
      <c r="E13" s="54"/>
      <c r="F13" s="54"/>
      <c r="G13" s="54"/>
      <c r="H13" s="54"/>
      <c r="I13" s="54"/>
      <c r="J13" s="54"/>
      <c r="K13" s="54"/>
      <c r="L13" s="53">
        <v>10.9</v>
      </c>
      <c r="M13" s="55"/>
      <c r="N13" s="55">
        <f t="shared" si="1"/>
        <v>0</v>
      </c>
      <c r="O13" s="39">
        <v>10.4</v>
      </c>
      <c r="P13" s="40">
        <v>11.4</v>
      </c>
      <c r="Q13" s="60">
        <f>M13/M$3*100</f>
        <v>0</v>
      </c>
    </row>
    <row r="14" spans="1:18" ht="15.95" customHeight="1" x14ac:dyDescent="0.25">
      <c r="A14" s="22">
        <v>1</v>
      </c>
      <c r="B14" s="54"/>
      <c r="C14" s="54"/>
      <c r="D14" s="104"/>
      <c r="E14" s="54"/>
      <c r="F14" s="54"/>
      <c r="G14" s="54"/>
      <c r="H14" s="54"/>
      <c r="I14" s="54"/>
      <c r="J14" s="54"/>
      <c r="K14" s="54"/>
      <c r="L14" s="53">
        <v>10.9</v>
      </c>
      <c r="M14" s="55"/>
      <c r="N14" s="55">
        <f t="shared" si="1"/>
        <v>0</v>
      </c>
      <c r="O14" s="39">
        <v>10.4</v>
      </c>
      <c r="P14" s="40">
        <v>11.4</v>
      </c>
      <c r="Q14" s="60">
        <f t="shared" si="2"/>
        <v>0</v>
      </c>
    </row>
    <row r="15" spans="1:18" ht="15.95" customHeight="1" x14ac:dyDescent="0.25">
      <c r="A15" s="22">
        <v>2</v>
      </c>
      <c r="B15" s="54"/>
      <c r="C15" s="54"/>
      <c r="D15" s="104"/>
      <c r="E15" s="54"/>
      <c r="F15" s="54"/>
      <c r="G15" s="54"/>
      <c r="H15" s="54"/>
      <c r="I15" s="54"/>
      <c r="J15" s="54"/>
      <c r="K15" s="54"/>
      <c r="L15" s="53">
        <v>10.9</v>
      </c>
      <c r="M15" s="55"/>
      <c r="N15" s="55">
        <f t="shared" si="1"/>
        <v>0</v>
      </c>
      <c r="O15" s="39">
        <v>10.4</v>
      </c>
      <c r="P15" s="40">
        <v>11.4</v>
      </c>
      <c r="Q15" s="60">
        <f t="shared" si="2"/>
        <v>0</v>
      </c>
      <c r="R15" s="7"/>
    </row>
    <row r="16" spans="1:18" ht="15.95" customHeight="1" x14ac:dyDescent="0.25">
      <c r="A16" s="22">
        <v>3</v>
      </c>
      <c r="B16" s="54"/>
      <c r="C16" s="54"/>
      <c r="D16" s="104"/>
      <c r="E16" s="54"/>
      <c r="F16" s="54"/>
      <c r="G16" s="54"/>
      <c r="H16" s="54"/>
      <c r="I16" s="54"/>
      <c r="J16" s="54"/>
      <c r="K16" s="54"/>
      <c r="L16" s="53">
        <v>10.9</v>
      </c>
      <c r="M16" s="55"/>
      <c r="N16" s="55">
        <f t="shared" si="1"/>
        <v>0</v>
      </c>
      <c r="O16" s="39">
        <v>10.4</v>
      </c>
      <c r="P16" s="40">
        <v>11.4</v>
      </c>
      <c r="Q16" s="60">
        <f t="shared" si="2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3">
        <v>10.9</v>
      </c>
      <c r="M17" s="55"/>
      <c r="N17" s="55">
        <f t="shared" si="1"/>
        <v>0</v>
      </c>
      <c r="O17" s="39">
        <v>10.4</v>
      </c>
      <c r="P17" s="40">
        <v>11.4</v>
      </c>
      <c r="Q17" s="60">
        <f t="shared" si="2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3">
        <v>10.9</v>
      </c>
      <c r="M18" s="55"/>
      <c r="N18" s="55">
        <f t="shared" si="1"/>
        <v>0</v>
      </c>
      <c r="O18" s="39">
        <v>10.4</v>
      </c>
      <c r="P18" s="40">
        <v>11.4</v>
      </c>
      <c r="Q18" s="60">
        <f t="shared" si="2"/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3">
        <v>10.9</v>
      </c>
      <c r="M19" s="55"/>
      <c r="N19" s="55">
        <f t="shared" si="1"/>
        <v>0</v>
      </c>
      <c r="O19" s="39">
        <v>10.4</v>
      </c>
      <c r="P19" s="40">
        <v>11.4</v>
      </c>
      <c r="Q19" s="60">
        <f t="shared" si="2"/>
        <v>0</v>
      </c>
      <c r="R19" s="7"/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3">
        <v>10.9</v>
      </c>
      <c r="M20" s="55"/>
      <c r="N20" s="55">
        <f t="shared" si="1"/>
        <v>0</v>
      </c>
      <c r="O20" s="39">
        <v>10.4</v>
      </c>
      <c r="P20" s="40">
        <v>11.4</v>
      </c>
      <c r="Q20" s="60">
        <f t="shared" si="2"/>
        <v>0</v>
      </c>
      <c r="R20" s="7"/>
    </row>
    <row r="31" spans="1:18" x14ac:dyDescent="0.15">
      <c r="G31" t="s">
        <v>45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T20"/>
  <sheetViews>
    <sheetView zoomScale="80" workbookViewId="0">
      <selection activeCell="H9" sqref="H9"/>
    </sheetView>
  </sheetViews>
  <sheetFormatPr defaultRowHeight="13.5" x14ac:dyDescent="0.15"/>
  <cols>
    <col min="1" max="1" width="3.75" customWidth="1"/>
    <col min="2" max="2" width="9.5" customWidth="1"/>
    <col min="3" max="3" width="10.5" bestFit="1" customWidth="1"/>
    <col min="4" max="4" width="10.375" customWidth="1"/>
    <col min="5" max="5" width="10.5" customWidth="1"/>
    <col min="6" max="6" width="9.5" customWidth="1"/>
    <col min="7" max="7" width="10.5" customWidth="1"/>
    <col min="8" max="8" width="10.375" customWidth="1"/>
    <col min="9" max="9" width="10.625" customWidth="1"/>
    <col min="10" max="10" width="9.5" customWidth="1"/>
    <col min="11" max="11" width="10.25" customWidth="1"/>
    <col min="12" max="12" width="6.875" customWidth="1"/>
    <col min="13" max="13" width="10.875" customWidth="1"/>
    <col min="14" max="14" width="7.5" customWidth="1"/>
    <col min="15" max="16" width="2.625" customWidth="1"/>
    <col min="17" max="17" width="10.125" customWidth="1"/>
  </cols>
  <sheetData>
    <row r="1" spans="1:20" ht="20.100000000000001" customHeight="1" x14ac:dyDescent="0.3">
      <c r="F1" s="18" t="s">
        <v>13</v>
      </c>
    </row>
    <row r="2" spans="1:20" ht="16.5" customHeight="1" x14ac:dyDescent="0.3">
      <c r="A2" s="42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1" t="s">
        <v>29</v>
      </c>
      <c r="O2" s="43" t="s">
        <v>30</v>
      </c>
      <c r="P2" s="44" t="s">
        <v>31</v>
      </c>
      <c r="Q2" s="17" t="s">
        <v>146</v>
      </c>
      <c r="T2" s="59"/>
    </row>
    <row r="3" spans="1:20" ht="16.5" customHeight="1" x14ac:dyDescent="0.3">
      <c r="A3" s="22">
        <v>2</v>
      </c>
      <c r="B3" s="127"/>
      <c r="C3" s="127"/>
      <c r="D3" s="127"/>
      <c r="E3" s="127"/>
      <c r="F3" s="123"/>
      <c r="G3" s="127">
        <v>184.84420289855075</v>
      </c>
      <c r="H3" s="127"/>
      <c r="I3" s="127">
        <v>187</v>
      </c>
      <c r="J3" s="127"/>
      <c r="K3" s="127"/>
      <c r="L3" s="50">
        <v>186</v>
      </c>
      <c r="M3" s="47">
        <f t="shared" ref="M3:M9" si="0">AVERAGE(B3:K3)</f>
        <v>185.92210144927537</v>
      </c>
      <c r="N3" s="47">
        <f t="shared" ref="N3:N17" si="1">MAX(B3:K3)-MIN(B3:K3)</f>
        <v>2.1557971014492523</v>
      </c>
      <c r="O3" s="43">
        <v>181</v>
      </c>
      <c r="P3" s="44">
        <v>191</v>
      </c>
      <c r="Q3" s="60">
        <f>M3/M3*100</f>
        <v>100</v>
      </c>
    </row>
    <row r="4" spans="1:20" ht="15.95" customHeight="1" x14ac:dyDescent="0.3">
      <c r="A4" s="22">
        <v>3</v>
      </c>
      <c r="B4" s="53">
        <v>186.46875</v>
      </c>
      <c r="C4" s="53"/>
      <c r="D4" s="47">
        <v>187.5</v>
      </c>
      <c r="E4" s="53">
        <v>183.61290322580646</v>
      </c>
      <c r="F4" s="53">
        <v>185.45</v>
      </c>
      <c r="G4" s="53">
        <v>183.80333333333337</v>
      </c>
      <c r="H4" s="53"/>
      <c r="I4" s="53">
        <v>186.9</v>
      </c>
      <c r="J4" s="53">
        <v>184.24</v>
      </c>
      <c r="K4" s="53">
        <v>183.1</v>
      </c>
      <c r="L4" s="50">
        <v>186</v>
      </c>
      <c r="M4" s="47">
        <f t="shared" si="0"/>
        <v>185.13437331989246</v>
      </c>
      <c r="N4" s="47">
        <f>MAX(B4:K4)-MIN(B4:K4)</f>
        <v>4.4000000000000057</v>
      </c>
      <c r="O4" s="43">
        <v>181</v>
      </c>
      <c r="P4" s="44">
        <v>191</v>
      </c>
      <c r="Q4" s="60">
        <f>M4/M$3*100</f>
        <v>99.57631280883632</v>
      </c>
    </row>
    <row r="5" spans="1:20" ht="15.95" customHeight="1" x14ac:dyDescent="0.3">
      <c r="A5" s="22">
        <v>4</v>
      </c>
      <c r="B5" s="53">
        <v>185.8125</v>
      </c>
      <c r="C5" s="53">
        <v>182.58749999999998</v>
      </c>
      <c r="D5" s="47">
        <v>187.625</v>
      </c>
      <c r="E5" s="53">
        <v>183.90322580645162</v>
      </c>
      <c r="F5" s="53">
        <v>185.85</v>
      </c>
      <c r="G5" s="53">
        <v>182.70045045045046</v>
      </c>
      <c r="H5" s="53"/>
      <c r="I5" s="53">
        <v>186.1</v>
      </c>
      <c r="J5" s="53">
        <v>187.48</v>
      </c>
      <c r="K5" s="53">
        <v>181.1</v>
      </c>
      <c r="L5" s="50">
        <v>186</v>
      </c>
      <c r="M5" s="47">
        <f t="shared" si="0"/>
        <v>184.7954084729891</v>
      </c>
      <c r="N5" s="47">
        <f>MAX(B5:K5)-MIN(B5:K5)</f>
        <v>6.5250000000000057</v>
      </c>
      <c r="O5" s="43">
        <v>181</v>
      </c>
      <c r="P5" s="44">
        <v>191</v>
      </c>
      <c r="Q5" s="60">
        <f>M5/M$3*100</f>
        <v>99.3939972883785</v>
      </c>
    </row>
    <row r="6" spans="1:20" ht="15.95" customHeight="1" x14ac:dyDescent="0.3">
      <c r="A6" s="22">
        <v>5</v>
      </c>
      <c r="B6" s="53">
        <v>185.46875</v>
      </c>
      <c r="C6" s="53">
        <v>183.32631578947371</v>
      </c>
      <c r="D6" s="47">
        <v>187.375</v>
      </c>
      <c r="E6" s="53">
        <v>183.38709677419354</v>
      </c>
      <c r="F6" s="53">
        <v>185.88888888888889</v>
      </c>
      <c r="G6" s="53">
        <v>184.40517241379311</v>
      </c>
      <c r="H6" s="53">
        <v>189.846</v>
      </c>
      <c r="I6" s="53">
        <v>186.4</v>
      </c>
      <c r="J6" s="53">
        <v>186.82</v>
      </c>
      <c r="K6" s="53">
        <v>181</v>
      </c>
      <c r="L6" s="50">
        <v>186</v>
      </c>
      <c r="M6" s="47">
        <f t="shared" si="0"/>
        <v>185.39172238663494</v>
      </c>
      <c r="N6" s="47">
        <f t="shared" si="1"/>
        <v>8.8460000000000036</v>
      </c>
      <c r="O6" s="43">
        <v>181</v>
      </c>
      <c r="P6" s="44">
        <v>191</v>
      </c>
      <c r="Q6" s="60">
        <f t="shared" ref="Q6:Q20" si="2">M6/M$3*100</f>
        <v>99.714730492767629</v>
      </c>
    </row>
    <row r="7" spans="1:20" ht="15.95" customHeight="1" x14ac:dyDescent="0.3">
      <c r="A7" s="22">
        <v>6</v>
      </c>
      <c r="B7" s="53">
        <v>185.8125</v>
      </c>
      <c r="C7" s="53">
        <v>183.73374999999993</v>
      </c>
      <c r="D7" s="47">
        <v>186.84210526315789</v>
      </c>
      <c r="E7" s="53">
        <v>183.6</v>
      </c>
      <c r="F7" s="53">
        <v>185.36363636363637</v>
      </c>
      <c r="G7" s="53">
        <v>184.00757575757578</v>
      </c>
      <c r="H7" s="53">
        <v>189.30799999999999</v>
      </c>
      <c r="I7" s="53">
        <v>187.5</v>
      </c>
      <c r="J7" s="53">
        <v>183.83</v>
      </c>
      <c r="K7" s="53">
        <v>184</v>
      </c>
      <c r="L7" s="50">
        <v>186</v>
      </c>
      <c r="M7" s="47">
        <f t="shared" si="0"/>
        <v>185.39975673843699</v>
      </c>
      <c r="N7" s="47">
        <f>MAX(B7:K7)-MIN(B7:K7)</f>
        <v>5.7079999999999984</v>
      </c>
      <c r="O7" s="43">
        <v>181</v>
      </c>
      <c r="P7" s="44">
        <v>191</v>
      </c>
      <c r="Q7" s="60">
        <f>M7/M$3*100</f>
        <v>99.719051846570864</v>
      </c>
    </row>
    <row r="8" spans="1:20" ht="15.95" customHeight="1" x14ac:dyDescent="0.3">
      <c r="A8" s="22">
        <v>7</v>
      </c>
      <c r="B8" s="53">
        <v>185.96875</v>
      </c>
      <c r="C8" s="53">
        <v>183.58068181818183</v>
      </c>
      <c r="D8" s="47">
        <v>188</v>
      </c>
      <c r="E8" s="53">
        <v>183.25806451612902</v>
      </c>
      <c r="F8" s="53">
        <v>185.42857142857142</v>
      </c>
      <c r="G8" s="53">
        <v>183.93209876543207</v>
      </c>
      <c r="H8" s="53">
        <v>188.57400000000001</v>
      </c>
      <c r="I8" s="53">
        <v>186.9</v>
      </c>
      <c r="J8" s="53">
        <v>184.14</v>
      </c>
      <c r="K8" s="53">
        <v>185.5</v>
      </c>
      <c r="L8" s="50">
        <v>186</v>
      </c>
      <c r="M8" s="47">
        <f t="shared" si="0"/>
        <v>185.52821665283145</v>
      </c>
      <c r="N8" s="47">
        <f t="shared" si="1"/>
        <v>5.3159354838709874</v>
      </c>
      <c r="O8" s="43">
        <v>181</v>
      </c>
      <c r="P8" s="44">
        <v>191</v>
      </c>
      <c r="Q8" s="60">
        <f t="shared" si="2"/>
        <v>99.788145253644629</v>
      </c>
    </row>
    <row r="9" spans="1:20" ht="15.95" customHeight="1" x14ac:dyDescent="0.3">
      <c r="A9" s="22">
        <v>8</v>
      </c>
      <c r="B9" s="53">
        <v>185.84375</v>
      </c>
      <c r="C9" s="53">
        <v>183.95783132530113</v>
      </c>
      <c r="D9" s="47">
        <v>187.26315789473685</v>
      </c>
      <c r="E9" s="53">
        <v>183.19354838709677</v>
      </c>
      <c r="F9" s="53">
        <v>184.73684210526315</v>
      </c>
      <c r="G9" s="53">
        <v>183.83666666666664</v>
      </c>
      <c r="H9" s="53">
        <v>187.13200000000001</v>
      </c>
      <c r="I9" s="53">
        <v>185.8</v>
      </c>
      <c r="J9" s="53">
        <v>183.87</v>
      </c>
      <c r="K9" s="53">
        <v>185.9</v>
      </c>
      <c r="L9" s="50">
        <v>186</v>
      </c>
      <c r="M9" s="47">
        <f t="shared" si="0"/>
        <v>185.15337963790643</v>
      </c>
      <c r="N9" s="47">
        <f t="shared" si="1"/>
        <v>4.0696095076400809</v>
      </c>
      <c r="O9" s="43">
        <v>181</v>
      </c>
      <c r="P9" s="44">
        <v>191</v>
      </c>
      <c r="Q9" s="60">
        <f t="shared" si="2"/>
        <v>99.586535540757808</v>
      </c>
    </row>
    <row r="10" spans="1:20" ht="15.95" customHeight="1" x14ac:dyDescent="0.3">
      <c r="A10" s="22">
        <v>9</v>
      </c>
      <c r="B10" s="53"/>
      <c r="C10" s="53"/>
      <c r="D10" s="47"/>
      <c r="E10" s="53"/>
      <c r="F10" s="53"/>
      <c r="G10" s="53"/>
      <c r="H10" s="53"/>
      <c r="I10" s="53"/>
      <c r="J10" s="53"/>
      <c r="K10" s="53"/>
      <c r="L10" s="50">
        <v>186</v>
      </c>
      <c r="M10" s="47"/>
      <c r="N10" s="47">
        <f t="shared" si="1"/>
        <v>0</v>
      </c>
      <c r="O10" s="43">
        <v>181</v>
      </c>
      <c r="P10" s="44">
        <v>191</v>
      </c>
      <c r="Q10" s="60">
        <f t="shared" si="2"/>
        <v>0</v>
      </c>
    </row>
    <row r="11" spans="1:20" ht="15.95" customHeight="1" x14ac:dyDescent="0.3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50">
        <v>186</v>
      </c>
      <c r="M11" s="47"/>
      <c r="N11" s="47">
        <f t="shared" si="1"/>
        <v>0</v>
      </c>
      <c r="O11" s="43">
        <v>181</v>
      </c>
      <c r="P11" s="44">
        <v>191</v>
      </c>
      <c r="Q11" s="60">
        <f t="shared" si="2"/>
        <v>0</v>
      </c>
    </row>
    <row r="12" spans="1:20" ht="15.95" customHeight="1" x14ac:dyDescent="0.3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50">
        <v>186</v>
      </c>
      <c r="M12" s="47"/>
      <c r="N12" s="47">
        <f t="shared" si="1"/>
        <v>0</v>
      </c>
      <c r="O12" s="43">
        <v>181</v>
      </c>
      <c r="P12" s="44">
        <v>191</v>
      </c>
      <c r="Q12" s="60">
        <f t="shared" si="2"/>
        <v>0</v>
      </c>
    </row>
    <row r="13" spans="1:20" ht="15.95" customHeight="1" x14ac:dyDescent="0.3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50">
        <v>186</v>
      </c>
      <c r="M13" s="47"/>
      <c r="N13" s="47">
        <f t="shared" si="1"/>
        <v>0</v>
      </c>
      <c r="O13" s="43">
        <v>181</v>
      </c>
      <c r="P13" s="44">
        <v>191</v>
      </c>
      <c r="Q13" s="60">
        <f t="shared" si="2"/>
        <v>0</v>
      </c>
    </row>
    <row r="14" spans="1:20" ht="15.95" customHeight="1" x14ac:dyDescent="0.3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50">
        <v>186</v>
      </c>
      <c r="M14" s="47"/>
      <c r="N14" s="47">
        <f t="shared" si="1"/>
        <v>0</v>
      </c>
      <c r="O14" s="43">
        <v>181</v>
      </c>
      <c r="P14" s="44">
        <v>191</v>
      </c>
      <c r="Q14" s="60">
        <f t="shared" si="2"/>
        <v>0</v>
      </c>
    </row>
    <row r="15" spans="1:20" ht="15.95" customHeight="1" x14ac:dyDescent="0.3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50">
        <v>186</v>
      </c>
      <c r="M15" s="47"/>
      <c r="N15" s="47">
        <f t="shared" si="1"/>
        <v>0</v>
      </c>
      <c r="O15" s="43">
        <v>181</v>
      </c>
      <c r="P15" s="44">
        <v>191</v>
      </c>
      <c r="Q15" s="60">
        <f t="shared" si="2"/>
        <v>0</v>
      </c>
      <c r="R15" s="7"/>
    </row>
    <row r="16" spans="1:20" ht="15.95" customHeight="1" x14ac:dyDescent="0.3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53"/>
      <c r="L16" s="50">
        <v>186</v>
      </c>
      <c r="M16" s="47"/>
      <c r="N16" s="47">
        <f t="shared" si="1"/>
        <v>0</v>
      </c>
      <c r="O16" s="43">
        <v>181</v>
      </c>
      <c r="P16" s="44">
        <v>191</v>
      </c>
      <c r="Q16" s="60">
        <f t="shared" si="2"/>
        <v>0</v>
      </c>
      <c r="R16" s="7"/>
    </row>
    <row r="17" spans="1:18" ht="15.95" customHeight="1" x14ac:dyDescent="0.3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0">
        <v>186</v>
      </c>
      <c r="M17" s="47"/>
      <c r="N17" s="47">
        <f t="shared" si="1"/>
        <v>0</v>
      </c>
      <c r="O17" s="43">
        <v>181</v>
      </c>
      <c r="P17" s="44">
        <v>191</v>
      </c>
      <c r="Q17" s="60">
        <f t="shared" si="2"/>
        <v>0</v>
      </c>
      <c r="R17" s="7"/>
    </row>
    <row r="18" spans="1:18" ht="15.95" customHeight="1" x14ac:dyDescent="0.3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0">
        <v>186</v>
      </c>
      <c r="M18" s="47"/>
      <c r="N18" s="47">
        <f>MAX(B18:K18)-MIN(B18:K18)</f>
        <v>0</v>
      </c>
      <c r="O18" s="43">
        <v>181</v>
      </c>
      <c r="P18" s="44">
        <v>191</v>
      </c>
      <c r="Q18" s="60">
        <f t="shared" si="2"/>
        <v>0</v>
      </c>
      <c r="R18" s="7"/>
    </row>
    <row r="19" spans="1:18" ht="15.95" customHeight="1" x14ac:dyDescent="0.3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186</v>
      </c>
      <c r="M19" s="47"/>
      <c r="N19" s="47">
        <f>MAX(B19:K19)-MIN(B19:K19)</f>
        <v>0</v>
      </c>
      <c r="O19" s="43">
        <v>181</v>
      </c>
      <c r="P19" s="44">
        <v>191</v>
      </c>
      <c r="Q19" s="60">
        <f t="shared" si="2"/>
        <v>0</v>
      </c>
      <c r="R19" s="7"/>
    </row>
    <row r="20" spans="1:18" ht="15.95" customHeight="1" x14ac:dyDescent="0.3">
      <c r="A20" s="24">
        <v>7</v>
      </c>
      <c r="B20" s="51"/>
      <c r="C20" s="77"/>
      <c r="D20" s="77"/>
      <c r="E20" s="77"/>
      <c r="F20" s="77"/>
      <c r="G20" s="77"/>
      <c r="H20" s="77"/>
      <c r="I20" s="77"/>
      <c r="J20" s="77"/>
      <c r="K20" s="77"/>
      <c r="L20" s="50">
        <v>186</v>
      </c>
      <c r="M20" s="47"/>
      <c r="N20" s="47">
        <f>MAX(B20:K20)-MIN(B20:K20)</f>
        <v>0</v>
      </c>
      <c r="O20" s="43">
        <v>181</v>
      </c>
      <c r="P20" s="44">
        <v>191</v>
      </c>
      <c r="Q20" s="60">
        <f t="shared" si="2"/>
        <v>0</v>
      </c>
      <c r="R20" s="7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20"/>
  <sheetViews>
    <sheetView zoomScale="80" zoomScaleNormal="80" workbookViewId="0">
      <selection activeCell="H9" sqref="H9"/>
    </sheetView>
  </sheetViews>
  <sheetFormatPr defaultRowHeight="13.5" x14ac:dyDescent="0.15"/>
  <cols>
    <col min="1" max="1" width="3.75" customWidth="1"/>
    <col min="2" max="2" width="9.875" customWidth="1"/>
    <col min="3" max="3" width="10.5" bestFit="1" customWidth="1"/>
    <col min="4" max="4" width="11.5" customWidth="1"/>
    <col min="5" max="5" width="10.5" customWidth="1"/>
    <col min="6" max="6" width="9.5" customWidth="1"/>
    <col min="7" max="7" width="11.25" customWidth="1"/>
    <col min="8" max="8" width="10.375" customWidth="1"/>
    <col min="9" max="9" width="9.5" customWidth="1"/>
    <col min="10" max="10" width="9.625" customWidth="1"/>
    <col min="11" max="11" width="10" customWidth="1"/>
    <col min="12" max="12" width="6.875" customWidth="1"/>
    <col min="13" max="13" width="9.75" customWidth="1"/>
    <col min="14" max="14" width="5.875" customWidth="1"/>
    <col min="15" max="16" width="2.625" customWidth="1"/>
  </cols>
  <sheetData>
    <row r="1" spans="1:19" ht="20.100000000000001" customHeight="1" x14ac:dyDescent="0.3">
      <c r="F1" s="18" t="s">
        <v>8</v>
      </c>
    </row>
    <row r="2" spans="1:19" s="29" customFormat="1" ht="15.95" customHeight="1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0" t="s">
        <v>29</v>
      </c>
      <c r="O2" s="34" t="s">
        <v>30</v>
      </c>
      <c r="P2" s="35" t="s">
        <v>31</v>
      </c>
      <c r="Q2" s="17" t="s">
        <v>146</v>
      </c>
      <c r="R2"/>
      <c r="S2"/>
    </row>
    <row r="3" spans="1:19" s="29" customFormat="1" ht="15.95" customHeight="1" x14ac:dyDescent="0.25">
      <c r="A3" s="22">
        <v>2</v>
      </c>
      <c r="B3" s="127"/>
      <c r="C3" s="127"/>
      <c r="D3" s="127"/>
      <c r="E3" s="127"/>
      <c r="F3" s="123"/>
      <c r="G3" s="127">
        <v>143.2210144927536</v>
      </c>
      <c r="H3" s="127"/>
      <c r="I3" s="127">
        <v>142.4</v>
      </c>
      <c r="J3" s="127"/>
      <c r="K3" s="127"/>
      <c r="L3" s="49">
        <v>142</v>
      </c>
      <c r="M3" s="47">
        <f t="shared" ref="M3:M9" si="0">AVERAGE(B3:K3)</f>
        <v>142.8105072463768</v>
      </c>
      <c r="N3" s="47">
        <f t="shared" ref="N3:N17" si="1">MAX(B3:K3)-MIN(B3:K3)</f>
        <v>0.82101449275359073</v>
      </c>
      <c r="O3" s="27">
        <v>134</v>
      </c>
      <c r="P3" s="28">
        <v>150</v>
      </c>
      <c r="Q3" s="60">
        <f>M3/M3*100</f>
        <v>100</v>
      </c>
    </row>
    <row r="4" spans="1:19" s="29" customFormat="1" ht="15.95" customHeight="1" x14ac:dyDescent="0.25">
      <c r="A4" s="22">
        <v>3</v>
      </c>
      <c r="B4" s="53">
        <v>141.84375</v>
      </c>
      <c r="C4" s="53"/>
      <c r="D4" s="47">
        <v>143.64705882352942</v>
      </c>
      <c r="E4" s="53">
        <v>143.90322580645162</v>
      </c>
      <c r="F4" s="53">
        <v>142.4</v>
      </c>
      <c r="G4" s="53">
        <v>142.40666666666664</v>
      </c>
      <c r="H4" s="53"/>
      <c r="I4" s="53">
        <v>143.30000000000001</v>
      </c>
      <c r="J4" s="53">
        <v>142.19999999999999</v>
      </c>
      <c r="K4" s="53">
        <v>144.6</v>
      </c>
      <c r="L4" s="49">
        <v>142</v>
      </c>
      <c r="M4" s="47">
        <f t="shared" si="0"/>
        <v>143.03758766208094</v>
      </c>
      <c r="N4" s="47">
        <f>MAX(B4:K4)-MIN(B4:K4)</f>
        <v>2.7562499999999943</v>
      </c>
      <c r="O4" s="27">
        <v>134</v>
      </c>
      <c r="P4" s="28">
        <v>150</v>
      </c>
      <c r="Q4" s="60">
        <f>M4/M$3*100</f>
        <v>100.15900819910426</v>
      </c>
    </row>
    <row r="5" spans="1:19" s="29" customFormat="1" ht="15.95" customHeight="1" x14ac:dyDescent="0.25">
      <c r="A5" s="22">
        <v>4</v>
      </c>
      <c r="B5" s="53">
        <v>141.59375</v>
      </c>
      <c r="C5" s="53">
        <v>141.35454545454544</v>
      </c>
      <c r="D5" s="47">
        <v>143.55555555555554</v>
      </c>
      <c r="E5" s="53">
        <v>143.58064516129033</v>
      </c>
      <c r="F5" s="53">
        <v>142.1</v>
      </c>
      <c r="G5" s="53">
        <v>143.46236559139783</v>
      </c>
      <c r="H5" s="53"/>
      <c r="I5" s="53">
        <v>143.69999999999999</v>
      </c>
      <c r="J5" s="53">
        <v>142.56</v>
      </c>
      <c r="K5" s="53">
        <v>139.6</v>
      </c>
      <c r="L5" s="49">
        <v>142</v>
      </c>
      <c r="M5" s="47">
        <f t="shared" si="0"/>
        <v>142.38965130697659</v>
      </c>
      <c r="N5" s="47">
        <f>MAX(B5:K5)-MIN(B5:K5)</f>
        <v>4.0999999999999943</v>
      </c>
      <c r="O5" s="27">
        <v>134</v>
      </c>
      <c r="P5" s="28">
        <v>150</v>
      </c>
      <c r="Q5" s="60">
        <f>M5/M$3*100</f>
        <v>99.705304639332908</v>
      </c>
    </row>
    <row r="6" spans="1:19" s="29" customFormat="1" ht="15.95" customHeight="1" x14ac:dyDescent="0.25">
      <c r="A6" s="22">
        <v>5</v>
      </c>
      <c r="B6" s="53">
        <v>142.03125</v>
      </c>
      <c r="C6" s="53">
        <v>141.85657894736846</v>
      </c>
      <c r="D6" s="47">
        <v>142</v>
      </c>
      <c r="E6" s="53">
        <v>144.03225806451613</v>
      </c>
      <c r="F6" s="53">
        <v>142.22222222222223</v>
      </c>
      <c r="G6" s="53">
        <v>143.37068965517241</v>
      </c>
      <c r="H6" s="53">
        <v>141.154</v>
      </c>
      <c r="I6" s="53">
        <v>143.69999999999999</v>
      </c>
      <c r="J6" s="53">
        <v>142.72</v>
      </c>
      <c r="K6" s="53">
        <v>143.30000000000001</v>
      </c>
      <c r="L6" s="49">
        <v>142</v>
      </c>
      <c r="M6" s="47">
        <f t="shared" si="0"/>
        <v>142.6386998889279</v>
      </c>
      <c r="N6" s="47">
        <f t="shared" si="1"/>
        <v>2.8782580645161318</v>
      </c>
      <c r="O6" s="27">
        <v>134</v>
      </c>
      <c r="P6" s="28">
        <v>150</v>
      </c>
      <c r="Q6" s="60">
        <f t="shared" ref="Q6:Q17" si="2">M6/M$3*100</f>
        <v>99.879695576493901</v>
      </c>
    </row>
    <row r="7" spans="1:19" s="29" customFormat="1" ht="15.95" customHeight="1" x14ac:dyDescent="0.25">
      <c r="A7" s="22">
        <v>6</v>
      </c>
      <c r="B7" s="53">
        <v>141.8125</v>
      </c>
      <c r="C7" s="53">
        <v>141.9320987654321</v>
      </c>
      <c r="D7" s="47">
        <v>141.44444444444446</v>
      </c>
      <c r="E7" s="53">
        <v>143.53333333333333</v>
      </c>
      <c r="F7" s="53">
        <v>141.90909090909091</v>
      </c>
      <c r="G7" s="53">
        <v>143.01666666666671</v>
      </c>
      <c r="H7" s="53">
        <v>142</v>
      </c>
      <c r="I7" s="53">
        <v>144.1</v>
      </c>
      <c r="J7" s="53">
        <v>140.75</v>
      </c>
      <c r="K7" s="53">
        <v>138.30000000000001</v>
      </c>
      <c r="L7" s="49">
        <v>142</v>
      </c>
      <c r="M7" s="47">
        <f t="shared" si="0"/>
        <v>141.87981341189672</v>
      </c>
      <c r="N7" s="47">
        <f>MAX(B7:K7)-MIN(B7:K7)</f>
        <v>5.7999999999999829</v>
      </c>
      <c r="O7" s="27">
        <v>134</v>
      </c>
      <c r="P7" s="28">
        <v>150</v>
      </c>
      <c r="Q7" s="60">
        <f>M7/M$3*100</f>
        <v>99.348301569383509</v>
      </c>
    </row>
    <row r="8" spans="1:19" s="29" customFormat="1" ht="15.95" customHeight="1" x14ac:dyDescent="0.25">
      <c r="A8" s="22">
        <v>7</v>
      </c>
      <c r="B8" s="53">
        <v>141.6875</v>
      </c>
      <c r="C8" s="53">
        <v>141.77386363636359</v>
      </c>
      <c r="D8" s="47">
        <v>142.5</v>
      </c>
      <c r="E8" s="53">
        <v>143.41935483870967</v>
      </c>
      <c r="F8" s="53">
        <v>141.61904761904762</v>
      </c>
      <c r="G8" s="53">
        <v>142.33333333333331</v>
      </c>
      <c r="H8" s="53">
        <v>141.38800000000001</v>
      </c>
      <c r="I8" s="53">
        <v>143.9</v>
      </c>
      <c r="J8" s="53">
        <v>141.02000000000001</v>
      </c>
      <c r="K8" s="53">
        <v>145.1</v>
      </c>
      <c r="L8" s="49">
        <v>142</v>
      </c>
      <c r="M8" s="47">
        <f t="shared" si="0"/>
        <v>142.4741099427454</v>
      </c>
      <c r="N8" s="47">
        <f t="shared" si="1"/>
        <v>4.0799999999999841</v>
      </c>
      <c r="O8" s="27">
        <v>134</v>
      </c>
      <c r="P8" s="28">
        <v>150</v>
      </c>
      <c r="Q8" s="60">
        <f t="shared" si="2"/>
        <v>99.764444990695921</v>
      </c>
    </row>
    <row r="9" spans="1:19" s="29" customFormat="1" ht="15.95" customHeight="1" x14ac:dyDescent="0.25">
      <c r="A9" s="22">
        <v>8</v>
      </c>
      <c r="B9" s="53">
        <v>141.5625</v>
      </c>
      <c r="C9" s="53">
        <v>141.86506024096383</v>
      </c>
      <c r="D9" s="47">
        <v>143.72222222222223</v>
      </c>
      <c r="E9" s="53">
        <v>143.2258064516129</v>
      </c>
      <c r="F9" s="53">
        <v>141.94736842105263</v>
      </c>
      <c r="G9" s="53">
        <v>142.13492063492063</v>
      </c>
      <c r="H9" s="53">
        <v>142.096</v>
      </c>
      <c r="I9" s="53">
        <v>142.69999999999999</v>
      </c>
      <c r="J9" s="53">
        <v>140.9</v>
      </c>
      <c r="K9" s="53">
        <v>143.69999999999999</v>
      </c>
      <c r="L9" s="49">
        <v>142</v>
      </c>
      <c r="M9" s="47">
        <f t="shared" si="0"/>
        <v>142.38538779707724</v>
      </c>
      <c r="N9" s="47">
        <f t="shared" si="1"/>
        <v>2.8222222222222229</v>
      </c>
      <c r="O9" s="27">
        <v>134</v>
      </c>
      <c r="P9" s="28">
        <v>150</v>
      </c>
      <c r="Q9" s="60">
        <f t="shared" si="2"/>
        <v>99.702319207811414</v>
      </c>
    </row>
    <row r="10" spans="1:19" s="29" customFormat="1" ht="15.95" customHeight="1" x14ac:dyDescent="0.25">
      <c r="A10" s="22">
        <v>9</v>
      </c>
      <c r="B10" s="53"/>
      <c r="C10" s="53"/>
      <c r="D10" s="47"/>
      <c r="E10" s="53"/>
      <c r="F10" s="53"/>
      <c r="G10" s="53"/>
      <c r="H10" s="53"/>
      <c r="I10" s="53"/>
      <c r="J10" s="53"/>
      <c r="K10" s="53"/>
      <c r="L10" s="49">
        <v>142</v>
      </c>
      <c r="M10" s="47"/>
      <c r="N10" s="47">
        <f t="shared" si="1"/>
        <v>0</v>
      </c>
      <c r="O10" s="27">
        <v>134</v>
      </c>
      <c r="P10" s="28">
        <v>150</v>
      </c>
      <c r="Q10" s="60">
        <f t="shared" si="2"/>
        <v>0</v>
      </c>
    </row>
    <row r="11" spans="1:19" s="29" customFormat="1" ht="15.95" customHeight="1" x14ac:dyDescent="0.25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49">
        <v>142</v>
      </c>
      <c r="M11" s="47"/>
      <c r="N11" s="47">
        <f t="shared" si="1"/>
        <v>0</v>
      </c>
      <c r="O11" s="27">
        <v>134</v>
      </c>
      <c r="P11" s="28">
        <v>150</v>
      </c>
      <c r="Q11" s="60">
        <f t="shared" si="2"/>
        <v>0</v>
      </c>
    </row>
    <row r="12" spans="1:19" s="29" customFormat="1" ht="15.95" customHeight="1" x14ac:dyDescent="0.25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49">
        <v>142</v>
      </c>
      <c r="M12" s="47"/>
      <c r="N12" s="47">
        <f t="shared" si="1"/>
        <v>0</v>
      </c>
      <c r="O12" s="27">
        <v>134</v>
      </c>
      <c r="P12" s="28">
        <v>150</v>
      </c>
      <c r="Q12" s="60">
        <f t="shared" si="2"/>
        <v>0</v>
      </c>
    </row>
    <row r="13" spans="1:19" s="29" customFormat="1" ht="15.95" customHeight="1" x14ac:dyDescent="0.25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49">
        <v>142</v>
      </c>
      <c r="M13" s="47"/>
      <c r="N13" s="47">
        <f t="shared" si="1"/>
        <v>0</v>
      </c>
      <c r="O13" s="27">
        <v>134</v>
      </c>
      <c r="P13" s="28">
        <v>150</v>
      </c>
      <c r="Q13" s="60">
        <f t="shared" si="2"/>
        <v>0</v>
      </c>
    </row>
    <row r="14" spans="1:19" s="29" customFormat="1" ht="15.95" customHeight="1" x14ac:dyDescent="0.25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49">
        <v>142</v>
      </c>
      <c r="M14" s="47"/>
      <c r="N14" s="47">
        <f t="shared" si="1"/>
        <v>0</v>
      </c>
      <c r="O14" s="27">
        <v>134</v>
      </c>
      <c r="P14" s="28">
        <v>150</v>
      </c>
      <c r="Q14" s="60">
        <f t="shared" si="2"/>
        <v>0</v>
      </c>
    </row>
    <row r="15" spans="1:19" s="29" customFormat="1" ht="15.95" customHeight="1" x14ac:dyDescent="0.25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49">
        <v>142</v>
      </c>
      <c r="M15" s="47"/>
      <c r="N15" s="47">
        <f t="shared" si="1"/>
        <v>0</v>
      </c>
      <c r="O15" s="27">
        <v>134</v>
      </c>
      <c r="P15" s="28">
        <v>150</v>
      </c>
      <c r="Q15" s="60">
        <f t="shared" si="2"/>
        <v>0</v>
      </c>
      <c r="R15" s="36"/>
    </row>
    <row r="16" spans="1:19" s="29" customFormat="1" ht="15.95" customHeight="1" x14ac:dyDescent="0.25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53"/>
      <c r="L16" s="49">
        <v>142</v>
      </c>
      <c r="M16" s="47"/>
      <c r="N16" s="47">
        <f t="shared" si="1"/>
        <v>0</v>
      </c>
      <c r="O16" s="27">
        <v>134</v>
      </c>
      <c r="P16" s="28">
        <v>150</v>
      </c>
      <c r="Q16" s="60">
        <f t="shared" si="2"/>
        <v>0</v>
      </c>
      <c r="R16" s="36"/>
    </row>
    <row r="17" spans="1:18" s="29" customFormat="1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49">
        <v>142</v>
      </c>
      <c r="M17" s="47"/>
      <c r="N17" s="47">
        <f t="shared" si="1"/>
        <v>0</v>
      </c>
      <c r="O17" s="27">
        <v>134</v>
      </c>
      <c r="P17" s="28">
        <v>150</v>
      </c>
      <c r="Q17" s="60">
        <f t="shared" si="2"/>
        <v>0</v>
      </c>
      <c r="R17" s="36"/>
    </row>
    <row r="18" spans="1:18" s="29" customFormat="1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49">
        <v>142</v>
      </c>
      <c r="M18" s="47"/>
      <c r="N18" s="47">
        <f>MAX(B18:K18)-MIN(B18:K18)</f>
        <v>0</v>
      </c>
      <c r="O18" s="27">
        <v>134</v>
      </c>
      <c r="P18" s="28">
        <v>150</v>
      </c>
      <c r="Q18" s="60">
        <f>M18/M$3*100</f>
        <v>0</v>
      </c>
      <c r="R18" s="36"/>
    </row>
    <row r="19" spans="1:18" s="29" customFormat="1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9">
        <v>142</v>
      </c>
      <c r="M19" s="47"/>
      <c r="N19" s="47">
        <f>MAX(B19:K19)-MIN(B19:K19)</f>
        <v>0</v>
      </c>
      <c r="O19" s="27">
        <v>134</v>
      </c>
      <c r="P19" s="28">
        <v>150</v>
      </c>
      <c r="Q19" s="60">
        <f>M19/M$3*100</f>
        <v>0</v>
      </c>
    </row>
    <row r="20" spans="1:18" s="29" customFormat="1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49">
        <v>142</v>
      </c>
      <c r="M20" s="47"/>
      <c r="N20" s="47">
        <f>MAX(B20:K20)-MIN(B20:K20)</f>
        <v>0</v>
      </c>
      <c r="O20" s="27">
        <v>134</v>
      </c>
      <c r="P20" s="28">
        <v>150</v>
      </c>
      <c r="Q20" s="60">
        <f>M20/M$3*100</f>
        <v>0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20"/>
  <sheetViews>
    <sheetView zoomScale="80" zoomScaleNormal="80" workbookViewId="0">
      <selection activeCell="H9" sqref="H9"/>
    </sheetView>
  </sheetViews>
  <sheetFormatPr defaultRowHeight="13.5" x14ac:dyDescent="0.15"/>
  <cols>
    <col min="1" max="1" width="3.75" customWidth="1"/>
    <col min="2" max="2" width="7.875" customWidth="1"/>
    <col min="4" max="4" width="8.625" customWidth="1"/>
    <col min="5" max="6" width="9.5" customWidth="1"/>
    <col min="7" max="10" width="8.625" customWidth="1"/>
    <col min="11" max="11" width="9.375" customWidth="1"/>
    <col min="12" max="12" width="6.875" customWidth="1"/>
    <col min="13" max="13" width="9.75" customWidth="1"/>
    <col min="14" max="14" width="6.25" customWidth="1"/>
    <col min="15" max="16" width="2.625" customWidth="1"/>
    <col min="17" max="17" width="10.125" bestFit="1" customWidth="1"/>
  </cols>
  <sheetData>
    <row r="1" spans="1:18" ht="20.100000000000001" customHeight="1" x14ac:dyDescent="0.3">
      <c r="F1" s="18" t="s">
        <v>50</v>
      </c>
    </row>
    <row r="2" spans="1:18" ht="15.95" customHeight="1" x14ac:dyDescent="0.25">
      <c r="A2" s="31" t="s">
        <v>24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26" t="s">
        <v>1</v>
      </c>
      <c r="M2" s="99" t="s">
        <v>40</v>
      </c>
      <c r="N2" s="110" t="s">
        <v>29</v>
      </c>
      <c r="O2" s="34" t="s">
        <v>30</v>
      </c>
      <c r="P2" s="35" t="s">
        <v>31</v>
      </c>
      <c r="Q2" s="17" t="s">
        <v>146</v>
      </c>
    </row>
    <row r="3" spans="1:18" ht="15.95" customHeight="1" x14ac:dyDescent="0.25">
      <c r="A3" s="22">
        <v>2</v>
      </c>
      <c r="B3" s="127"/>
      <c r="C3" s="127"/>
      <c r="D3" s="127"/>
      <c r="E3" s="127"/>
      <c r="F3" s="123"/>
      <c r="G3" s="127">
        <v>54.662698412698418</v>
      </c>
      <c r="H3" s="127"/>
      <c r="I3" s="127">
        <v>55.1</v>
      </c>
      <c r="J3" s="127"/>
      <c r="K3" s="127"/>
      <c r="L3" s="50">
        <v>55</v>
      </c>
      <c r="M3" s="47">
        <f t="shared" ref="M3:M9" si="0">AVERAGE(B3:K3)</f>
        <v>54.881349206349213</v>
      </c>
      <c r="N3" s="47">
        <f t="shared" ref="N3:N8" si="1">MAX(B3,D3,E3,I3)-MIN(B3,D3,E3,I3)</f>
        <v>0</v>
      </c>
      <c r="O3" s="37">
        <v>52</v>
      </c>
      <c r="P3" s="37">
        <v>58</v>
      </c>
      <c r="Q3" s="60">
        <f>M3/M3*100</f>
        <v>100</v>
      </c>
    </row>
    <row r="4" spans="1:18" ht="15.95" customHeight="1" x14ac:dyDescent="0.25">
      <c r="A4" s="22">
        <v>3</v>
      </c>
      <c r="B4" s="53">
        <v>53.65625</v>
      </c>
      <c r="C4" s="53"/>
      <c r="D4" s="47">
        <v>56.117647058823529</v>
      </c>
      <c r="E4" s="53">
        <v>53.93225806451612</v>
      </c>
      <c r="F4" s="53">
        <v>55.1</v>
      </c>
      <c r="G4" s="53">
        <v>53.615942028985501</v>
      </c>
      <c r="H4" s="53"/>
      <c r="I4" s="53">
        <v>55.4</v>
      </c>
      <c r="J4" s="53">
        <v>54.2</v>
      </c>
      <c r="K4" s="53">
        <v>58.2</v>
      </c>
      <c r="L4" s="50">
        <v>55</v>
      </c>
      <c r="M4" s="47">
        <f t="shared" si="0"/>
        <v>55.027762144040636</v>
      </c>
      <c r="N4" s="47">
        <f>MAX(B4:K4)-MIN(B4:K4)</f>
        <v>4.5840579710145022</v>
      </c>
      <c r="O4" s="37">
        <v>52</v>
      </c>
      <c r="P4" s="37">
        <v>58</v>
      </c>
      <c r="Q4" s="60">
        <f>M4/M$3*100</f>
        <v>100.26678086418926</v>
      </c>
    </row>
    <row r="5" spans="1:18" ht="15.95" customHeight="1" x14ac:dyDescent="0.25">
      <c r="A5" s="22">
        <v>4</v>
      </c>
      <c r="B5" s="53">
        <v>54</v>
      </c>
      <c r="C5" s="53">
        <v>54.147058823529399</v>
      </c>
      <c r="D5" s="47">
        <v>56.476190476190474</v>
      </c>
      <c r="E5" s="53">
        <v>54.174193548387109</v>
      </c>
      <c r="F5" s="53">
        <v>55.15</v>
      </c>
      <c r="G5" s="53">
        <v>53.777027027027017</v>
      </c>
      <c r="H5" s="53"/>
      <c r="I5" s="53">
        <v>56.4</v>
      </c>
      <c r="J5" s="53">
        <v>53.93</v>
      </c>
      <c r="K5" s="53">
        <v>54.6</v>
      </c>
      <c r="L5" s="50">
        <v>55</v>
      </c>
      <c r="M5" s="47">
        <f t="shared" si="0"/>
        <v>54.739385541681557</v>
      </c>
      <c r="N5" s="47">
        <f>MAX(B5,D5,E5,I5)-MIN(B5,D5,E5,I5)</f>
        <v>2.4761904761904745</v>
      </c>
      <c r="O5" s="37">
        <v>52</v>
      </c>
      <c r="P5" s="37">
        <v>58</v>
      </c>
      <c r="Q5" s="60">
        <f>M5/M$3*100</f>
        <v>99.74132621241894</v>
      </c>
    </row>
    <row r="6" spans="1:18" ht="15.95" customHeight="1" x14ac:dyDescent="0.25">
      <c r="A6" s="22">
        <v>5</v>
      </c>
      <c r="B6" s="53">
        <v>54</v>
      </c>
      <c r="C6" s="53">
        <v>54.877922077922094</v>
      </c>
      <c r="D6" s="47">
        <v>56.166666666666664</v>
      </c>
      <c r="E6" s="53">
        <v>54.01935483870966</v>
      </c>
      <c r="F6" s="53">
        <v>55.333333333333336</v>
      </c>
      <c r="G6" s="53">
        <v>53.441379310344836</v>
      </c>
      <c r="H6" s="53">
        <v>54.845999999999997</v>
      </c>
      <c r="I6" s="53">
        <v>55.9</v>
      </c>
      <c r="J6" s="53">
        <v>54.11</v>
      </c>
      <c r="K6" s="53">
        <v>54.8</v>
      </c>
      <c r="L6" s="50">
        <v>55</v>
      </c>
      <c r="M6" s="47">
        <f t="shared" si="0"/>
        <v>54.749465622697656</v>
      </c>
      <c r="N6" s="47">
        <f t="shared" si="1"/>
        <v>2.1666666666666643</v>
      </c>
      <c r="O6" s="37">
        <v>52</v>
      </c>
      <c r="P6" s="37">
        <v>58</v>
      </c>
      <c r="Q6" s="60">
        <f t="shared" ref="Q6:Q17" si="2">M6/M$3*100</f>
        <v>99.759693255434215</v>
      </c>
    </row>
    <row r="7" spans="1:18" ht="15.95" customHeight="1" x14ac:dyDescent="0.25">
      <c r="A7" s="22">
        <v>6</v>
      </c>
      <c r="B7" s="53">
        <v>53.84375</v>
      </c>
      <c r="C7" s="53">
        <v>54.791358024691363</v>
      </c>
      <c r="D7" s="47">
        <v>56.1</v>
      </c>
      <c r="E7" s="53">
        <v>54.036666666666662</v>
      </c>
      <c r="F7" s="53">
        <v>55.272727272727273</v>
      </c>
      <c r="G7" s="53">
        <v>53.841269841269835</v>
      </c>
      <c r="H7" s="53">
        <v>55.231000000000002</v>
      </c>
      <c r="I7" s="53">
        <v>55.8</v>
      </c>
      <c r="J7" s="53">
        <v>53.7</v>
      </c>
      <c r="K7" s="53">
        <v>54.6</v>
      </c>
      <c r="L7" s="50">
        <v>55</v>
      </c>
      <c r="M7" s="47">
        <f t="shared" si="0"/>
        <v>54.721677180535508</v>
      </c>
      <c r="N7" s="47">
        <f>MAX(B7,D7,E7,H8)-MIN(B7,D7,E7,H8)</f>
        <v>2.2562500000000014</v>
      </c>
      <c r="O7" s="37">
        <v>52</v>
      </c>
      <c r="P7" s="37">
        <v>58</v>
      </c>
      <c r="Q7" s="60">
        <f>M7/M$3*100</f>
        <v>99.7090595837698</v>
      </c>
    </row>
    <row r="8" spans="1:18" ht="15.95" customHeight="1" x14ac:dyDescent="0.25">
      <c r="A8" s="22">
        <v>7</v>
      </c>
      <c r="B8" s="53">
        <v>54.15625</v>
      </c>
      <c r="C8" s="53">
        <v>54.424999999999976</v>
      </c>
      <c r="D8" s="47">
        <v>56.15</v>
      </c>
      <c r="E8" s="53">
        <v>53.722580645161294</v>
      </c>
      <c r="F8" s="53">
        <v>55.095238095238095</v>
      </c>
      <c r="G8" s="53">
        <v>53.95000000000001</v>
      </c>
      <c r="H8" s="53">
        <v>53.962000000000003</v>
      </c>
      <c r="I8" s="53">
        <v>56.2</v>
      </c>
      <c r="J8" s="53">
        <v>53.62</v>
      </c>
      <c r="K8" s="53">
        <v>55.6</v>
      </c>
      <c r="L8" s="50">
        <v>55</v>
      </c>
      <c r="M8" s="47">
        <f t="shared" si="0"/>
        <v>54.688106874039931</v>
      </c>
      <c r="N8" s="47">
        <f t="shared" si="1"/>
        <v>2.4774193548387089</v>
      </c>
      <c r="O8" s="37">
        <v>52</v>
      </c>
      <c r="P8" s="37">
        <v>58</v>
      </c>
      <c r="Q8" s="60">
        <f t="shared" si="2"/>
        <v>99.647890704030061</v>
      </c>
    </row>
    <row r="9" spans="1:18" ht="15.95" customHeight="1" x14ac:dyDescent="0.25">
      <c r="A9" s="22">
        <v>8</v>
      </c>
      <c r="B9" s="53">
        <v>54</v>
      </c>
      <c r="C9" s="53">
        <v>54.956097560975614</v>
      </c>
      <c r="D9" s="47">
        <v>57.15</v>
      </c>
      <c r="E9" s="53">
        <v>53.86451612903226</v>
      </c>
      <c r="F9" s="53">
        <v>55.421052631578945</v>
      </c>
      <c r="G9" s="53">
        <v>54.221153846153847</v>
      </c>
      <c r="H9" s="53">
        <v>54.701000000000001</v>
      </c>
      <c r="I9" s="53">
        <v>56.3</v>
      </c>
      <c r="J9" s="53">
        <v>53.94</v>
      </c>
      <c r="K9" s="53">
        <v>54</v>
      </c>
      <c r="L9" s="50">
        <v>55</v>
      </c>
      <c r="M9" s="47">
        <f t="shared" si="0"/>
        <v>54.855382016774072</v>
      </c>
      <c r="N9" s="47">
        <f>MAX(B9,D9,E9,F9,I9)-MIN(B9,D9,E9,F9,I9)</f>
        <v>3.2854838709677381</v>
      </c>
      <c r="O9" s="37">
        <v>52</v>
      </c>
      <c r="P9" s="37">
        <v>58</v>
      </c>
      <c r="Q9" s="60">
        <f t="shared" si="2"/>
        <v>99.952684855692041</v>
      </c>
    </row>
    <row r="10" spans="1:18" ht="15.95" customHeight="1" x14ac:dyDescent="0.25">
      <c r="A10" s="22">
        <v>9</v>
      </c>
      <c r="B10" s="53"/>
      <c r="C10" s="53"/>
      <c r="D10" s="47"/>
      <c r="E10" s="53"/>
      <c r="F10" s="53"/>
      <c r="G10" s="53"/>
      <c r="H10" s="53"/>
      <c r="I10" s="53"/>
      <c r="J10" s="53"/>
      <c r="K10" s="53"/>
      <c r="L10" s="50">
        <v>55</v>
      </c>
      <c r="M10" s="47"/>
      <c r="N10" s="47">
        <f>MAX(B10,D10,E10,F10,I10)-MIN(B10,D10,E10,F10,I10)</f>
        <v>0</v>
      </c>
      <c r="O10" s="37">
        <v>52</v>
      </c>
      <c r="P10" s="37">
        <v>58</v>
      </c>
      <c r="Q10" s="60">
        <f t="shared" si="2"/>
        <v>0</v>
      </c>
    </row>
    <row r="11" spans="1:18" ht="15.95" customHeight="1" x14ac:dyDescent="0.25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50">
        <v>55</v>
      </c>
      <c r="M11" s="47"/>
      <c r="N11" s="47">
        <f>MAX(B11,D11,E11,F11,I11)-MIN(B11,D11,E11,F11,I11)</f>
        <v>0</v>
      </c>
      <c r="O11" s="37">
        <v>52</v>
      </c>
      <c r="P11" s="37">
        <v>58</v>
      </c>
      <c r="Q11" s="60">
        <f t="shared" si="2"/>
        <v>0</v>
      </c>
    </row>
    <row r="12" spans="1:18" ht="15.95" customHeight="1" x14ac:dyDescent="0.25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50">
        <v>55</v>
      </c>
      <c r="M12" s="47"/>
      <c r="N12" s="47">
        <f t="shared" ref="N12:N17" si="3">MAX(B12,D12,E12,F12,H12,I12)-MIN(B12,D12,E12,F12,H12,I12)</f>
        <v>0</v>
      </c>
      <c r="O12" s="37">
        <v>52</v>
      </c>
      <c r="P12" s="37">
        <v>58</v>
      </c>
      <c r="Q12" s="60">
        <f t="shared" si="2"/>
        <v>0</v>
      </c>
    </row>
    <row r="13" spans="1:18" ht="15.95" customHeight="1" x14ac:dyDescent="0.25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50">
        <v>55</v>
      </c>
      <c r="M13" s="47"/>
      <c r="N13" s="47">
        <f t="shared" si="3"/>
        <v>0</v>
      </c>
      <c r="O13" s="37">
        <v>52</v>
      </c>
      <c r="P13" s="37">
        <v>58</v>
      </c>
      <c r="Q13" s="60">
        <f t="shared" si="2"/>
        <v>0</v>
      </c>
    </row>
    <row r="14" spans="1:18" ht="15.95" customHeight="1" x14ac:dyDescent="0.25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50">
        <v>55</v>
      </c>
      <c r="M14" s="47"/>
      <c r="N14" s="47">
        <f t="shared" si="3"/>
        <v>0</v>
      </c>
      <c r="O14" s="37">
        <v>52</v>
      </c>
      <c r="P14" s="37">
        <v>58</v>
      </c>
      <c r="Q14" s="60">
        <f t="shared" si="2"/>
        <v>0</v>
      </c>
    </row>
    <row r="15" spans="1:18" ht="15.95" customHeight="1" x14ac:dyDescent="0.25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50">
        <v>55</v>
      </c>
      <c r="M15" s="47"/>
      <c r="N15" s="47">
        <f t="shared" si="3"/>
        <v>0</v>
      </c>
      <c r="O15" s="37">
        <v>52</v>
      </c>
      <c r="P15" s="37">
        <v>58</v>
      </c>
      <c r="Q15" s="60">
        <f t="shared" si="2"/>
        <v>0</v>
      </c>
      <c r="R15" s="7"/>
    </row>
    <row r="16" spans="1:18" ht="15.95" customHeight="1" x14ac:dyDescent="0.25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53"/>
      <c r="L16" s="50">
        <v>55</v>
      </c>
      <c r="M16" s="47"/>
      <c r="N16" s="47">
        <f t="shared" si="3"/>
        <v>0</v>
      </c>
      <c r="O16" s="37">
        <v>52</v>
      </c>
      <c r="P16" s="37">
        <v>58</v>
      </c>
      <c r="Q16" s="60">
        <f t="shared" si="2"/>
        <v>0</v>
      </c>
      <c r="R16" s="7"/>
    </row>
    <row r="17" spans="1:18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0">
        <v>55</v>
      </c>
      <c r="M17" s="47"/>
      <c r="N17" s="47">
        <f t="shared" si="3"/>
        <v>0</v>
      </c>
      <c r="O17" s="37">
        <v>52</v>
      </c>
      <c r="P17" s="37">
        <v>58</v>
      </c>
      <c r="Q17" s="60">
        <f t="shared" si="2"/>
        <v>0</v>
      </c>
      <c r="R17" s="7"/>
    </row>
    <row r="18" spans="1:18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0">
        <v>55</v>
      </c>
      <c r="M18" s="47"/>
      <c r="N18" s="47">
        <f>MAX(B18:K18)-MIN(B18:K18)</f>
        <v>0</v>
      </c>
      <c r="O18" s="37">
        <v>52</v>
      </c>
      <c r="P18" s="37">
        <v>58</v>
      </c>
      <c r="Q18" s="60">
        <f>M18/M$3*100</f>
        <v>0</v>
      </c>
      <c r="R18" s="7"/>
    </row>
    <row r="19" spans="1:18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55</v>
      </c>
      <c r="M19" s="47"/>
      <c r="N19" s="47">
        <f>MAX(B19:K19)-MIN(B19:K19)</f>
        <v>0</v>
      </c>
      <c r="O19" s="37">
        <v>52</v>
      </c>
      <c r="P19" s="37">
        <v>58</v>
      </c>
      <c r="Q19" s="60">
        <f>M19/M$3*100</f>
        <v>0</v>
      </c>
    </row>
    <row r="20" spans="1:18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0">
        <v>55</v>
      </c>
      <c r="M20" s="47"/>
      <c r="N20" s="47">
        <f>MAX(B20:K20)-MIN(B20:K20)</f>
        <v>0</v>
      </c>
      <c r="O20" s="37">
        <v>52</v>
      </c>
      <c r="P20" s="37">
        <v>58</v>
      </c>
      <c r="Q20" s="60">
        <f>M20/M$3*100</f>
        <v>0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20"/>
  <sheetViews>
    <sheetView zoomScale="80" workbookViewId="0">
      <selection activeCell="H9" sqref="H9"/>
    </sheetView>
  </sheetViews>
  <sheetFormatPr defaultRowHeight="13.5" x14ac:dyDescent="0.15"/>
  <cols>
    <col min="1" max="1" width="3.75" customWidth="1"/>
    <col min="2" max="2" width="7.875" customWidth="1"/>
    <col min="4" max="4" width="8.625" customWidth="1"/>
    <col min="5" max="5" width="8" customWidth="1"/>
    <col min="6" max="6" width="9.5" customWidth="1"/>
    <col min="7" max="7" width="9.75" customWidth="1"/>
    <col min="8" max="8" width="8.625" customWidth="1"/>
    <col min="9" max="9" width="9.25" customWidth="1"/>
    <col min="10" max="10" width="8.875" customWidth="1"/>
    <col min="11" max="11" width="8.625" customWidth="1"/>
    <col min="12" max="12" width="10.5" customWidth="1"/>
    <col min="13" max="13" width="8.75" customWidth="1"/>
    <col min="14" max="14" width="7" customWidth="1"/>
    <col min="15" max="15" width="10.5" customWidth="1"/>
    <col min="16" max="16" width="8.75" customWidth="1"/>
    <col min="17" max="17" width="8.5" customWidth="1"/>
    <col min="18" max="21" width="2.625" customWidth="1"/>
    <col min="22" max="22" width="10.125" bestFit="1" customWidth="1"/>
  </cols>
  <sheetData>
    <row r="1" spans="1:24" ht="20.100000000000001" customHeight="1" x14ac:dyDescent="0.3">
      <c r="F1" s="18" t="s">
        <v>35</v>
      </c>
    </row>
    <row r="2" spans="1:24" ht="15.95" customHeight="1" x14ac:dyDescent="0.25">
      <c r="A2" s="31" t="s">
        <v>46</v>
      </c>
      <c r="B2" s="106" t="s">
        <v>25</v>
      </c>
      <c r="C2" s="106" t="s">
        <v>26</v>
      </c>
      <c r="D2" s="107" t="s">
        <v>83</v>
      </c>
      <c r="E2" s="105" t="s">
        <v>102</v>
      </c>
      <c r="F2" s="107" t="s">
        <v>84</v>
      </c>
      <c r="G2" s="106" t="s">
        <v>27</v>
      </c>
      <c r="H2" s="108" t="s">
        <v>28</v>
      </c>
      <c r="I2" s="106" t="s">
        <v>101</v>
      </c>
      <c r="J2" s="106" t="s">
        <v>76</v>
      </c>
      <c r="K2" s="109" t="s">
        <v>85</v>
      </c>
      <c r="L2" s="130" t="s">
        <v>145</v>
      </c>
      <c r="M2" s="205" t="s">
        <v>106</v>
      </c>
      <c r="N2" s="110" t="s">
        <v>29</v>
      </c>
      <c r="O2" s="100" t="s">
        <v>41</v>
      </c>
      <c r="P2" s="100" t="s">
        <v>42</v>
      </c>
      <c r="Q2" s="110" t="s">
        <v>29</v>
      </c>
      <c r="R2" s="128" t="s">
        <v>143</v>
      </c>
      <c r="S2" s="38" t="s">
        <v>144</v>
      </c>
      <c r="T2" s="38" t="s">
        <v>43</v>
      </c>
      <c r="U2" s="38" t="s">
        <v>44</v>
      </c>
      <c r="V2" s="17" t="s">
        <v>146</v>
      </c>
    </row>
    <row r="3" spans="1:24" ht="15.95" customHeight="1" x14ac:dyDescent="0.25">
      <c r="A3" s="22">
        <v>2</v>
      </c>
      <c r="B3" s="201"/>
      <c r="C3" s="201"/>
      <c r="D3" s="201"/>
      <c r="E3" s="201"/>
      <c r="F3" s="201"/>
      <c r="G3" s="201">
        <v>52.988194444444446</v>
      </c>
      <c r="H3" s="201"/>
      <c r="I3" s="53">
        <v>46</v>
      </c>
      <c r="J3" s="201"/>
      <c r="K3" s="201"/>
      <c r="L3" s="50">
        <v>46</v>
      </c>
      <c r="M3" s="47">
        <f t="shared" ref="M3:M9" si="0">AVERAGE(B3,D3,F3,I3)</f>
        <v>46</v>
      </c>
      <c r="N3" s="47">
        <f>MAX(B3,D3,F3,I3)-MIN(B3,D3,F3,I3)</f>
        <v>0</v>
      </c>
      <c r="O3" s="50">
        <v>52</v>
      </c>
      <c r="P3" s="47">
        <f t="shared" ref="P3" si="1">AVERAGE(C3,E3,G3,H3,J3,K3)</f>
        <v>52.988194444444446</v>
      </c>
      <c r="Q3" s="47">
        <f>MAX(C3,E3,G3,H3,J3,K3)-MIN(C3,E3,G3,H3,J3,K3)</f>
        <v>0</v>
      </c>
      <c r="R3" s="27">
        <v>43</v>
      </c>
      <c r="S3" s="28">
        <v>49</v>
      </c>
      <c r="T3" s="28">
        <v>49</v>
      </c>
      <c r="U3" s="28">
        <v>55</v>
      </c>
      <c r="V3" s="60">
        <f>P3/P3*100</f>
        <v>100</v>
      </c>
    </row>
    <row r="4" spans="1:24" ht="15.95" customHeight="1" x14ac:dyDescent="0.25">
      <c r="A4" s="22">
        <v>3</v>
      </c>
      <c r="B4" s="53">
        <v>45.915624999999999</v>
      </c>
      <c r="C4" s="53"/>
      <c r="D4" s="47">
        <v>46.405882352941177</v>
      </c>
      <c r="E4" s="53">
        <v>53.406451612903247</v>
      </c>
      <c r="F4" s="53">
        <v>45.5</v>
      </c>
      <c r="G4" s="53">
        <v>52.541666666666664</v>
      </c>
      <c r="H4" s="53"/>
      <c r="I4" s="53">
        <v>45.6</v>
      </c>
      <c r="J4" s="53">
        <v>50.5</v>
      </c>
      <c r="K4" s="53">
        <v>53.6</v>
      </c>
      <c r="L4" s="50">
        <v>46</v>
      </c>
      <c r="M4" s="47">
        <f t="shared" si="0"/>
        <v>45.855376838235294</v>
      </c>
      <c r="N4" s="47">
        <f>MAX(B4,D4,F4,I4)-MIN(B4,D4,F4,I4)</f>
        <v>0.9058823529411768</v>
      </c>
      <c r="O4" s="50">
        <v>52</v>
      </c>
      <c r="P4" s="47">
        <f t="shared" ref="P4:P9" si="2">AVERAGE(C4,E4,G4,H4,J4,K4)</f>
        <v>52.512029569892476</v>
      </c>
      <c r="Q4" s="47">
        <f>MAX(C4,E4,G4,H4,J4,K4)-MIN(C4,E4,G4,H4,J4,K4)</f>
        <v>3.1000000000000014</v>
      </c>
      <c r="R4" s="27">
        <v>43</v>
      </c>
      <c r="S4" s="28">
        <v>49</v>
      </c>
      <c r="T4" s="28">
        <v>49</v>
      </c>
      <c r="U4" s="28">
        <v>55</v>
      </c>
      <c r="V4" s="60">
        <f>P4/P$3*100</f>
        <v>99.101375543091578</v>
      </c>
    </row>
    <row r="5" spans="1:24" ht="15.95" customHeight="1" x14ac:dyDescent="0.25">
      <c r="A5" s="22">
        <v>4</v>
      </c>
      <c r="B5" s="53">
        <v>46.48749999999999</v>
      </c>
      <c r="C5" s="53">
        <v>50.53370786516853</v>
      </c>
      <c r="D5" s="47">
        <v>46.088235294117645</v>
      </c>
      <c r="E5" s="53">
        <v>53.71935483870967</v>
      </c>
      <c r="F5" s="53">
        <v>45.6</v>
      </c>
      <c r="G5" s="53">
        <v>52.871428571428567</v>
      </c>
      <c r="H5" s="53"/>
      <c r="I5" s="53">
        <v>45.5</v>
      </c>
      <c r="J5" s="53">
        <v>50.88</v>
      </c>
      <c r="K5" s="53">
        <v>49.8</v>
      </c>
      <c r="L5" s="50">
        <v>46</v>
      </c>
      <c r="M5" s="47">
        <f t="shared" si="0"/>
        <v>45.918933823529407</v>
      </c>
      <c r="N5" s="47">
        <f>MAX(B5,D5,F5,I5)-MIN(B5,D5,F5,I5)</f>
        <v>0.98749999999999005</v>
      </c>
      <c r="O5" s="50">
        <v>52</v>
      </c>
      <c r="P5" s="47">
        <f t="shared" si="2"/>
        <v>51.560898255061353</v>
      </c>
      <c r="Q5" s="47">
        <f>MAX(C5,E5,G5,H5,J5,K5)-MIN(C5,E5,G5,H5,J5,K5)</f>
        <v>3.9193548387096726</v>
      </c>
      <c r="R5" s="27">
        <v>43</v>
      </c>
      <c r="S5" s="28">
        <v>49</v>
      </c>
      <c r="T5" s="28">
        <v>49</v>
      </c>
      <c r="U5" s="28">
        <v>55</v>
      </c>
      <c r="V5" s="60">
        <f>P5/P$3*100</f>
        <v>97.306388329801379</v>
      </c>
    </row>
    <row r="6" spans="1:24" ht="15.95" customHeight="1" x14ac:dyDescent="0.25">
      <c r="A6" s="22">
        <v>5</v>
      </c>
      <c r="B6" s="53">
        <v>46.503124999999997</v>
      </c>
      <c r="C6" s="53">
        <v>50.563636363636377</v>
      </c>
      <c r="D6" s="47">
        <v>46.070588235294125</v>
      </c>
      <c r="E6" s="53">
        <v>53.641935483870974</v>
      </c>
      <c r="F6" s="53">
        <v>45.222222222222221</v>
      </c>
      <c r="G6" s="53">
        <v>52.780357142857142</v>
      </c>
      <c r="H6" s="53">
        <v>51.215000000000003</v>
      </c>
      <c r="I6" s="53">
        <v>45.3</v>
      </c>
      <c r="J6" s="53">
        <v>50.92</v>
      </c>
      <c r="K6" s="53">
        <v>50.8</v>
      </c>
      <c r="L6" s="50">
        <v>46</v>
      </c>
      <c r="M6" s="47">
        <f t="shared" si="0"/>
        <v>45.77398386437909</v>
      </c>
      <c r="N6" s="47">
        <f t="shared" ref="N6:N20" si="3">MAX(B6,D6,F6,I6)-MIN(B6,D6,F6,I6)</f>
        <v>1.2809027777777757</v>
      </c>
      <c r="O6" s="50">
        <v>52</v>
      </c>
      <c r="P6" s="47">
        <f t="shared" si="2"/>
        <v>51.653488165060743</v>
      </c>
      <c r="Q6" s="47">
        <f>MAX(C6,E6,G6,H6,J6,K6)-MIN(C6,E6,G6,H6,J6,K6)</f>
        <v>3.0782991202345968</v>
      </c>
      <c r="R6" s="27">
        <v>43</v>
      </c>
      <c r="S6" s="28">
        <v>49</v>
      </c>
      <c r="T6" s="28">
        <v>49</v>
      </c>
      <c r="U6" s="28">
        <v>55</v>
      </c>
      <c r="V6" s="60">
        <f t="shared" ref="V6:V20" si="4">P6/P$3*100</f>
        <v>97.481125195192149</v>
      </c>
    </row>
    <row r="7" spans="1:24" ht="15.95" customHeight="1" x14ac:dyDescent="0.25">
      <c r="A7" s="22">
        <v>6</v>
      </c>
      <c r="B7" s="53">
        <v>45.984374999999986</v>
      </c>
      <c r="C7" s="53">
        <v>50.514634146341486</v>
      </c>
      <c r="D7" s="47">
        <v>45.788888888888891</v>
      </c>
      <c r="E7" s="53">
        <v>52.733333333333327</v>
      </c>
      <c r="F7" s="53">
        <v>45.727272727272727</v>
      </c>
      <c r="G7" s="53">
        <v>52.459090909090904</v>
      </c>
      <c r="H7" s="53">
        <v>51.030999999999999</v>
      </c>
      <c r="I7" s="53">
        <v>45.5</v>
      </c>
      <c r="J7" s="53">
        <v>49.9</v>
      </c>
      <c r="K7" s="53">
        <v>49.2</v>
      </c>
      <c r="L7" s="50">
        <v>46</v>
      </c>
      <c r="M7" s="47">
        <f t="shared" si="0"/>
        <v>45.750134154040403</v>
      </c>
      <c r="N7" s="47">
        <f>MAX(B7,D7,F7,I7)-MIN(B7,D7,F7,I7)</f>
        <v>0.48437499999998579</v>
      </c>
      <c r="O7" s="50">
        <v>52</v>
      </c>
      <c r="P7" s="47">
        <f t="shared" si="2"/>
        <v>50.973009731460955</v>
      </c>
      <c r="Q7" s="47">
        <f>MAX(C7,E7,G7,H7,J7,K7)-MIN(C7,E7,G7,H7,J7,K7)</f>
        <v>3.5333333333333243</v>
      </c>
      <c r="R7" s="27">
        <v>43</v>
      </c>
      <c r="S7" s="28">
        <v>49</v>
      </c>
      <c r="T7" s="28">
        <v>49</v>
      </c>
      <c r="U7" s="28">
        <v>55</v>
      </c>
      <c r="V7" s="60">
        <f>P7/P$3*100</f>
        <v>96.196917569825274</v>
      </c>
    </row>
    <row r="8" spans="1:24" ht="15.95" customHeight="1" x14ac:dyDescent="0.25">
      <c r="A8" s="22">
        <v>7</v>
      </c>
      <c r="B8" s="53">
        <v>46.346875000000004</v>
      </c>
      <c r="C8" s="53">
        <v>50.447727272727271</v>
      </c>
      <c r="D8" s="47">
        <v>46.058823529411768</v>
      </c>
      <c r="E8" s="53">
        <v>52.967741935483872</v>
      </c>
      <c r="F8" s="53">
        <v>45.666666666666664</v>
      </c>
      <c r="G8" s="53">
        <v>52.677192982456134</v>
      </c>
      <c r="H8" s="53">
        <v>51.029000000000003</v>
      </c>
      <c r="I8" s="53">
        <v>46.9</v>
      </c>
      <c r="J8" s="53">
        <v>50.11</v>
      </c>
      <c r="K8" s="53">
        <v>49.9</v>
      </c>
      <c r="L8" s="50">
        <v>46</v>
      </c>
      <c r="M8" s="47">
        <f t="shared" si="0"/>
        <v>46.243091299019611</v>
      </c>
      <c r="N8" s="47">
        <f t="shared" si="3"/>
        <v>1.2333333333333343</v>
      </c>
      <c r="O8" s="50">
        <v>52</v>
      </c>
      <c r="P8" s="47">
        <f t="shared" si="2"/>
        <v>51.188610365111209</v>
      </c>
      <c r="Q8" s="47">
        <f t="shared" ref="Q8:Q9" si="5">MAX(C8,E8,G8,H8,J8,K8)-MIN(C8,E8,G8,H8,J8,K8)</f>
        <v>3.0677419354838733</v>
      </c>
      <c r="R8" s="27">
        <v>43</v>
      </c>
      <c r="S8" s="28">
        <v>49</v>
      </c>
      <c r="T8" s="28">
        <v>49</v>
      </c>
      <c r="U8" s="28">
        <v>55</v>
      </c>
      <c r="V8" s="60">
        <f t="shared" si="4"/>
        <v>96.603801850202657</v>
      </c>
    </row>
    <row r="9" spans="1:24" ht="15.95" customHeight="1" x14ac:dyDescent="0.25">
      <c r="A9" s="22">
        <v>8</v>
      </c>
      <c r="B9" s="53">
        <v>46.05</v>
      </c>
      <c r="C9" s="53">
        <v>50.65853658536583</v>
      </c>
      <c r="D9" s="47">
        <v>46.277777777777771</v>
      </c>
      <c r="E9" s="53">
        <v>52.516129032258078</v>
      </c>
      <c r="F9" s="53">
        <v>45.89473684210526</v>
      </c>
      <c r="G9" s="53">
        <v>52.265384615384619</v>
      </c>
      <c r="H9" s="53">
        <v>51.533000000000001</v>
      </c>
      <c r="I9" s="53">
        <v>45.8</v>
      </c>
      <c r="J9" s="53">
        <v>50.11</v>
      </c>
      <c r="K9" s="53">
        <v>49.7</v>
      </c>
      <c r="L9" s="50">
        <v>46</v>
      </c>
      <c r="M9" s="47">
        <f t="shared" si="0"/>
        <v>46.005628654970764</v>
      </c>
      <c r="N9" s="47">
        <f t="shared" si="3"/>
        <v>0.4777777777777743</v>
      </c>
      <c r="O9" s="50">
        <v>52</v>
      </c>
      <c r="P9" s="47">
        <f t="shared" si="2"/>
        <v>51.130508372168087</v>
      </c>
      <c r="Q9" s="47">
        <f t="shared" si="5"/>
        <v>2.8161290322580754</v>
      </c>
      <c r="R9" s="27">
        <v>43</v>
      </c>
      <c r="S9" s="28">
        <v>49</v>
      </c>
      <c r="T9" s="28">
        <v>49</v>
      </c>
      <c r="U9" s="28">
        <v>55</v>
      </c>
      <c r="V9" s="60">
        <f t="shared" si="4"/>
        <v>96.494151024103957</v>
      </c>
    </row>
    <row r="10" spans="1:24" ht="15.95" customHeight="1" x14ac:dyDescent="0.25">
      <c r="A10" s="22">
        <v>9</v>
      </c>
      <c r="B10" s="53"/>
      <c r="C10" s="53"/>
      <c r="D10" s="47"/>
      <c r="E10" s="53"/>
      <c r="F10" s="53"/>
      <c r="G10" s="53"/>
      <c r="H10" s="53"/>
      <c r="I10" s="53"/>
      <c r="J10" s="53"/>
      <c r="K10" s="53"/>
      <c r="L10" s="50">
        <v>46</v>
      </c>
      <c r="M10" s="47"/>
      <c r="N10" s="47">
        <f t="shared" si="3"/>
        <v>0</v>
      </c>
      <c r="O10" s="50">
        <v>52</v>
      </c>
      <c r="P10" s="47"/>
      <c r="Q10" s="47">
        <f t="shared" ref="Q10:Q17" si="6">MAX(D10,E10,G10,I10,J10)-MIN(D10,E10,G10,I10,J10)</f>
        <v>0</v>
      </c>
      <c r="R10" s="27">
        <v>43</v>
      </c>
      <c r="S10" s="28">
        <v>49</v>
      </c>
      <c r="T10" s="28">
        <v>49</v>
      </c>
      <c r="U10" s="28">
        <v>55</v>
      </c>
      <c r="V10" s="60">
        <f t="shared" si="4"/>
        <v>0</v>
      </c>
    </row>
    <row r="11" spans="1:24" ht="15.95" customHeight="1" x14ac:dyDescent="0.25">
      <c r="A11" s="22">
        <v>10</v>
      </c>
      <c r="B11" s="53"/>
      <c r="C11" s="53"/>
      <c r="D11" s="47"/>
      <c r="E11" s="53"/>
      <c r="F11" s="53"/>
      <c r="G11" s="53"/>
      <c r="H11" s="53"/>
      <c r="I11" s="53"/>
      <c r="J11" s="53"/>
      <c r="K11" s="53"/>
      <c r="L11" s="50">
        <v>46</v>
      </c>
      <c r="M11" s="47"/>
      <c r="N11" s="47">
        <f t="shared" si="3"/>
        <v>0</v>
      </c>
      <c r="O11" s="50">
        <v>52</v>
      </c>
      <c r="P11" s="47"/>
      <c r="Q11" s="47">
        <f t="shared" si="6"/>
        <v>0</v>
      </c>
      <c r="R11" s="27">
        <v>43</v>
      </c>
      <c r="S11" s="28">
        <v>49</v>
      </c>
      <c r="T11" s="28">
        <v>49</v>
      </c>
      <c r="U11" s="28">
        <v>55</v>
      </c>
      <c r="V11" s="60">
        <f t="shared" si="4"/>
        <v>0</v>
      </c>
    </row>
    <row r="12" spans="1:24" ht="15.95" customHeight="1" x14ac:dyDescent="0.25">
      <c r="A12" s="22">
        <v>11</v>
      </c>
      <c r="B12" s="53"/>
      <c r="C12" s="53"/>
      <c r="D12" s="47"/>
      <c r="E12" s="53"/>
      <c r="F12" s="53"/>
      <c r="G12" s="53"/>
      <c r="H12" s="53"/>
      <c r="I12" s="53"/>
      <c r="J12" s="53"/>
      <c r="K12" s="53"/>
      <c r="L12" s="50">
        <v>46</v>
      </c>
      <c r="M12" s="47"/>
      <c r="N12" s="47">
        <f t="shared" si="3"/>
        <v>0</v>
      </c>
      <c r="O12" s="50">
        <v>52</v>
      </c>
      <c r="P12" s="47"/>
      <c r="Q12" s="47">
        <f t="shared" si="6"/>
        <v>0</v>
      </c>
      <c r="R12" s="27">
        <v>43</v>
      </c>
      <c r="S12" s="28">
        <v>49</v>
      </c>
      <c r="T12" s="28">
        <v>49</v>
      </c>
      <c r="U12" s="28">
        <v>55</v>
      </c>
      <c r="V12" s="60">
        <f t="shared" si="4"/>
        <v>0</v>
      </c>
    </row>
    <row r="13" spans="1:24" ht="15.95" customHeight="1" x14ac:dyDescent="0.25">
      <c r="A13" s="22">
        <v>12</v>
      </c>
      <c r="B13" s="53"/>
      <c r="C13" s="53"/>
      <c r="D13" s="47"/>
      <c r="E13" s="53"/>
      <c r="F13" s="53"/>
      <c r="G13" s="53"/>
      <c r="H13" s="53"/>
      <c r="I13" s="53"/>
      <c r="J13" s="53"/>
      <c r="K13" s="53"/>
      <c r="L13" s="50">
        <v>46</v>
      </c>
      <c r="M13" s="47"/>
      <c r="N13" s="47">
        <f t="shared" si="3"/>
        <v>0</v>
      </c>
      <c r="O13" s="50">
        <v>52</v>
      </c>
      <c r="P13" s="47"/>
      <c r="Q13" s="47">
        <f t="shared" si="6"/>
        <v>0</v>
      </c>
      <c r="R13" s="27">
        <v>43</v>
      </c>
      <c r="S13" s="28">
        <v>49</v>
      </c>
      <c r="T13" s="28">
        <v>49</v>
      </c>
      <c r="U13" s="28">
        <v>55</v>
      </c>
      <c r="V13" s="60">
        <f t="shared" si="4"/>
        <v>0</v>
      </c>
    </row>
    <row r="14" spans="1:24" ht="15.95" customHeight="1" x14ac:dyDescent="0.25">
      <c r="A14" s="22">
        <v>1</v>
      </c>
      <c r="B14" s="53"/>
      <c r="C14" s="53"/>
      <c r="D14" s="47"/>
      <c r="E14" s="53"/>
      <c r="F14" s="53"/>
      <c r="G14" s="53"/>
      <c r="H14" s="53"/>
      <c r="I14" s="53"/>
      <c r="J14" s="53"/>
      <c r="K14" s="53"/>
      <c r="L14" s="50">
        <v>46</v>
      </c>
      <c r="M14" s="47"/>
      <c r="N14" s="47">
        <f t="shared" si="3"/>
        <v>0</v>
      </c>
      <c r="O14" s="50">
        <v>52</v>
      </c>
      <c r="P14" s="47"/>
      <c r="Q14" s="47">
        <f t="shared" si="6"/>
        <v>0</v>
      </c>
      <c r="R14" s="27">
        <v>43</v>
      </c>
      <c r="S14" s="28">
        <v>49</v>
      </c>
      <c r="T14" s="28">
        <v>49</v>
      </c>
      <c r="U14" s="28">
        <v>55</v>
      </c>
      <c r="V14" s="60">
        <f t="shared" si="4"/>
        <v>0</v>
      </c>
    </row>
    <row r="15" spans="1:24" ht="15.95" customHeight="1" x14ac:dyDescent="0.25">
      <c r="A15" s="22">
        <v>2</v>
      </c>
      <c r="B15" s="53"/>
      <c r="C15" s="53"/>
      <c r="D15" s="47"/>
      <c r="E15" s="53"/>
      <c r="F15" s="53"/>
      <c r="G15" s="53"/>
      <c r="H15" s="53"/>
      <c r="I15" s="53"/>
      <c r="J15" s="53"/>
      <c r="K15" s="53"/>
      <c r="L15" s="50">
        <v>46</v>
      </c>
      <c r="M15" s="47"/>
      <c r="N15" s="47">
        <f t="shared" si="3"/>
        <v>0</v>
      </c>
      <c r="O15" s="50">
        <v>52</v>
      </c>
      <c r="P15" s="47"/>
      <c r="Q15" s="47">
        <f t="shared" si="6"/>
        <v>0</v>
      </c>
      <c r="R15" s="27">
        <v>43</v>
      </c>
      <c r="S15" s="28">
        <v>49</v>
      </c>
      <c r="T15" s="28">
        <v>49</v>
      </c>
      <c r="U15" s="28">
        <v>55</v>
      </c>
      <c r="V15" s="60">
        <f t="shared" si="4"/>
        <v>0</v>
      </c>
      <c r="W15" s="7"/>
      <c r="X15" s="7"/>
    </row>
    <row r="16" spans="1:24" ht="15.95" customHeight="1" x14ac:dyDescent="0.25">
      <c r="A16" s="22">
        <v>3</v>
      </c>
      <c r="B16" s="53"/>
      <c r="C16" s="53"/>
      <c r="D16" s="47"/>
      <c r="E16" s="53"/>
      <c r="F16" s="53"/>
      <c r="G16" s="53"/>
      <c r="H16" s="53"/>
      <c r="I16" s="53"/>
      <c r="J16" s="53"/>
      <c r="K16" s="53"/>
      <c r="L16" s="50">
        <v>46</v>
      </c>
      <c r="M16" s="47"/>
      <c r="N16" s="47">
        <f t="shared" si="3"/>
        <v>0</v>
      </c>
      <c r="O16" s="50">
        <v>52</v>
      </c>
      <c r="P16" s="47"/>
      <c r="Q16" s="47">
        <f t="shared" si="6"/>
        <v>0</v>
      </c>
      <c r="R16" s="27">
        <v>43</v>
      </c>
      <c r="S16" s="28">
        <v>49</v>
      </c>
      <c r="T16" s="28">
        <v>49</v>
      </c>
      <c r="U16" s="28">
        <v>55</v>
      </c>
      <c r="V16" s="60">
        <f t="shared" si="4"/>
        <v>0</v>
      </c>
      <c r="W16" s="7"/>
      <c r="X16" s="7"/>
    </row>
    <row r="17" spans="1:24" ht="15.95" customHeight="1" x14ac:dyDescent="0.25">
      <c r="A17" s="24">
        <v>4</v>
      </c>
      <c r="B17" s="51"/>
      <c r="C17" s="51"/>
      <c r="D17" s="51"/>
      <c r="E17" s="51"/>
      <c r="F17" s="51"/>
      <c r="G17" s="51"/>
      <c r="H17" s="52"/>
      <c r="I17" s="51"/>
      <c r="J17" s="51"/>
      <c r="K17" s="51"/>
      <c r="L17" s="50">
        <v>46</v>
      </c>
      <c r="M17" s="47"/>
      <c r="N17" s="47">
        <f t="shared" si="3"/>
        <v>0</v>
      </c>
      <c r="O17" s="50">
        <v>52</v>
      </c>
      <c r="P17" s="47"/>
      <c r="Q17" s="47">
        <f t="shared" si="6"/>
        <v>0</v>
      </c>
      <c r="R17" s="27">
        <v>43</v>
      </c>
      <c r="S17" s="28">
        <v>49</v>
      </c>
      <c r="T17" s="28">
        <v>49</v>
      </c>
      <c r="U17" s="28">
        <v>55</v>
      </c>
      <c r="V17" s="60">
        <f t="shared" si="4"/>
        <v>0</v>
      </c>
      <c r="W17" s="7"/>
      <c r="X17" s="7"/>
    </row>
    <row r="18" spans="1:24" ht="15.95" customHeight="1" x14ac:dyDescent="0.25">
      <c r="A18" s="24">
        <v>5</v>
      </c>
      <c r="B18" s="51"/>
      <c r="C18" s="51"/>
      <c r="D18" s="51"/>
      <c r="E18" s="51"/>
      <c r="F18" s="51"/>
      <c r="G18" s="51"/>
      <c r="H18" s="52"/>
      <c r="I18" s="51"/>
      <c r="J18" s="51"/>
      <c r="K18" s="51"/>
      <c r="L18" s="50">
        <v>46</v>
      </c>
      <c r="M18" s="47"/>
      <c r="N18" s="47">
        <f t="shared" si="3"/>
        <v>0</v>
      </c>
      <c r="O18" s="50">
        <v>52</v>
      </c>
      <c r="P18" s="47"/>
      <c r="Q18" s="47">
        <f>MAX(D18,E18,G18,I18,J18)-MIN(D18,E18,G18,I18,J18)</f>
        <v>0</v>
      </c>
      <c r="R18" s="27">
        <v>43</v>
      </c>
      <c r="S18" s="28">
        <v>49</v>
      </c>
      <c r="T18" s="28">
        <v>49</v>
      </c>
      <c r="U18" s="28">
        <v>55</v>
      </c>
      <c r="V18" s="60">
        <f t="shared" si="4"/>
        <v>0</v>
      </c>
    </row>
    <row r="19" spans="1:24" ht="15.95" customHeight="1" x14ac:dyDescent="0.25">
      <c r="A19" s="24">
        <v>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0">
        <v>46</v>
      </c>
      <c r="M19" s="47"/>
      <c r="N19" s="47">
        <f t="shared" si="3"/>
        <v>0</v>
      </c>
      <c r="O19" s="50">
        <v>52</v>
      </c>
      <c r="P19" s="47"/>
      <c r="Q19" s="47">
        <f>MAX(D19,E19,G19,I19,J19)-MIN(D19,E19,G19,I19,J19)</f>
        <v>0</v>
      </c>
      <c r="R19" s="27">
        <v>43</v>
      </c>
      <c r="S19" s="28">
        <v>49</v>
      </c>
      <c r="T19" s="28">
        <v>49</v>
      </c>
      <c r="U19" s="28">
        <v>55</v>
      </c>
      <c r="V19" s="60">
        <f t="shared" si="4"/>
        <v>0</v>
      </c>
    </row>
    <row r="20" spans="1:24" ht="15.95" customHeight="1" x14ac:dyDescent="0.25">
      <c r="A20" s="24">
        <v>7</v>
      </c>
      <c r="B20" s="51"/>
      <c r="C20" s="49"/>
      <c r="D20" s="49"/>
      <c r="E20" s="49"/>
      <c r="F20" s="49"/>
      <c r="G20" s="49"/>
      <c r="H20" s="49"/>
      <c r="I20" s="49"/>
      <c r="J20" s="49"/>
      <c r="K20" s="49"/>
      <c r="L20" s="50">
        <v>46</v>
      </c>
      <c r="M20" s="47"/>
      <c r="N20" s="47">
        <f t="shared" si="3"/>
        <v>0</v>
      </c>
      <c r="O20" s="50">
        <v>52</v>
      </c>
      <c r="P20" s="47"/>
      <c r="Q20" s="47">
        <f>MAX(D20,E20,G20,I20,J20)-MIN(D20,E20,G20,I20,J20)</f>
        <v>0</v>
      </c>
      <c r="R20" s="27">
        <v>43</v>
      </c>
      <c r="S20" s="28">
        <v>49</v>
      </c>
      <c r="T20" s="28">
        <v>49</v>
      </c>
      <c r="U20" s="28">
        <v>55</v>
      </c>
      <c r="V20" s="60">
        <f t="shared" si="4"/>
        <v>0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Ｒ&amp;Ｗ Ｂｏｔｔｌｅ認証値</vt:lpstr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  <vt:lpstr>2020.2月を100％とした時の活性変化率</vt:lpstr>
      <vt:lpstr>'Ｒ&amp;Ｗ Ｂｏｔｔｌｅ認証値'!Print_Area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cp:lastPrinted>2020-01-16T22:23:47Z</cp:lastPrinted>
  <dcterms:created xsi:type="dcterms:W3CDTF">2008-07-06T23:01:12Z</dcterms:created>
  <dcterms:modified xsi:type="dcterms:W3CDTF">2020-09-13T21:06:38Z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424119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D5.1.5</vt:lpwstr>
  </property>
</Properties>
</file>