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7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8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9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0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1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2.xml" ContentType="application/vnd.openxmlformats-officedocument.drawingml.chart+xml"/>
  <Override PartName="/xl/drawings/drawing62.xml" ContentType="application/vnd.openxmlformats-officedocument.drawingml.chartshapes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drawings/drawing6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一括プログラム\"/>
    </mc:Choice>
  </mc:AlternateContent>
  <bookViews>
    <workbookView xWindow="14268" yWindow="-12" windowWidth="14316" windowHeight="12612" tabRatio="604"/>
  </bookViews>
  <sheets>
    <sheet name="Green Bottle 認証値" sheetId="180" r:id="rId1"/>
    <sheet name="Na" sheetId="150" r:id="rId2"/>
    <sheet name="K" sheetId="151" r:id="rId3"/>
    <sheet name="CL" sheetId="152" r:id="rId4"/>
    <sheet name="Ca" sheetId="153" r:id="rId5"/>
    <sheet name="GLU" sheetId="149" r:id="rId6"/>
    <sheet name="TCH" sheetId="138" r:id="rId7"/>
    <sheet name="TG" sheetId="139" r:id="rId8"/>
    <sheet name="HDL" sheetId="140" r:id="rId9"/>
    <sheet name="TP" sheetId="142" r:id="rId10"/>
    <sheet name="ALB" sheetId="164" r:id="rId11"/>
    <sheet name="TBIL" sheetId="177" r:id="rId12"/>
    <sheet name="CRP" sheetId="156" r:id="rId13"/>
    <sheet name="UA" sheetId="148" r:id="rId14"/>
    <sheet name="BUN" sheetId="144" r:id="rId15"/>
    <sheet name="CRE" sheetId="147" r:id="rId16"/>
    <sheet name="AST" sheetId="146" r:id="rId17"/>
    <sheet name="ALT" sheetId="131" r:id="rId18"/>
    <sheet name="rGT" sheetId="135" r:id="rId19"/>
    <sheet name="ALP" sheetId="133" r:id="rId20"/>
    <sheet name="LD" sheetId="132" r:id="rId21"/>
    <sheet name="CPK" sheetId="134" r:id="rId22"/>
    <sheet name="AMY" sheetId="136" r:id="rId23"/>
    <sheet name="CHE" sheetId="137" r:id="rId24"/>
    <sheet name="Fe" sheetId="155" r:id="rId25"/>
    <sheet name="Mg" sheetId="161" r:id="rId26"/>
    <sheet name="IP" sheetId="154" r:id="rId27"/>
    <sheet name="IgG" sheetId="157" r:id="rId28"/>
    <sheet name="IgA" sheetId="158" r:id="rId29"/>
    <sheet name="IgM" sheetId="159" r:id="rId30"/>
    <sheet name="LDL" sheetId="160" r:id="rId31"/>
    <sheet name="2021.8月を100％とした時の活性変化率" sheetId="162" r:id="rId32"/>
    <sheet name="Module1" sheetId="32" state="veryHidden" r:id="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'Green Bottle 認証値'!$A$1:$H$42</definedName>
    <definedName name="ｓｓ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62913"/>
</workbook>
</file>

<file path=xl/calcChain.xml><?xml version="1.0" encoding="utf-8"?>
<calcChain xmlns="http://schemas.openxmlformats.org/spreadsheetml/2006/main">
  <c r="P5" i="160" l="1"/>
  <c r="M5" i="131"/>
  <c r="M5" i="135"/>
  <c r="M5" i="133"/>
  <c r="M5" i="132"/>
  <c r="M5" i="134"/>
  <c r="M5" i="136"/>
  <c r="M5" i="137"/>
  <c r="M5" i="155"/>
  <c r="M5" i="161"/>
  <c r="M5" i="154"/>
  <c r="M5" i="157"/>
  <c r="M5" i="158"/>
  <c r="M5" i="159"/>
  <c r="M5" i="160"/>
  <c r="M5" i="146"/>
  <c r="P5" i="140"/>
  <c r="P5" i="152"/>
  <c r="M5" i="151"/>
  <c r="M5" i="152"/>
  <c r="M5" i="153"/>
  <c r="M5" i="149"/>
  <c r="M5" i="138"/>
  <c r="M5" i="139"/>
  <c r="M5" i="140"/>
  <c r="M5" i="142"/>
  <c r="M5" i="164"/>
  <c r="M5" i="177"/>
  <c r="M5" i="156"/>
  <c r="M5" i="148"/>
  <c r="M5" i="144"/>
  <c r="M5" i="147"/>
  <c r="M5" i="150"/>
  <c r="AB4" i="162"/>
  <c r="S4" i="162"/>
  <c r="J4" i="162"/>
  <c r="Y4" i="162"/>
  <c r="Q4" i="162"/>
  <c r="F4" i="162"/>
  <c r="Z4" i="162"/>
  <c r="B4" i="162"/>
  <c r="C4" i="162"/>
  <c r="N4" i="162"/>
  <c r="AD4" i="162"/>
  <c r="K4" i="162"/>
  <c r="AE4" i="162"/>
  <c r="H4" i="162"/>
  <c r="U4" i="162"/>
  <c r="T4" i="162"/>
  <c r="O4" i="162"/>
  <c r="W4" i="162"/>
  <c r="AC4" i="162"/>
  <c r="V4" i="162"/>
  <c r="L4" i="162"/>
  <c r="I4" i="162"/>
  <c r="D4" i="162"/>
  <c r="AA4" i="162"/>
  <c r="E4" i="162"/>
  <c r="R4" i="162"/>
  <c r="X4" i="162"/>
  <c r="P4" i="162"/>
  <c r="V4" i="152" l="1"/>
  <c r="Q4" i="151"/>
  <c r="S3" i="162"/>
  <c r="T3" i="162"/>
  <c r="P4" i="160" l="1"/>
  <c r="P4" i="140"/>
  <c r="P4" i="152"/>
  <c r="M4" i="131"/>
  <c r="M4" i="135"/>
  <c r="M4" i="133"/>
  <c r="M4" i="132"/>
  <c r="M4" i="134"/>
  <c r="M4" i="136"/>
  <c r="M4" i="137"/>
  <c r="M4" i="155"/>
  <c r="M4" i="161"/>
  <c r="M4" i="154"/>
  <c r="M4" i="157"/>
  <c r="M4" i="158"/>
  <c r="M4" i="159"/>
  <c r="M4" i="160"/>
  <c r="M4" i="146"/>
  <c r="M4" i="151"/>
  <c r="M4" i="152"/>
  <c r="M4" i="153"/>
  <c r="M4" i="149"/>
  <c r="M4" i="138"/>
  <c r="M4" i="139"/>
  <c r="M4" i="140"/>
  <c r="M4" i="142"/>
  <c r="M4" i="164"/>
  <c r="M4" i="177"/>
  <c r="M4" i="156"/>
  <c r="M4" i="148"/>
  <c r="M4" i="144"/>
  <c r="M4" i="147"/>
  <c r="M4" i="150"/>
  <c r="B3" i="162"/>
  <c r="H3" i="162"/>
  <c r="W3" i="162"/>
  <c r="M3" i="162"/>
  <c r="E3" i="162"/>
  <c r="D3" i="162"/>
  <c r="Y3" i="162"/>
  <c r="AC3" i="162"/>
  <c r="K3" i="162"/>
  <c r="AA3" i="162"/>
  <c r="F3" i="162"/>
  <c r="C3" i="162"/>
  <c r="Q3" i="162"/>
  <c r="O3" i="162"/>
  <c r="U3" i="162"/>
  <c r="L3" i="162"/>
  <c r="I3" i="162"/>
  <c r="P3" i="162"/>
  <c r="AD3" i="162"/>
  <c r="AE3" i="162"/>
  <c r="Z3" i="162"/>
  <c r="N3" i="162"/>
  <c r="J3" i="162"/>
  <c r="G3" i="162"/>
  <c r="R3" i="162"/>
  <c r="AB3" i="162"/>
  <c r="V3" i="162"/>
  <c r="X3" i="162"/>
  <c r="M3" i="153" l="1"/>
  <c r="P3" i="152"/>
  <c r="M3" i="152"/>
  <c r="M3" i="150"/>
  <c r="G38" i="180" l="1"/>
  <c r="D38" i="180"/>
  <c r="G37" i="180"/>
  <c r="D37" i="180"/>
  <c r="G35" i="180"/>
  <c r="D35" i="180"/>
  <c r="G34" i="180"/>
  <c r="D34" i="180"/>
  <c r="G33" i="180"/>
  <c r="D33" i="180"/>
  <c r="G32" i="180"/>
  <c r="D32" i="180"/>
  <c r="G31" i="180"/>
  <c r="D31" i="180"/>
  <c r="G30" i="180"/>
  <c r="D30" i="180"/>
  <c r="G29" i="180"/>
  <c r="D29" i="180"/>
  <c r="G28" i="180"/>
  <c r="D28" i="180"/>
  <c r="G27" i="180"/>
  <c r="D27" i="180"/>
  <c r="G26" i="180"/>
  <c r="D26" i="180"/>
  <c r="G25" i="180"/>
  <c r="D25" i="180"/>
  <c r="G24" i="180"/>
  <c r="D24" i="180"/>
  <c r="G23" i="180"/>
  <c r="D23" i="180"/>
  <c r="G22" i="180"/>
  <c r="D22" i="180"/>
  <c r="G21" i="180"/>
  <c r="D21" i="180"/>
  <c r="G20" i="180"/>
  <c r="D20" i="180"/>
  <c r="G19" i="180"/>
  <c r="D19" i="180"/>
  <c r="G18" i="180"/>
  <c r="D18" i="180"/>
  <c r="G17" i="180"/>
  <c r="D17" i="180"/>
  <c r="G16" i="180"/>
  <c r="D16" i="180"/>
  <c r="G15" i="180"/>
  <c r="D15" i="180"/>
  <c r="G14" i="180"/>
  <c r="D14" i="180"/>
  <c r="G13" i="180"/>
  <c r="D13" i="180"/>
  <c r="G12" i="180"/>
  <c r="D12" i="180"/>
  <c r="G11" i="180"/>
  <c r="D11" i="180"/>
  <c r="G10" i="180"/>
  <c r="D10" i="180"/>
  <c r="G9" i="180"/>
  <c r="D9" i="180"/>
  <c r="G8" i="180"/>
  <c r="D8" i="180"/>
  <c r="G7" i="180"/>
  <c r="D7" i="180"/>
  <c r="G6" i="180"/>
  <c r="D6" i="180"/>
  <c r="G5" i="180"/>
  <c r="D5" i="180"/>
  <c r="G4" i="180"/>
  <c r="D4" i="180"/>
  <c r="G3" i="180"/>
  <c r="D3" i="180"/>
  <c r="M3" i="135" l="1"/>
  <c r="N20" i="177" l="1"/>
  <c r="N19" i="177"/>
  <c r="N18" i="177"/>
  <c r="N17" i="177"/>
  <c r="N16" i="177"/>
  <c r="N15" i="177"/>
  <c r="N14" i="177"/>
  <c r="N13" i="177"/>
  <c r="N12" i="177"/>
  <c r="N11" i="177"/>
  <c r="N10" i="177"/>
  <c r="N9" i="177"/>
  <c r="N8" i="177"/>
  <c r="N7" i="177"/>
  <c r="N6" i="177"/>
  <c r="N5" i="177"/>
  <c r="N4" i="177"/>
  <c r="N3" i="177"/>
  <c r="M3" i="177"/>
  <c r="Q20" i="177" s="1"/>
  <c r="Q3" i="160"/>
  <c r="P3" i="160"/>
  <c r="M3" i="160"/>
  <c r="Q3" i="140"/>
  <c r="P3" i="140"/>
  <c r="M3" i="140"/>
  <c r="Q3" i="177" l="1"/>
  <c r="Q5" i="177"/>
  <c r="Q7" i="177"/>
  <c r="Q9" i="177"/>
  <c r="Q11" i="177"/>
  <c r="Q13" i="177"/>
  <c r="Q15" i="177"/>
  <c r="Q17" i="177"/>
  <c r="Q19" i="177"/>
  <c r="Q4" i="177"/>
  <c r="Q6" i="177"/>
  <c r="Q8" i="177"/>
  <c r="Q10" i="177"/>
  <c r="Q12" i="177"/>
  <c r="Q14" i="177"/>
  <c r="Q16" i="177"/>
  <c r="Q18" i="177"/>
  <c r="N3" i="149"/>
  <c r="M3" i="149"/>
  <c r="N3" i="153" l="1"/>
  <c r="N3" i="152"/>
  <c r="Q3" i="152"/>
  <c r="M3" i="151"/>
  <c r="N3" i="160" l="1"/>
  <c r="N3" i="159"/>
  <c r="M3" i="159"/>
  <c r="M3" i="158"/>
  <c r="N3" i="157"/>
  <c r="M3" i="157"/>
  <c r="M3" i="154"/>
  <c r="N3" i="161"/>
  <c r="M3" i="161"/>
  <c r="N3" i="155"/>
  <c r="M3" i="155"/>
  <c r="N3" i="137"/>
  <c r="M3" i="137"/>
  <c r="M3" i="136"/>
  <c r="N3" i="136"/>
  <c r="M3" i="134"/>
  <c r="N3" i="134"/>
  <c r="N3" i="132"/>
  <c r="M3" i="132"/>
  <c r="N3" i="135"/>
  <c r="N3" i="131"/>
  <c r="M3" i="131"/>
  <c r="Q4" i="131" s="1"/>
  <c r="N3" i="146"/>
  <c r="M3" i="146"/>
  <c r="M3" i="147"/>
  <c r="M3" i="144"/>
  <c r="M3" i="148"/>
  <c r="M3" i="156"/>
  <c r="M3" i="164"/>
  <c r="M3" i="142"/>
  <c r="N3" i="140"/>
  <c r="Q4" i="146" l="1"/>
  <c r="Q5" i="146"/>
  <c r="N6" i="160"/>
  <c r="N8" i="160"/>
  <c r="N7" i="160"/>
  <c r="N5" i="160"/>
  <c r="N4" i="160"/>
  <c r="Q8" i="160"/>
  <c r="Q7" i="160"/>
  <c r="Q6" i="160"/>
  <c r="Q5" i="160"/>
  <c r="Q4" i="160"/>
  <c r="Q4" i="140"/>
  <c r="Q5" i="140"/>
  <c r="Q6" i="140"/>
  <c r="Q7" i="140"/>
  <c r="Q8" i="140"/>
  <c r="N4" i="140"/>
  <c r="N9" i="160" l="1"/>
  <c r="N10" i="160"/>
  <c r="N11" i="160"/>
  <c r="N12" i="160"/>
  <c r="N13" i="160"/>
  <c r="N14" i="160"/>
  <c r="N15" i="160"/>
  <c r="N16" i="160"/>
  <c r="N17" i="160"/>
  <c r="N18" i="160"/>
  <c r="N19" i="160"/>
  <c r="N20" i="160"/>
  <c r="N6" i="140"/>
  <c r="N7" i="140"/>
  <c r="N8" i="140"/>
  <c r="N9" i="140"/>
  <c r="N10" i="140"/>
  <c r="N11" i="140"/>
  <c r="N12" i="140"/>
  <c r="N13" i="140"/>
  <c r="N14" i="140"/>
  <c r="N15" i="140"/>
  <c r="N16" i="140"/>
  <c r="N17" i="140"/>
  <c r="N18" i="140"/>
  <c r="N19" i="140"/>
  <c r="N20" i="140"/>
  <c r="N5" i="140"/>
  <c r="Q9" i="160"/>
  <c r="Q10" i="160"/>
  <c r="Q11" i="160"/>
  <c r="Q12" i="160"/>
  <c r="Q13" i="160"/>
  <c r="Q14" i="160"/>
  <c r="Q15" i="160"/>
  <c r="Q16" i="160"/>
  <c r="Q17" i="160"/>
  <c r="Q18" i="160"/>
  <c r="Q19" i="160"/>
  <c r="Q20" i="160"/>
  <c r="Q4" i="152" l="1"/>
  <c r="N20" i="164" l="1"/>
  <c r="N19" i="164"/>
  <c r="N18" i="164"/>
  <c r="N17" i="164"/>
  <c r="N16" i="164"/>
  <c r="N15" i="164"/>
  <c r="N14" i="164"/>
  <c r="N13" i="164"/>
  <c r="N12" i="164"/>
  <c r="N11" i="164"/>
  <c r="N10" i="164"/>
  <c r="N9" i="164"/>
  <c r="N8" i="164"/>
  <c r="N7" i="164"/>
  <c r="N6" i="164"/>
  <c r="N5" i="164"/>
  <c r="N4" i="164"/>
  <c r="N3" i="164"/>
  <c r="Q20" i="164"/>
  <c r="Q6" i="164" l="1"/>
  <c r="Q10" i="164"/>
  <c r="Q16" i="164"/>
  <c r="Q18" i="164"/>
  <c r="Q5" i="164"/>
  <c r="Q7" i="164"/>
  <c r="Q9" i="164"/>
  <c r="Q11" i="164"/>
  <c r="Q13" i="164"/>
  <c r="Q15" i="164"/>
  <c r="Q17" i="164"/>
  <c r="Q3" i="164"/>
  <c r="Q19" i="164"/>
  <c r="Q4" i="164"/>
  <c r="Q8" i="164"/>
  <c r="Q12" i="164"/>
  <c r="Q14" i="164"/>
  <c r="Q5" i="152" l="1"/>
  <c r="Q6" i="152"/>
  <c r="Q7" i="152"/>
  <c r="Q8" i="152"/>
  <c r="Q9" i="152"/>
  <c r="N9" i="152"/>
  <c r="N8" i="152"/>
  <c r="N4" i="152"/>
  <c r="N5" i="152"/>
  <c r="N6" i="152"/>
  <c r="N7" i="152"/>
  <c r="N20" i="161" l="1"/>
  <c r="N19" i="161"/>
  <c r="N18" i="161"/>
  <c r="N17" i="161"/>
  <c r="N16" i="161"/>
  <c r="N15" i="161"/>
  <c r="N14" i="161"/>
  <c r="N13" i="161"/>
  <c r="N12" i="161"/>
  <c r="N11" i="161"/>
  <c r="N10" i="161"/>
  <c r="N9" i="161"/>
  <c r="N8" i="161"/>
  <c r="N7" i="161"/>
  <c r="N6" i="161"/>
  <c r="N5" i="161"/>
  <c r="N4" i="161"/>
  <c r="Q20" i="161"/>
  <c r="V18" i="160"/>
  <c r="N20" i="159"/>
  <c r="N19" i="159"/>
  <c r="N18" i="159"/>
  <c r="N17" i="159"/>
  <c r="N16" i="159"/>
  <c r="N15" i="159"/>
  <c r="N14" i="159"/>
  <c r="N13" i="159"/>
  <c r="N12" i="159"/>
  <c r="N11" i="159"/>
  <c r="N10" i="159"/>
  <c r="N9" i="159"/>
  <c r="N8" i="159"/>
  <c r="N7" i="159"/>
  <c r="N6" i="159"/>
  <c r="N5" i="159"/>
  <c r="N4" i="159"/>
  <c r="Q19" i="159"/>
  <c r="N20" i="158"/>
  <c r="N19" i="158"/>
  <c r="N18" i="158"/>
  <c r="N17" i="158"/>
  <c r="N16" i="158"/>
  <c r="N15" i="158"/>
  <c r="N14" i="158"/>
  <c r="N13" i="158"/>
  <c r="N12" i="158"/>
  <c r="N11" i="158"/>
  <c r="N10" i="158"/>
  <c r="N9" i="158"/>
  <c r="N8" i="158"/>
  <c r="N7" i="158"/>
  <c r="N6" i="158"/>
  <c r="N5" i="158"/>
  <c r="N4" i="158"/>
  <c r="N3" i="158"/>
  <c r="Q20" i="158"/>
  <c r="N20" i="157"/>
  <c r="N19" i="157"/>
  <c r="N18" i="157"/>
  <c r="N17" i="157"/>
  <c r="N16" i="157"/>
  <c r="N15" i="157"/>
  <c r="N14" i="157"/>
  <c r="N13" i="157"/>
  <c r="N12" i="157"/>
  <c r="N11" i="157"/>
  <c r="N10" i="157"/>
  <c r="N9" i="157"/>
  <c r="N8" i="157"/>
  <c r="N7" i="157"/>
  <c r="N6" i="157"/>
  <c r="N5" i="157"/>
  <c r="N4" i="157"/>
  <c r="Q20" i="157"/>
  <c r="N20" i="156"/>
  <c r="N19" i="156"/>
  <c r="N18" i="156"/>
  <c r="N17" i="156"/>
  <c r="N16" i="156"/>
  <c r="N15" i="156"/>
  <c r="N14" i="156"/>
  <c r="N13" i="156"/>
  <c r="N12" i="156"/>
  <c r="N11" i="156"/>
  <c r="N10" i="156"/>
  <c r="N9" i="156"/>
  <c r="N8" i="156"/>
  <c r="N7" i="156"/>
  <c r="N6" i="156"/>
  <c r="N5" i="156"/>
  <c r="N4" i="156"/>
  <c r="N3" i="156"/>
  <c r="Q20" i="156"/>
  <c r="N20" i="155"/>
  <c r="N19" i="155"/>
  <c r="N18" i="155"/>
  <c r="N17" i="155"/>
  <c r="N16" i="155"/>
  <c r="N15" i="155"/>
  <c r="N14" i="155"/>
  <c r="N13" i="155"/>
  <c r="N12" i="155"/>
  <c r="N11" i="155"/>
  <c r="N10" i="155"/>
  <c r="N9" i="155"/>
  <c r="N8" i="155"/>
  <c r="N7" i="155"/>
  <c r="N6" i="155"/>
  <c r="N5" i="155"/>
  <c r="N4" i="155"/>
  <c r="Q19" i="155"/>
  <c r="N20" i="154"/>
  <c r="N19" i="154"/>
  <c r="N18" i="154"/>
  <c r="N17" i="154"/>
  <c r="N16" i="154"/>
  <c r="N15" i="154"/>
  <c r="N14" i="154"/>
  <c r="N13" i="154"/>
  <c r="N12" i="154"/>
  <c r="N11" i="154"/>
  <c r="N10" i="154"/>
  <c r="N9" i="154"/>
  <c r="N8" i="154"/>
  <c r="N7" i="154"/>
  <c r="N6" i="154"/>
  <c r="N5" i="154"/>
  <c r="N4" i="154"/>
  <c r="N3" i="154"/>
  <c r="Q20" i="154"/>
  <c r="N20" i="153"/>
  <c r="N19" i="153"/>
  <c r="N18" i="153"/>
  <c r="N17" i="153"/>
  <c r="N16" i="153"/>
  <c r="N15" i="153"/>
  <c r="N14" i="153"/>
  <c r="N13" i="153"/>
  <c r="N12" i="153"/>
  <c r="N11" i="153"/>
  <c r="N10" i="153"/>
  <c r="N9" i="153"/>
  <c r="N8" i="153"/>
  <c r="N7" i="153"/>
  <c r="N6" i="153"/>
  <c r="N5" i="153"/>
  <c r="N4" i="153"/>
  <c r="Q20" i="153"/>
  <c r="Q20" i="152"/>
  <c r="N20" i="152"/>
  <c r="Q19" i="152"/>
  <c r="N19" i="152"/>
  <c r="Q18" i="152"/>
  <c r="N18" i="152"/>
  <c r="Q17" i="152"/>
  <c r="N17" i="152"/>
  <c r="Q16" i="152"/>
  <c r="N16" i="152"/>
  <c r="Q15" i="152"/>
  <c r="N15" i="152"/>
  <c r="Q14" i="152"/>
  <c r="N14" i="152"/>
  <c r="Q13" i="152"/>
  <c r="N13" i="152"/>
  <c r="Q12" i="152"/>
  <c r="N12" i="152"/>
  <c r="Q11" i="152"/>
  <c r="N11" i="152"/>
  <c r="Q10" i="152"/>
  <c r="N10" i="152"/>
  <c r="V19" i="152"/>
  <c r="N20" i="151"/>
  <c r="N19" i="151"/>
  <c r="N18" i="151"/>
  <c r="N17" i="151"/>
  <c r="N16" i="151"/>
  <c r="N15" i="151"/>
  <c r="N14" i="151"/>
  <c r="N13" i="151"/>
  <c r="N12" i="151"/>
  <c r="N11" i="151"/>
  <c r="N10" i="151"/>
  <c r="N9" i="151"/>
  <c r="N8" i="151"/>
  <c r="N7" i="151"/>
  <c r="N6" i="151"/>
  <c r="N5" i="151"/>
  <c r="N4" i="151"/>
  <c r="N3" i="151"/>
  <c r="Q20" i="151"/>
  <c r="N20" i="150"/>
  <c r="N19" i="150"/>
  <c r="N18" i="150"/>
  <c r="N17" i="150"/>
  <c r="N16" i="150"/>
  <c r="N15" i="150"/>
  <c r="N14" i="150"/>
  <c r="N13" i="150"/>
  <c r="N12" i="150"/>
  <c r="N11" i="150"/>
  <c r="N10" i="150"/>
  <c r="N9" i="150"/>
  <c r="N8" i="150"/>
  <c r="N7" i="150"/>
  <c r="N6" i="150"/>
  <c r="N5" i="150"/>
  <c r="N4" i="150"/>
  <c r="N3" i="150"/>
  <c r="Q19" i="150"/>
  <c r="N20" i="149"/>
  <c r="N19" i="149"/>
  <c r="N18" i="149"/>
  <c r="N17" i="149"/>
  <c r="N16" i="149"/>
  <c r="N15" i="149"/>
  <c r="N14" i="149"/>
  <c r="N13" i="149"/>
  <c r="N12" i="149"/>
  <c r="N11" i="149"/>
  <c r="N10" i="149"/>
  <c r="N9" i="149"/>
  <c r="N8" i="149"/>
  <c r="N7" i="149"/>
  <c r="N6" i="149"/>
  <c r="N5" i="149"/>
  <c r="N4" i="149"/>
  <c r="Q20" i="149"/>
  <c r="N20" i="148"/>
  <c r="N19" i="148"/>
  <c r="N18" i="148"/>
  <c r="N17" i="148"/>
  <c r="N16" i="148"/>
  <c r="N15" i="148"/>
  <c r="N14" i="148"/>
  <c r="N13" i="148"/>
  <c r="N12" i="148"/>
  <c r="N11" i="148"/>
  <c r="N10" i="148"/>
  <c r="N9" i="148"/>
  <c r="N8" i="148"/>
  <c r="N7" i="148"/>
  <c r="N6" i="148"/>
  <c r="N5" i="148"/>
  <c r="N4" i="148"/>
  <c r="N3" i="148"/>
  <c r="Q20" i="148"/>
  <c r="N20" i="147"/>
  <c r="N19" i="147"/>
  <c r="N18" i="147"/>
  <c r="N17" i="147"/>
  <c r="N16" i="147"/>
  <c r="N15" i="147"/>
  <c r="N14" i="147"/>
  <c r="N13" i="147"/>
  <c r="N12" i="147"/>
  <c r="N11" i="147"/>
  <c r="N10" i="147"/>
  <c r="N9" i="147"/>
  <c r="N8" i="147"/>
  <c r="N7" i="147"/>
  <c r="N6" i="147"/>
  <c r="N5" i="147"/>
  <c r="N4" i="147"/>
  <c r="N3" i="147"/>
  <c r="Q20" i="147"/>
  <c r="N20" i="146"/>
  <c r="N19" i="146"/>
  <c r="N18" i="146"/>
  <c r="N17" i="146"/>
  <c r="N16" i="146"/>
  <c r="N15" i="146"/>
  <c r="N14" i="146"/>
  <c r="N13" i="146"/>
  <c r="N12" i="146"/>
  <c r="N11" i="146"/>
  <c r="N10" i="146"/>
  <c r="N9" i="146"/>
  <c r="N8" i="146"/>
  <c r="N7" i="146"/>
  <c r="N6" i="146"/>
  <c r="N5" i="146"/>
  <c r="N4" i="146"/>
  <c r="Q19" i="146"/>
  <c r="N20" i="144"/>
  <c r="N19" i="144"/>
  <c r="N18" i="144"/>
  <c r="N17" i="144"/>
  <c r="N16" i="144"/>
  <c r="N15" i="144"/>
  <c r="N14" i="144"/>
  <c r="N13" i="144"/>
  <c r="N12" i="144"/>
  <c r="N11" i="144"/>
  <c r="N10" i="144"/>
  <c r="N9" i="144"/>
  <c r="N8" i="144"/>
  <c r="N7" i="144"/>
  <c r="N6" i="144"/>
  <c r="N5" i="144"/>
  <c r="N4" i="144"/>
  <c r="N3" i="144"/>
  <c r="Q18" i="144"/>
  <c r="N20" i="142"/>
  <c r="N19" i="142"/>
  <c r="N18" i="142"/>
  <c r="N17" i="142"/>
  <c r="N16" i="142"/>
  <c r="N15" i="142"/>
  <c r="N14" i="142"/>
  <c r="N13" i="142"/>
  <c r="N12" i="142"/>
  <c r="N11" i="142"/>
  <c r="N10" i="142"/>
  <c r="N9" i="142"/>
  <c r="N8" i="142"/>
  <c r="N7" i="142"/>
  <c r="N6" i="142"/>
  <c r="N5" i="142"/>
  <c r="N4" i="142"/>
  <c r="N3" i="142"/>
  <c r="Q19" i="142"/>
  <c r="Q20" i="140"/>
  <c r="Q19" i="140"/>
  <c r="Q18" i="140"/>
  <c r="Q17" i="140"/>
  <c r="Q16" i="140"/>
  <c r="Q15" i="140"/>
  <c r="Q14" i="140"/>
  <c r="Q13" i="140"/>
  <c r="Q12" i="140"/>
  <c r="Q11" i="140"/>
  <c r="Q10" i="140"/>
  <c r="Q9" i="140"/>
  <c r="V20" i="140"/>
  <c r="N20" i="139"/>
  <c r="N19" i="139"/>
  <c r="N18" i="139"/>
  <c r="N17" i="139"/>
  <c r="N16" i="139"/>
  <c r="N15" i="139"/>
  <c r="N14" i="139"/>
  <c r="N13" i="139"/>
  <c r="N12" i="139"/>
  <c r="N11" i="139"/>
  <c r="N10" i="139"/>
  <c r="N9" i="139"/>
  <c r="N8" i="139"/>
  <c r="N7" i="139"/>
  <c r="N6" i="139"/>
  <c r="N5" i="139"/>
  <c r="N4" i="139"/>
  <c r="N3" i="139"/>
  <c r="M3" i="139"/>
  <c r="Q20" i="139" s="1"/>
  <c r="N20" i="138"/>
  <c r="N19" i="138"/>
  <c r="N18" i="138"/>
  <c r="N17" i="138"/>
  <c r="N16" i="138"/>
  <c r="N15" i="138"/>
  <c r="N14" i="138"/>
  <c r="N13" i="138"/>
  <c r="N12" i="138"/>
  <c r="N11" i="138"/>
  <c r="N10" i="138"/>
  <c r="N9" i="138"/>
  <c r="N8" i="138"/>
  <c r="N7" i="138"/>
  <c r="N6" i="138"/>
  <c r="N5" i="138"/>
  <c r="N4" i="138"/>
  <c r="N3" i="138"/>
  <c r="M3" i="138"/>
  <c r="Q11" i="138" s="1"/>
  <c r="N20" i="137"/>
  <c r="N19" i="137"/>
  <c r="N18" i="137"/>
  <c r="N17" i="137"/>
  <c r="N16" i="137"/>
  <c r="N15" i="137"/>
  <c r="N14" i="137"/>
  <c r="N13" i="137"/>
  <c r="N12" i="137"/>
  <c r="N11" i="137"/>
  <c r="N10" i="137"/>
  <c r="N9" i="137"/>
  <c r="N8" i="137"/>
  <c r="N7" i="137"/>
  <c r="N6" i="137"/>
  <c r="N5" i="137"/>
  <c r="N4" i="137"/>
  <c r="Q19" i="137"/>
  <c r="N20" i="136"/>
  <c r="N19" i="136"/>
  <c r="N18" i="136"/>
  <c r="N17" i="136"/>
  <c r="N16" i="136"/>
  <c r="N15" i="136"/>
  <c r="N14" i="136"/>
  <c r="N13" i="136"/>
  <c r="N12" i="136"/>
  <c r="N11" i="136"/>
  <c r="N10" i="136"/>
  <c r="N9" i="136"/>
  <c r="N8" i="136"/>
  <c r="N7" i="136"/>
  <c r="N6" i="136"/>
  <c r="N5" i="136"/>
  <c r="N4" i="136"/>
  <c r="Q20" i="136"/>
  <c r="N20" i="135"/>
  <c r="N19" i="135"/>
  <c r="N18" i="135"/>
  <c r="N17" i="135"/>
  <c r="N16" i="135"/>
  <c r="N15" i="135"/>
  <c r="N14" i="135"/>
  <c r="N13" i="135"/>
  <c r="N12" i="135"/>
  <c r="N11" i="135"/>
  <c r="N10" i="135"/>
  <c r="N9" i="135"/>
  <c r="N8" i="135"/>
  <c r="N7" i="135"/>
  <c r="N6" i="135"/>
  <c r="N5" i="135"/>
  <c r="N4" i="135"/>
  <c r="Q20" i="135"/>
  <c r="N20" i="134"/>
  <c r="N19" i="134"/>
  <c r="N18" i="134"/>
  <c r="N17" i="134"/>
  <c r="N16" i="134"/>
  <c r="N15" i="134"/>
  <c r="N14" i="134"/>
  <c r="N13" i="134"/>
  <c r="N12" i="134"/>
  <c r="N11" i="134"/>
  <c r="N10" i="134"/>
  <c r="N9" i="134"/>
  <c r="N8" i="134"/>
  <c r="N7" i="134"/>
  <c r="N6" i="134"/>
  <c r="N5" i="134"/>
  <c r="N4" i="134"/>
  <c r="Q19" i="134"/>
  <c r="N20" i="133"/>
  <c r="N19" i="133"/>
  <c r="N18" i="133"/>
  <c r="N17" i="133"/>
  <c r="N16" i="133"/>
  <c r="N15" i="133"/>
  <c r="N14" i="133"/>
  <c r="N13" i="133"/>
  <c r="N12" i="133"/>
  <c r="N11" i="133"/>
  <c r="N10" i="133"/>
  <c r="N9" i="133"/>
  <c r="N8" i="133"/>
  <c r="N7" i="133"/>
  <c r="N6" i="133"/>
  <c r="N5" i="133"/>
  <c r="N4" i="133"/>
  <c r="N3" i="133"/>
  <c r="M3" i="133"/>
  <c r="Q19" i="133" s="1"/>
  <c r="N20" i="132"/>
  <c r="N19" i="132"/>
  <c r="N18" i="132"/>
  <c r="N17" i="132"/>
  <c r="N16" i="132"/>
  <c r="N15" i="132"/>
  <c r="N14" i="132"/>
  <c r="N13" i="132"/>
  <c r="N12" i="132"/>
  <c r="N11" i="132"/>
  <c r="N10" i="132"/>
  <c r="N9" i="132"/>
  <c r="N8" i="132"/>
  <c r="N7" i="132"/>
  <c r="N6" i="132"/>
  <c r="N5" i="132"/>
  <c r="N4" i="132"/>
  <c r="Q18" i="132"/>
  <c r="N20" i="131"/>
  <c r="N19" i="131"/>
  <c r="N18" i="131"/>
  <c r="N17" i="131"/>
  <c r="N16" i="131"/>
  <c r="N15" i="131"/>
  <c r="N14" i="131"/>
  <c r="N13" i="131"/>
  <c r="N12" i="131"/>
  <c r="N11" i="131"/>
  <c r="N10" i="131"/>
  <c r="N9" i="131"/>
  <c r="N8" i="131"/>
  <c r="N7" i="131"/>
  <c r="N6" i="131"/>
  <c r="N5" i="131"/>
  <c r="N4" i="131"/>
  <c r="Q20" i="131"/>
  <c r="Q4" i="132" l="1"/>
  <c r="Q4" i="133"/>
  <c r="Q3" i="156"/>
  <c r="Q11" i="148"/>
  <c r="Q11" i="147"/>
  <c r="Q5" i="147"/>
  <c r="Q5" i="153"/>
  <c r="Q11" i="153"/>
  <c r="Q3" i="151"/>
  <c r="Q9" i="151"/>
  <c r="Q17" i="148"/>
  <c r="Q3" i="147"/>
  <c r="Q9" i="147"/>
  <c r="Q13" i="161"/>
  <c r="V4" i="160"/>
  <c r="V20" i="160"/>
  <c r="V16" i="160"/>
  <c r="V12" i="160"/>
  <c r="V8" i="160"/>
  <c r="Q17" i="153"/>
  <c r="Q3" i="153"/>
  <c r="Q9" i="153"/>
  <c r="Q5" i="151"/>
  <c r="Q11" i="151"/>
  <c r="Q17" i="151"/>
  <c r="Q5" i="148"/>
  <c r="Q17" i="147"/>
  <c r="Q5" i="161"/>
  <c r="Q19" i="156"/>
  <c r="Q11" i="156"/>
  <c r="Q13" i="153"/>
  <c r="Q19" i="153"/>
  <c r="Q13" i="151"/>
  <c r="Q19" i="151"/>
  <c r="Q13" i="148"/>
  <c r="Q19" i="148"/>
  <c r="Q3" i="148"/>
  <c r="Q9" i="148"/>
  <c r="Q13" i="147"/>
  <c r="Q19" i="147"/>
  <c r="Q11" i="139"/>
  <c r="Q3" i="139"/>
  <c r="Q19" i="139"/>
  <c r="Q17" i="139"/>
  <c r="Q9" i="139"/>
  <c r="Q3" i="132"/>
  <c r="Q19" i="132"/>
  <c r="Q9" i="132"/>
  <c r="Q11" i="132"/>
  <c r="Q17" i="132"/>
  <c r="Q13" i="146"/>
  <c r="Q9" i="161"/>
  <c r="Q17" i="161"/>
  <c r="Q3" i="161"/>
  <c r="Q11" i="161"/>
  <c r="Q19" i="161"/>
  <c r="Q7" i="161"/>
  <c r="Q15" i="161"/>
  <c r="Q15" i="157"/>
  <c r="Q9" i="157"/>
  <c r="Q17" i="157"/>
  <c r="Q3" i="157"/>
  <c r="Q11" i="157"/>
  <c r="Q19" i="157"/>
  <c r="Q7" i="157"/>
  <c r="Q5" i="157"/>
  <c r="Q13" i="157"/>
  <c r="Q7" i="156"/>
  <c r="Q15" i="156"/>
  <c r="Q9" i="156"/>
  <c r="Q17" i="156"/>
  <c r="Q5" i="156"/>
  <c r="Q13" i="156"/>
  <c r="Q7" i="153"/>
  <c r="Q15" i="153"/>
  <c r="Q7" i="151"/>
  <c r="Q15" i="151"/>
  <c r="Q7" i="148"/>
  <c r="Q15" i="148"/>
  <c r="Q7" i="147"/>
  <c r="Q15" i="147"/>
  <c r="Q5" i="139"/>
  <c r="Q13" i="139"/>
  <c r="Q7" i="139"/>
  <c r="Q15" i="139"/>
  <c r="Q7" i="136"/>
  <c r="Q17" i="136"/>
  <c r="Q5" i="136"/>
  <c r="Q13" i="136"/>
  <c r="Q15" i="136"/>
  <c r="Q9" i="136"/>
  <c r="Q3" i="136"/>
  <c r="Q11" i="136"/>
  <c r="Q19" i="136"/>
  <c r="Q7" i="135"/>
  <c r="Q15" i="135"/>
  <c r="Q5" i="135"/>
  <c r="Q13" i="135"/>
  <c r="Q9" i="135"/>
  <c r="Q17" i="135"/>
  <c r="Q3" i="135"/>
  <c r="Q11" i="135"/>
  <c r="Q19" i="135"/>
  <c r="Q5" i="132"/>
  <c r="Q13" i="132"/>
  <c r="Q7" i="132"/>
  <c r="Q15" i="132"/>
  <c r="Q15" i="131"/>
  <c r="Q9" i="131"/>
  <c r="Q17" i="131"/>
  <c r="Q3" i="131"/>
  <c r="Q11" i="131"/>
  <c r="Q19" i="131"/>
  <c r="Q7" i="131"/>
  <c r="Q5" i="131"/>
  <c r="Q13" i="131"/>
  <c r="Q7" i="146"/>
  <c r="Q15" i="146"/>
  <c r="Q9" i="146"/>
  <c r="Q17" i="146"/>
  <c r="Q3" i="146"/>
  <c r="Q11" i="146"/>
  <c r="Q6" i="150"/>
  <c r="Q10" i="150"/>
  <c r="Q14" i="150"/>
  <c r="Q16" i="150"/>
  <c r="Q20" i="150"/>
  <c r="V9" i="152"/>
  <c r="V13" i="152"/>
  <c r="Q6" i="155"/>
  <c r="Q10" i="155"/>
  <c r="Q14" i="155"/>
  <c r="Q16" i="155"/>
  <c r="Q20" i="155"/>
  <c r="Q6" i="159"/>
  <c r="Q8" i="159"/>
  <c r="Q10" i="159"/>
  <c r="Q12" i="159"/>
  <c r="Q14" i="159"/>
  <c r="Q16" i="159"/>
  <c r="Q18" i="159"/>
  <c r="Q20" i="159"/>
  <c r="Q6" i="149"/>
  <c r="Q10" i="149"/>
  <c r="Q14" i="149"/>
  <c r="Q18" i="149"/>
  <c r="V6" i="152"/>
  <c r="V14" i="152"/>
  <c r="Q6" i="154"/>
  <c r="Q10" i="154"/>
  <c r="Q14" i="154"/>
  <c r="Q18" i="154"/>
  <c r="Q6" i="158"/>
  <c r="Q10" i="158"/>
  <c r="Q14" i="158"/>
  <c r="Q18" i="158"/>
  <c r="V5" i="160"/>
  <c r="V13" i="160"/>
  <c r="V17" i="160"/>
  <c r="Q4" i="147"/>
  <c r="Q6" i="147"/>
  <c r="Q8" i="147"/>
  <c r="Q10" i="147"/>
  <c r="Q12" i="147"/>
  <c r="Q14" i="147"/>
  <c r="Q16" i="147"/>
  <c r="Q18" i="147"/>
  <c r="Q3" i="149"/>
  <c r="Q5" i="149"/>
  <c r="Q7" i="149"/>
  <c r="Q9" i="149"/>
  <c r="Q11" i="149"/>
  <c r="Q13" i="149"/>
  <c r="Q15" i="149"/>
  <c r="Q17" i="149"/>
  <c r="Q19" i="149"/>
  <c r="Q6" i="151"/>
  <c r="Q8" i="151"/>
  <c r="Q10" i="151"/>
  <c r="Q12" i="151"/>
  <c r="Q14" i="151"/>
  <c r="Q16" i="151"/>
  <c r="Q18" i="151"/>
  <c r="V8" i="152"/>
  <c r="V12" i="152"/>
  <c r="V16" i="152"/>
  <c r="V20" i="152"/>
  <c r="Q3" i="154"/>
  <c r="Q5" i="154"/>
  <c r="Q7" i="154"/>
  <c r="Q9" i="154"/>
  <c r="Q11" i="154"/>
  <c r="Q13" i="154"/>
  <c r="Q15" i="154"/>
  <c r="Q17" i="154"/>
  <c r="Q19" i="154"/>
  <c r="Q4" i="156"/>
  <c r="Q6" i="156"/>
  <c r="Q8" i="156"/>
  <c r="Q10" i="156"/>
  <c r="Q12" i="156"/>
  <c r="Q14" i="156"/>
  <c r="Q16" i="156"/>
  <c r="Q18" i="156"/>
  <c r="Q3" i="158"/>
  <c r="Q5" i="158"/>
  <c r="Q7" i="158"/>
  <c r="Q9" i="158"/>
  <c r="Q11" i="158"/>
  <c r="Q13" i="158"/>
  <c r="Q15" i="158"/>
  <c r="Q17" i="158"/>
  <c r="Q19" i="158"/>
  <c r="V3" i="160"/>
  <c r="V7" i="160"/>
  <c r="V11" i="160"/>
  <c r="V15" i="160"/>
  <c r="V19" i="160"/>
  <c r="Q4" i="161"/>
  <c r="Q6" i="161"/>
  <c r="Q8" i="161"/>
  <c r="Q10" i="161"/>
  <c r="Q12" i="161"/>
  <c r="Q14" i="161"/>
  <c r="Q16" i="161"/>
  <c r="Q18" i="161"/>
  <c r="Q4" i="150"/>
  <c r="Q8" i="150"/>
  <c r="Q12" i="150"/>
  <c r="Q18" i="150"/>
  <c r="V5" i="152"/>
  <c r="V17" i="152"/>
  <c r="Q4" i="155"/>
  <c r="Q8" i="155"/>
  <c r="Q12" i="155"/>
  <c r="Q18" i="155"/>
  <c r="Q4" i="159"/>
  <c r="Q4" i="149"/>
  <c r="Q8" i="149"/>
  <c r="Q12" i="149"/>
  <c r="Q16" i="149"/>
  <c r="V10" i="152"/>
  <c r="V18" i="152"/>
  <c r="Q4" i="154"/>
  <c r="Q8" i="154"/>
  <c r="Q12" i="154"/>
  <c r="Q16" i="154"/>
  <c r="Q4" i="158"/>
  <c r="Q8" i="158"/>
  <c r="Q12" i="158"/>
  <c r="Q16" i="158"/>
  <c r="V9" i="160"/>
  <c r="Q4" i="148"/>
  <c r="Q6" i="148"/>
  <c r="Q8" i="148"/>
  <c r="Q10" i="148"/>
  <c r="Q12" i="148"/>
  <c r="Q14" i="148"/>
  <c r="Q16" i="148"/>
  <c r="Q18" i="148"/>
  <c r="Q3" i="150"/>
  <c r="Q5" i="150"/>
  <c r="Q7" i="150"/>
  <c r="Q9" i="150"/>
  <c r="Q11" i="150"/>
  <c r="Q13" i="150"/>
  <c r="Q15" i="150"/>
  <c r="Q17" i="150"/>
  <c r="V3" i="152"/>
  <c r="V7" i="152"/>
  <c r="V11" i="152"/>
  <c r="V15" i="152"/>
  <c r="Q4" i="153"/>
  <c r="Q6" i="153"/>
  <c r="Q8" i="153"/>
  <c r="Q10" i="153"/>
  <c r="Q12" i="153"/>
  <c r="Q14" i="153"/>
  <c r="Q16" i="153"/>
  <c r="Q18" i="153"/>
  <c r="Q3" i="155"/>
  <c r="Q5" i="155"/>
  <c r="Q7" i="155"/>
  <c r="Q9" i="155"/>
  <c r="Q11" i="155"/>
  <c r="Q13" i="155"/>
  <c r="Q15" i="155"/>
  <c r="Q17" i="155"/>
  <c r="Q4" i="157"/>
  <c r="Q6" i="157"/>
  <c r="Q8" i="157"/>
  <c r="Q10" i="157"/>
  <c r="Q12" i="157"/>
  <c r="Q14" i="157"/>
  <c r="Q16" i="157"/>
  <c r="Q18" i="157"/>
  <c r="Q3" i="159"/>
  <c r="Q5" i="159"/>
  <c r="Q7" i="159"/>
  <c r="Q9" i="159"/>
  <c r="Q11" i="159"/>
  <c r="Q13" i="159"/>
  <c r="Q15" i="159"/>
  <c r="Q17" i="159"/>
  <c r="V6" i="160"/>
  <c r="V10" i="160"/>
  <c r="V14" i="160"/>
  <c r="Q6" i="146"/>
  <c r="Q8" i="146"/>
  <c r="Q10" i="146"/>
  <c r="Q12" i="146"/>
  <c r="Q14" i="146"/>
  <c r="Q16" i="146"/>
  <c r="Q18" i="146"/>
  <c r="Q20" i="146"/>
  <c r="Q4" i="134"/>
  <c r="Q8" i="134"/>
  <c r="Q14" i="134"/>
  <c r="Q18" i="134"/>
  <c r="Q4" i="138"/>
  <c r="Q8" i="138"/>
  <c r="Q12" i="138"/>
  <c r="Q14" i="138"/>
  <c r="Q18" i="138"/>
  <c r="Q20" i="138"/>
  <c r="V13" i="140"/>
  <c r="Q4" i="144"/>
  <c r="Q8" i="144"/>
  <c r="Q14" i="144"/>
  <c r="Q20" i="144"/>
  <c r="Q8" i="133"/>
  <c r="Q12" i="133"/>
  <c r="Q16" i="133"/>
  <c r="Q20" i="133"/>
  <c r="Q6" i="137"/>
  <c r="Q8" i="137"/>
  <c r="Q12" i="137"/>
  <c r="Q16" i="137"/>
  <c r="Q20" i="137"/>
  <c r="V6" i="140"/>
  <c r="V14" i="140"/>
  <c r="Q4" i="142"/>
  <c r="Q6" i="142"/>
  <c r="Q10" i="142"/>
  <c r="Q12" i="142"/>
  <c r="Q14" i="142"/>
  <c r="Q16" i="142"/>
  <c r="Q18" i="142"/>
  <c r="Q20" i="142"/>
  <c r="Q6" i="132"/>
  <c r="Q14" i="132"/>
  <c r="Q20" i="132"/>
  <c r="Q7" i="134"/>
  <c r="Q10" i="136"/>
  <c r="Q18" i="136"/>
  <c r="Q3" i="138"/>
  <c r="Q7" i="138"/>
  <c r="Q9" i="138"/>
  <c r="Q13" i="138"/>
  <c r="Q15" i="138"/>
  <c r="Q17" i="138"/>
  <c r="Q19" i="138"/>
  <c r="V3" i="140"/>
  <c r="V7" i="140"/>
  <c r="V11" i="140"/>
  <c r="V15" i="140"/>
  <c r="V19" i="140"/>
  <c r="Q3" i="144"/>
  <c r="Q5" i="144"/>
  <c r="Q7" i="144"/>
  <c r="Q9" i="144"/>
  <c r="Q11" i="144"/>
  <c r="Q13" i="144"/>
  <c r="Q15" i="144"/>
  <c r="Q17" i="144"/>
  <c r="Q19" i="144"/>
  <c r="Q6" i="134"/>
  <c r="Q10" i="134"/>
  <c r="Q12" i="134"/>
  <c r="Q16" i="134"/>
  <c r="Q20" i="134"/>
  <c r="Q6" i="138"/>
  <c r="Q10" i="138"/>
  <c r="Q16" i="138"/>
  <c r="V5" i="140"/>
  <c r="V9" i="140"/>
  <c r="V17" i="140"/>
  <c r="Q6" i="144"/>
  <c r="Q10" i="144"/>
  <c r="Q12" i="144"/>
  <c r="Q16" i="144"/>
  <c r="Q6" i="133"/>
  <c r="Q10" i="133"/>
  <c r="Q14" i="133"/>
  <c r="Q18" i="133"/>
  <c r="Q4" i="137"/>
  <c r="Q10" i="137"/>
  <c r="Q14" i="137"/>
  <c r="Q18" i="137"/>
  <c r="V10" i="140"/>
  <c r="V18" i="140"/>
  <c r="Q8" i="142"/>
  <c r="Q8" i="132"/>
  <c r="Q10" i="132"/>
  <c r="Q12" i="132"/>
  <c r="Q16" i="132"/>
  <c r="Q3" i="134"/>
  <c r="Q5" i="134"/>
  <c r="Q9" i="134"/>
  <c r="Q11" i="134"/>
  <c r="Q13" i="134"/>
  <c r="Q15" i="134"/>
  <c r="Q17" i="134"/>
  <c r="Q4" i="136"/>
  <c r="Q6" i="136"/>
  <c r="Q8" i="136"/>
  <c r="Q12" i="136"/>
  <c r="Q14" i="136"/>
  <c r="Q16" i="136"/>
  <c r="Q5" i="138"/>
  <c r="Q6" i="131"/>
  <c r="Q8" i="131"/>
  <c r="Q10" i="131"/>
  <c r="Q12" i="131"/>
  <c r="Q14" i="131"/>
  <c r="Q16" i="131"/>
  <c r="Q18" i="131"/>
  <c r="Q3" i="133"/>
  <c r="Q5" i="133"/>
  <c r="Q7" i="133"/>
  <c r="Q9" i="133"/>
  <c r="Q11" i="133"/>
  <c r="Q13" i="133"/>
  <c r="Q15" i="133"/>
  <c r="Q17" i="133"/>
  <c r="Q4" i="135"/>
  <c r="Q6" i="135"/>
  <c r="Q8" i="135"/>
  <c r="Q10" i="135"/>
  <c r="Q12" i="135"/>
  <c r="Q14" i="135"/>
  <c r="Q16" i="135"/>
  <c r="Q18" i="135"/>
  <c r="Q3" i="137"/>
  <c r="Q5" i="137"/>
  <c r="Q7" i="137"/>
  <c r="Q9" i="137"/>
  <c r="Q11" i="137"/>
  <c r="Q13" i="137"/>
  <c r="Q15" i="137"/>
  <c r="Q17" i="137"/>
  <c r="Q4" i="139"/>
  <c r="Q6" i="139"/>
  <c r="Q8" i="139"/>
  <c r="Q10" i="139"/>
  <c r="Q12" i="139"/>
  <c r="Q14" i="139"/>
  <c r="Q16" i="139"/>
  <c r="Q18" i="139"/>
  <c r="V4" i="140"/>
  <c r="V8" i="140"/>
  <c r="V12" i="140"/>
  <c r="V16" i="140"/>
  <c r="Q3" i="142"/>
  <c r="Q5" i="142"/>
  <c r="Q7" i="142"/>
  <c r="Q9" i="142"/>
  <c r="Q11" i="142"/>
  <c r="Q13" i="142"/>
  <c r="Q15" i="142"/>
  <c r="Q17" i="142"/>
  <c r="G4" i="162"/>
  <c r="M4" i="162"/>
</calcChain>
</file>

<file path=xl/sharedStrings.xml><?xml version="1.0" encoding="utf-8"?>
<sst xmlns="http://schemas.openxmlformats.org/spreadsheetml/2006/main" count="791" uniqueCount="160">
  <si>
    <t>項目</t>
  </si>
  <si>
    <t>認証値</t>
  </si>
  <si>
    <t>AST</t>
  </si>
  <si>
    <t>ALT</t>
  </si>
  <si>
    <t>ALP</t>
  </si>
  <si>
    <t>LD</t>
  </si>
  <si>
    <t>CPK</t>
  </si>
  <si>
    <t>r-GT</t>
  </si>
  <si>
    <t>TCH</t>
  </si>
  <si>
    <t>TP</t>
  </si>
  <si>
    <t>BUN</t>
  </si>
  <si>
    <t>CRE</t>
  </si>
  <si>
    <t>UA</t>
  </si>
  <si>
    <t>GLU</t>
  </si>
  <si>
    <t>Na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</si>
  <si>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</si>
  <si>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</si>
  <si>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</si>
  <si>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</si>
  <si>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</si>
  <si>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</si>
  <si>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</si>
  <si>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</si>
  <si>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</si>
  <si>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</si>
  <si>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</si>
  <si>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</si>
  <si>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順大浦安</t>
  </si>
  <si>
    <t>千葉青葉</t>
  </si>
  <si>
    <t>R</t>
  </si>
  <si>
    <t>下限</t>
  </si>
  <si>
    <t>上限</t>
  </si>
  <si>
    <t>AMY</t>
  </si>
  <si>
    <t>CHE</t>
  </si>
  <si>
    <t>TG</t>
  </si>
  <si>
    <t>HDL</t>
  </si>
  <si>
    <t>ALB</t>
  </si>
  <si>
    <t>LDL</t>
  </si>
  <si>
    <t>rGT</t>
  </si>
  <si>
    <t>TBIL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</si>
  <si>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</si>
  <si>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</si>
  <si>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</si>
  <si>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</si>
  <si>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</si>
  <si>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</si>
  <si>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5"/>
  </si>
  <si>
    <t>AMY</t>
    <phoneticPr fontId="5"/>
  </si>
  <si>
    <t>Mg</t>
    <phoneticPr fontId="5"/>
  </si>
  <si>
    <t>参考値として扱う項目</t>
    <rPh sb="6" eb="7">
      <t>アツカ</t>
    </rPh>
    <rPh sb="8" eb="10">
      <t>コウモク</t>
    </rPh>
    <phoneticPr fontId="5"/>
  </si>
  <si>
    <t>TG</t>
    <phoneticPr fontId="5"/>
  </si>
  <si>
    <t>CL</t>
    <phoneticPr fontId="5"/>
  </si>
  <si>
    <t>AST</t>
    <phoneticPr fontId="5"/>
  </si>
  <si>
    <t>CHE</t>
    <phoneticPr fontId="5"/>
  </si>
  <si>
    <t>Fe</t>
    <phoneticPr fontId="5"/>
  </si>
  <si>
    <t>IgG</t>
    <phoneticPr fontId="5"/>
  </si>
  <si>
    <t>IgA</t>
    <phoneticPr fontId="5"/>
  </si>
  <si>
    <t>IgM</t>
    <phoneticPr fontId="5"/>
  </si>
  <si>
    <t>CL（日立電極）</t>
    <rPh sb="3" eb="4">
      <t>ヒ</t>
    </rPh>
    <rPh sb="4" eb="5">
      <t>タ</t>
    </rPh>
    <rPh sb="5" eb="7">
      <t>デンキョク</t>
    </rPh>
    <phoneticPr fontId="5"/>
  </si>
  <si>
    <t>HDL積水コレステスト</t>
    <rPh sb="3" eb="5">
      <t>セキスイ</t>
    </rPh>
    <phoneticPr fontId="5"/>
  </si>
  <si>
    <t>LDL積水コレステスト</t>
    <rPh sb="3" eb="5">
      <t>セキスイ</t>
    </rPh>
    <phoneticPr fontId="5"/>
  </si>
  <si>
    <t>（留意事項）</t>
    <rPh sb="1" eb="3">
      <t>リュウイ</t>
    </rPh>
    <rPh sb="3" eb="5">
      <t>ジコウ</t>
    </rPh>
    <phoneticPr fontId="5"/>
  </si>
  <si>
    <t>ALT</t>
    <phoneticPr fontId="5"/>
  </si>
  <si>
    <t>TBIL</t>
    <phoneticPr fontId="5"/>
  </si>
  <si>
    <t>単位</t>
  </si>
  <si>
    <t>許容範囲</t>
  </si>
  <si>
    <t>許容幅</t>
  </si>
  <si>
    <t>mmol/L</t>
  </si>
  <si>
    <t>CL（日立電極以外）</t>
    <rPh sb="3" eb="4">
      <t>ヒ</t>
    </rPh>
    <rPh sb="4" eb="5">
      <t>タ</t>
    </rPh>
    <rPh sb="5" eb="7">
      <t>デンキョク</t>
    </rPh>
    <rPh sb="7" eb="9">
      <t>イガイ</t>
    </rPh>
    <phoneticPr fontId="5"/>
  </si>
  <si>
    <t>±3mmol/L</t>
  </si>
  <si>
    <t>mg/dL</t>
  </si>
  <si>
    <t>±3mg/dL</t>
  </si>
  <si>
    <t>±0.2g/dL</t>
  </si>
  <si>
    <t>±0.20mg/dL</t>
  </si>
  <si>
    <t>±5mg/dL</t>
  </si>
  <si>
    <t>２．チリトロール2000Lを検量用物質（キャリブレータ）として用いることに対して、データの保証はいたしません。</t>
    <rPh sb="14" eb="16">
      <t>ケンリョウ</t>
    </rPh>
    <rPh sb="16" eb="17">
      <t>ヨウ</t>
    </rPh>
    <phoneticPr fontId="5"/>
  </si>
  <si>
    <t>千葉MC</t>
    <phoneticPr fontId="5"/>
  </si>
  <si>
    <t>CK</t>
    <phoneticPr fontId="5"/>
  </si>
  <si>
    <t>10病院平均</t>
    <phoneticPr fontId="5"/>
  </si>
  <si>
    <t>日立以外認証値</t>
    <rPh sb="0" eb="2">
      <t>ヒタチ</t>
    </rPh>
    <rPh sb="2" eb="4">
      <t>イガイ</t>
    </rPh>
    <phoneticPr fontId="5"/>
  </si>
  <si>
    <t>日立認証値</t>
    <rPh sb="0" eb="2">
      <t>ヒタチ</t>
    </rPh>
    <phoneticPr fontId="5"/>
  </si>
  <si>
    <t>日立以外平均</t>
    <rPh sb="0" eb="1">
      <t>ヒ</t>
    </rPh>
    <rPh sb="1" eb="2">
      <t>タ</t>
    </rPh>
    <rPh sb="2" eb="4">
      <t>イガイ</t>
    </rPh>
    <phoneticPr fontId="5"/>
  </si>
  <si>
    <t>日立平均</t>
    <rPh sb="0" eb="2">
      <t>ヒタチ</t>
    </rPh>
    <phoneticPr fontId="5"/>
  </si>
  <si>
    <t>船橋医療C</t>
    <rPh sb="0" eb="2">
      <t>フナバシ</t>
    </rPh>
    <rPh sb="2" eb="4">
      <t>イリョウ</t>
    </rPh>
    <phoneticPr fontId="5"/>
  </si>
  <si>
    <t>東千葉MC</t>
    <rPh sb="0" eb="1">
      <t>ヒガシ</t>
    </rPh>
    <rPh sb="1" eb="3">
      <t>チバ</t>
    </rPh>
    <phoneticPr fontId="5"/>
  </si>
  <si>
    <t>新東京</t>
    <rPh sb="0" eb="1">
      <t>シン</t>
    </rPh>
    <rPh sb="1" eb="3">
      <t>トウキョウ</t>
    </rPh>
    <phoneticPr fontId="5"/>
  </si>
  <si>
    <t>日立以外下限</t>
    <rPh sb="0" eb="2">
      <t>ヒタチ</t>
    </rPh>
    <rPh sb="2" eb="4">
      <t>イガイ</t>
    </rPh>
    <phoneticPr fontId="5"/>
  </si>
  <si>
    <t>日立下限</t>
    <rPh sb="0" eb="2">
      <t>ヒタチ</t>
    </rPh>
    <phoneticPr fontId="5"/>
  </si>
  <si>
    <t>日立上限</t>
    <rPh sb="0" eb="2">
      <t>ヒタチ</t>
    </rPh>
    <phoneticPr fontId="5"/>
  </si>
  <si>
    <t>ALB</t>
    <phoneticPr fontId="5"/>
  </si>
  <si>
    <t>～</t>
    <phoneticPr fontId="5"/>
  </si>
  <si>
    <t>mg/dL</t>
    <phoneticPr fontId="5"/>
  </si>
  <si>
    <t>±5mg/dL</t>
    <phoneticPr fontId="5"/>
  </si>
  <si>
    <t>±0.20mg/dL</t>
    <phoneticPr fontId="5"/>
  </si>
  <si>
    <t>T-BIL</t>
    <phoneticPr fontId="5"/>
  </si>
  <si>
    <t>g/dL</t>
    <phoneticPr fontId="5"/>
  </si>
  <si>
    <t>ALB（New BCP）</t>
    <phoneticPr fontId="5"/>
  </si>
  <si>
    <t>±0.2g/dL</t>
    <phoneticPr fontId="5"/>
  </si>
  <si>
    <t>±0.5mg/dL</t>
    <phoneticPr fontId="5"/>
  </si>
  <si>
    <t>mmol/L</t>
    <phoneticPr fontId="5"/>
  </si>
  <si>
    <t>サンリツ</t>
    <phoneticPr fontId="5"/>
  </si>
  <si>
    <t>千葉救急C</t>
    <rPh sb="0" eb="2">
      <t>チバ</t>
    </rPh>
    <rPh sb="2" eb="4">
      <t>キュウキュウ</t>
    </rPh>
    <phoneticPr fontId="5"/>
  </si>
  <si>
    <t>8病院平均</t>
    <phoneticPr fontId="5"/>
  </si>
  <si>
    <t>7病院平均</t>
    <phoneticPr fontId="5"/>
  </si>
  <si>
    <t>±2mmol/L</t>
    <phoneticPr fontId="5"/>
  </si>
  <si>
    <t>±0.2mmol/L</t>
    <phoneticPr fontId="5"/>
  </si>
  <si>
    <t>±3mmol/L</t>
    <phoneticPr fontId="5"/>
  </si>
  <si>
    <t>±8mg/dL（±5％）</t>
    <phoneticPr fontId="5"/>
  </si>
  <si>
    <t>±3mg/dL（±5％）</t>
    <phoneticPr fontId="5"/>
  </si>
  <si>
    <t>±3mg/dL</t>
    <phoneticPr fontId="5"/>
  </si>
  <si>
    <t>±0.3mg/dL</t>
    <phoneticPr fontId="5"/>
  </si>
  <si>
    <t>±2mg/dL</t>
    <phoneticPr fontId="5"/>
  </si>
  <si>
    <t>U/L</t>
    <phoneticPr fontId="5"/>
  </si>
  <si>
    <t>±5U/L（±5％）</t>
    <phoneticPr fontId="5"/>
  </si>
  <si>
    <t>±4U/L（±5％）</t>
    <phoneticPr fontId="5"/>
  </si>
  <si>
    <t>γ-GT</t>
    <phoneticPr fontId="5"/>
  </si>
  <si>
    <t>±14U/L（±5％）</t>
    <phoneticPr fontId="5"/>
  </si>
  <si>
    <t>±15U/L（±5％）</t>
    <phoneticPr fontId="5"/>
  </si>
  <si>
    <t>ChE</t>
    <phoneticPr fontId="5"/>
  </si>
  <si>
    <t>μg/dL</t>
    <phoneticPr fontId="5"/>
  </si>
  <si>
    <t>±8μg/dL（±5％）</t>
    <phoneticPr fontId="5"/>
  </si>
  <si>
    <t>±0.2mg/dL</t>
    <phoneticPr fontId="5"/>
  </si>
  <si>
    <t>±49mg/dL（±5％）</t>
    <phoneticPr fontId="5"/>
  </si>
  <si>
    <t>±21mg/dL（±10％）</t>
    <phoneticPr fontId="5"/>
  </si>
  <si>
    <t>±9mg/dL（±10％）</t>
    <phoneticPr fontId="5"/>
  </si>
  <si>
    <t>±12U/L（±5％）</t>
    <phoneticPr fontId="5"/>
  </si>
  <si>
    <t>ALP-IFCC</t>
    <phoneticPr fontId="5"/>
  </si>
  <si>
    <t>ALP-JSCC</t>
    <phoneticPr fontId="5"/>
  </si>
  <si>
    <t>LD-IFCC</t>
    <phoneticPr fontId="5"/>
  </si>
  <si>
    <t>LD-JSCC</t>
    <phoneticPr fontId="5"/>
  </si>
  <si>
    <t>±16U/L（±5％）</t>
    <phoneticPr fontId="5"/>
  </si>
  <si>
    <t>±13U/L（±5％）</t>
    <phoneticPr fontId="5"/>
  </si>
  <si>
    <t>１．ALP-JSCC値、LD-JSCC値に移行されていない施設向けに、参考値扱いとして表記しています。</t>
    <rPh sb="21" eb="23">
      <t>イコウ</t>
    </rPh>
    <rPh sb="29" eb="31">
      <t>シセツ</t>
    </rPh>
    <rPh sb="31" eb="32">
      <t>ム</t>
    </rPh>
    <phoneticPr fontId="5"/>
  </si>
  <si>
    <t>ALP-IFCC</t>
    <phoneticPr fontId="5"/>
  </si>
  <si>
    <t>LD-IFCC</t>
    <phoneticPr fontId="5"/>
  </si>
  <si>
    <t>05</t>
  </si>
  <si>
    <t>06</t>
  </si>
  <si>
    <t>07</t>
  </si>
  <si>
    <t>08</t>
  </si>
  <si>
    <t>09</t>
  </si>
  <si>
    <t>10</t>
  </si>
  <si>
    <t>11</t>
  </si>
  <si>
    <t>12</t>
  </si>
  <si>
    <t>22.01</t>
    <phoneticPr fontId="5"/>
  </si>
  <si>
    <t>02</t>
    <phoneticPr fontId="5"/>
  </si>
  <si>
    <t>03</t>
  </si>
  <si>
    <t>04</t>
  </si>
  <si>
    <r>
      <t>Chiritorol 2000L Green Bottle（</t>
    </r>
    <r>
      <rPr>
        <b/>
        <sz val="10"/>
        <color rgb="FF006600"/>
        <rFont val="Meiryo UI"/>
        <family val="3"/>
        <charset val="128"/>
      </rPr>
      <t>製造番号：013102 有効期限：2023.01.31）</t>
    </r>
    <r>
      <rPr>
        <b/>
        <sz val="14"/>
        <color rgb="FF006600"/>
        <rFont val="Meiryo UI"/>
        <family val="3"/>
        <charset val="128"/>
      </rPr>
      <t>認証値設定 2021年4月</t>
    </r>
    <rPh sb="42" eb="44">
      <t>ユウコウ</t>
    </rPh>
    <rPh sb="44" eb="46">
      <t>キゲン</t>
    </rPh>
    <rPh sb="57" eb="59">
      <t>ニンショウ</t>
    </rPh>
    <rPh sb="59" eb="60">
      <t>アタイ</t>
    </rPh>
    <rPh sb="61" eb="63">
      <t>セッテイ</t>
    </rPh>
    <rPh sb="68" eb="69">
      <t>ネン</t>
    </rPh>
    <rPh sb="70" eb="71">
      <t>ツキ</t>
    </rPh>
    <phoneticPr fontId="5"/>
  </si>
  <si>
    <t>21.08</t>
    <phoneticPr fontId="5"/>
  </si>
  <si>
    <t>09</t>
    <phoneticPr fontId="5"/>
  </si>
  <si>
    <t>23.01</t>
    <phoneticPr fontId="5"/>
  </si>
  <si>
    <t>HDLミナリスメタボリード</t>
    <phoneticPr fontId="5"/>
  </si>
  <si>
    <t>LDLミナリスメタボリード</t>
    <phoneticPr fontId="5"/>
  </si>
  <si>
    <t>2021.8月値を100％に対する変化率</t>
    <phoneticPr fontId="5"/>
  </si>
  <si>
    <t>ミナリスM平均</t>
    <phoneticPr fontId="5"/>
  </si>
  <si>
    <t>ミナリスM下限</t>
    <rPh sb="5" eb="7">
      <t>カゲン</t>
    </rPh>
    <phoneticPr fontId="5"/>
  </si>
  <si>
    <t>ミナリスM上限</t>
    <rPh sb="5" eb="7">
      <t>ジョウゲン</t>
    </rPh>
    <phoneticPr fontId="5"/>
  </si>
  <si>
    <t>ミナリスM認証値</t>
    <rPh sb="5" eb="7">
      <t>ニンショウ</t>
    </rPh>
    <phoneticPr fontId="5"/>
  </si>
  <si>
    <t>z</t>
    <phoneticPr fontId="5"/>
  </si>
  <si>
    <t>9病院平均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</si>
</sst>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0"/>
    <numFmt numFmtId="178" formatCode="0.00_ "/>
    <numFmt numFmtId="179" formatCode="0.00\ "/>
    <numFmt numFmtId="180" formatCode="0.0_ 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000099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000099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6"/>
      <color rgb="FF000099"/>
      <name val="Meiryo UI"/>
      <family val="3"/>
      <charset val="128"/>
    </font>
    <font>
      <sz val="11"/>
      <color indexed="10"/>
      <name val="Meiryo UI"/>
      <family val="3"/>
      <charset val="128"/>
    </font>
    <font>
      <sz val="14"/>
      <name val="メイリオ"/>
      <family val="3"/>
      <charset val="128"/>
    </font>
    <font>
      <sz val="1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indexed="9"/>
      <name val="Meiryo UI"/>
      <family val="3"/>
      <charset val="128"/>
    </font>
    <font>
      <sz val="8"/>
      <name val="Meiryo UI"/>
      <family val="3"/>
      <charset val="128"/>
    </font>
    <font>
      <b/>
      <sz val="14"/>
      <color rgb="FF006600"/>
      <name val="Meiryo UI"/>
      <family val="3"/>
      <charset val="128"/>
    </font>
    <font>
      <b/>
      <sz val="10"/>
      <color rgb="FF006600"/>
      <name val="Meiryo UI"/>
      <family val="3"/>
      <charset val="128"/>
    </font>
    <font>
      <sz val="11"/>
      <color rgb="FF006600"/>
      <name val="Meiryo UI"/>
      <family val="3"/>
      <charset val="128"/>
    </font>
    <font>
      <b/>
      <sz val="16"/>
      <color rgb="FF0066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3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7" xfId="0" applyFont="1" applyFill="1" applyBorder="1"/>
    <xf numFmtId="0" fontId="6" fillId="2" borderId="1" xfId="0" applyFont="1" applyFill="1" applyBorder="1"/>
    <xf numFmtId="176" fontId="7" fillId="2" borderId="7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8" fillId="0" borderId="0" xfId="0" applyFont="1"/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/>
    </xf>
    <xf numFmtId="0" fontId="14" fillId="0" borderId="0" xfId="0" applyFont="1"/>
    <xf numFmtId="0" fontId="15" fillId="0" borderId="4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0" borderId="0" xfId="0" applyFont="1"/>
    <xf numFmtId="176" fontId="15" fillId="0" borderId="0" xfId="0" applyNumberFormat="1" applyFont="1"/>
    <xf numFmtId="0" fontId="15" fillId="0" borderId="2" xfId="0" applyFont="1" applyBorder="1" applyAlignment="1">
      <alignment horizontal="center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6" fillId="2" borderId="7" xfId="0" applyFont="1" applyFill="1" applyBorder="1"/>
    <xf numFmtId="0" fontId="16" fillId="2" borderId="1" xfId="0" applyFont="1" applyFill="1" applyBorder="1"/>
    <xf numFmtId="2" fontId="15" fillId="0" borderId="0" xfId="0" applyNumberFormat="1" applyFont="1" applyAlignment="1">
      <alignment horizontal="center"/>
    </xf>
    <xf numFmtId="1" fontId="16" fillId="2" borderId="1" xfId="0" applyNumberFormat="1" applyFont="1" applyFill="1" applyBorder="1"/>
    <xf numFmtId="177" fontId="16" fillId="2" borderId="1" xfId="0" applyNumberFormat="1" applyFont="1" applyFill="1" applyBorder="1" applyAlignment="1">
      <alignment horizontal="center"/>
    </xf>
    <xf numFmtId="176" fontId="16" fillId="2" borderId="7" xfId="0" applyNumberFormat="1" applyFont="1" applyFill="1" applyBorder="1" applyAlignment="1">
      <alignment horizontal="center"/>
    </xf>
    <xf numFmtId="176" fontId="1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6" xfId="0" applyNumberFormat="1" applyFont="1" applyFill="1" applyBorder="1" applyAlignment="1" applyProtection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0" fontId="15" fillId="0" borderId="8" xfId="0" applyFont="1" applyBorder="1" applyAlignment="1">
      <alignment horizontal="center"/>
    </xf>
    <xf numFmtId="2" fontId="19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0" fillId="0" borderId="3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5" fillId="0" borderId="8" xfId="0" applyNumberFormat="1" applyFont="1" applyBorder="1" applyAlignment="1">
      <alignment horizontal="right" vertical="center"/>
    </xf>
    <xf numFmtId="0" fontId="4" fillId="0" borderId="0" xfId="0" applyFont="1"/>
    <xf numFmtId="0" fontId="14" fillId="0" borderId="2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0" xfId="0" applyFont="1" applyBorder="1"/>
    <xf numFmtId="0" fontId="23" fillId="0" borderId="0" xfId="0" applyFont="1" applyBorder="1"/>
    <xf numFmtId="0" fontId="20" fillId="0" borderId="2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22" fillId="0" borderId="0" xfId="0" applyFont="1" applyAlignment="1"/>
    <xf numFmtId="0" fontId="26" fillId="0" borderId="0" xfId="0" applyFont="1"/>
    <xf numFmtId="177" fontId="15" fillId="0" borderId="2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27" fillId="0" borderId="0" xfId="0" applyFont="1"/>
    <xf numFmtId="0" fontId="21" fillId="0" borderId="0" xfId="0" applyFont="1" applyFill="1" applyBorder="1" applyAlignment="1">
      <alignment horizontal="left" vertical="center"/>
    </xf>
    <xf numFmtId="178" fontId="13" fillId="0" borderId="3" xfId="0" applyNumberFormat="1" applyFont="1" applyBorder="1" applyAlignment="1">
      <alignment horizontal="center" vertical="center"/>
    </xf>
    <xf numFmtId="177" fontId="28" fillId="0" borderId="2" xfId="0" applyNumberFormat="1" applyFont="1" applyBorder="1" applyAlignment="1">
      <alignment horizontal="center"/>
    </xf>
    <xf numFmtId="177" fontId="28" fillId="0" borderId="2" xfId="0" applyNumberFormat="1" applyFont="1" applyBorder="1" applyAlignment="1">
      <alignment horizontal="center" vertical="center"/>
    </xf>
    <xf numFmtId="177" fontId="28" fillId="0" borderId="2" xfId="0" applyNumberFormat="1" applyFont="1" applyBorder="1"/>
    <xf numFmtId="176" fontId="20" fillId="0" borderId="2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9" fontId="13" fillId="0" borderId="2" xfId="0" applyNumberFormat="1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/>
    </xf>
    <xf numFmtId="177" fontId="10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/>
    </xf>
    <xf numFmtId="176" fontId="13" fillId="0" borderId="4" xfId="0" applyNumberFormat="1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176" fontId="25" fillId="3" borderId="0" xfId="0" applyNumberFormat="1" applyFont="1" applyFill="1" applyBorder="1" applyAlignment="1">
      <alignment horizontal="left" vertical="center"/>
    </xf>
    <xf numFmtId="0" fontId="31" fillId="0" borderId="0" xfId="0" applyFont="1"/>
    <xf numFmtId="0" fontId="30" fillId="0" borderId="0" xfId="0" applyFont="1"/>
    <xf numFmtId="0" fontId="32" fillId="2" borderId="1" xfId="0" applyFont="1" applyFill="1" applyBorder="1" applyAlignment="1">
      <alignment horizontal="center"/>
    </xf>
    <xf numFmtId="177" fontId="16" fillId="2" borderId="47" xfId="0" applyNumberFormat="1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right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left" vertical="center"/>
    </xf>
    <xf numFmtId="0" fontId="37" fillId="0" borderId="20" xfId="0" applyNumberFormat="1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right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left" vertical="center"/>
    </xf>
    <xf numFmtId="0" fontId="37" fillId="0" borderId="18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left" vertical="center"/>
    </xf>
    <xf numFmtId="176" fontId="37" fillId="0" borderId="18" xfId="0" applyNumberFormat="1" applyFont="1" applyFill="1" applyBorder="1" applyAlignment="1">
      <alignment horizontal="center" vertical="center"/>
    </xf>
    <xf numFmtId="176" fontId="37" fillId="0" borderId="33" xfId="0" applyNumberFormat="1" applyFont="1" applyFill="1" applyBorder="1" applyAlignment="1">
      <alignment horizontal="right" vertical="center"/>
    </xf>
    <xf numFmtId="176" fontId="37" fillId="0" borderId="6" xfId="0" applyNumberFormat="1" applyFont="1" applyFill="1" applyBorder="1" applyAlignment="1">
      <alignment horizontal="left" vertical="center"/>
    </xf>
    <xf numFmtId="0" fontId="37" fillId="0" borderId="34" xfId="0" applyFont="1" applyFill="1" applyBorder="1" applyAlignment="1">
      <alignment horizontal="right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22" xfId="0" applyNumberFormat="1" applyFont="1" applyFill="1" applyBorder="1" applyAlignment="1">
      <alignment horizontal="center" vertical="center"/>
    </xf>
    <xf numFmtId="1" fontId="37" fillId="0" borderId="34" xfId="0" applyNumberFormat="1" applyFont="1" applyFill="1" applyBorder="1" applyAlignment="1">
      <alignment horizontal="right" vertical="center"/>
    </xf>
    <xf numFmtId="1" fontId="37" fillId="0" borderId="3" xfId="0" applyNumberFormat="1" applyFont="1" applyFill="1" applyBorder="1" applyAlignment="1">
      <alignment horizontal="left" vertical="center"/>
    </xf>
    <xf numFmtId="0" fontId="37" fillId="0" borderId="36" xfId="0" applyNumberFormat="1" applyFont="1" applyFill="1" applyBorder="1" applyAlignment="1">
      <alignment horizontal="center" vertical="center"/>
    </xf>
    <xf numFmtId="1" fontId="37" fillId="0" borderId="37" xfId="0" applyNumberFormat="1" applyFont="1" applyFill="1" applyBorder="1" applyAlignment="1">
      <alignment horizontal="right" vertical="center"/>
    </xf>
    <xf numFmtId="0" fontId="37" fillId="0" borderId="38" xfId="0" applyFont="1" applyFill="1" applyBorder="1" applyAlignment="1">
      <alignment horizontal="center" vertical="center"/>
    </xf>
    <xf numFmtId="1" fontId="37" fillId="0" borderId="4" xfId="0" applyNumberFormat="1" applyFont="1" applyFill="1" applyBorder="1" applyAlignment="1">
      <alignment horizontal="left" vertical="center"/>
    </xf>
    <xf numFmtId="0" fontId="37" fillId="0" borderId="40" xfId="0" applyNumberFormat="1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right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left" vertical="center"/>
    </xf>
    <xf numFmtId="1" fontId="37" fillId="0" borderId="31" xfId="0" applyNumberFormat="1" applyFont="1" applyFill="1" applyBorder="1" applyAlignment="1">
      <alignment horizontal="right" vertical="center"/>
    </xf>
    <xf numFmtId="1" fontId="37" fillId="0" borderId="16" xfId="0" applyNumberFormat="1" applyFont="1" applyFill="1" applyBorder="1" applyAlignment="1">
      <alignment horizontal="left" vertical="center"/>
    </xf>
    <xf numFmtId="0" fontId="37" fillId="0" borderId="45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left" vertical="center"/>
    </xf>
    <xf numFmtId="176" fontId="37" fillId="0" borderId="13" xfId="0" applyNumberFormat="1" applyFont="1" applyFill="1" applyBorder="1" applyAlignment="1">
      <alignment horizontal="center" vertical="center"/>
    </xf>
    <xf numFmtId="176" fontId="37" fillId="0" borderId="34" xfId="0" applyNumberFormat="1" applyFont="1" applyFill="1" applyBorder="1" applyAlignment="1">
      <alignment horizontal="right" vertical="center"/>
    </xf>
    <xf numFmtId="176" fontId="37" fillId="0" borderId="3" xfId="0" applyNumberFormat="1" applyFont="1" applyFill="1" applyBorder="1" applyAlignment="1">
      <alignment horizontal="left" vertical="center"/>
    </xf>
    <xf numFmtId="2" fontId="37" fillId="0" borderId="18" xfId="0" applyNumberFormat="1" applyFont="1" applyFill="1" applyBorder="1" applyAlignment="1">
      <alignment horizontal="center" vertical="center"/>
    </xf>
    <xf numFmtId="2" fontId="37" fillId="0" borderId="33" xfId="0" applyNumberFormat="1" applyFont="1" applyFill="1" applyBorder="1" applyAlignment="1">
      <alignment horizontal="right" vertical="center"/>
    </xf>
    <xf numFmtId="2" fontId="37" fillId="0" borderId="6" xfId="0" applyNumberFormat="1" applyFont="1" applyFill="1" applyBorder="1" applyAlignment="1">
      <alignment horizontal="left" vertical="center"/>
    </xf>
    <xf numFmtId="2" fontId="37" fillId="0" borderId="13" xfId="0" applyNumberFormat="1" applyFont="1" applyFill="1" applyBorder="1" applyAlignment="1">
      <alignment horizontal="center" vertical="center"/>
    </xf>
    <xf numFmtId="2" fontId="37" fillId="0" borderId="34" xfId="0" applyNumberFormat="1" applyFont="1" applyFill="1" applyBorder="1" applyAlignment="1">
      <alignment horizontal="right" vertical="center"/>
    </xf>
    <xf numFmtId="2" fontId="37" fillId="0" borderId="3" xfId="0" applyNumberFormat="1" applyFont="1" applyFill="1" applyBorder="1" applyAlignment="1">
      <alignment horizontal="left" vertical="center"/>
    </xf>
    <xf numFmtId="1" fontId="37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5" fillId="0" borderId="8" xfId="0" quotePrefix="1" applyFont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180" fontId="13" fillId="0" borderId="2" xfId="0" applyNumberFormat="1" applyFont="1" applyBorder="1" applyAlignment="1">
      <alignment horizontal="center" vertical="center"/>
    </xf>
    <xf numFmtId="177" fontId="33" fillId="0" borderId="2" xfId="0" applyNumberFormat="1" applyFont="1" applyBorder="1" applyAlignment="1">
      <alignment horizontal="center" vertical="center"/>
    </xf>
    <xf numFmtId="176" fontId="13" fillId="0" borderId="34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shrinkToFit="1"/>
    </xf>
    <xf numFmtId="0" fontId="36" fillId="0" borderId="25" xfId="0" applyFont="1" applyBorder="1" applyAlignment="1">
      <alignment horizontal="center" vertical="center" shrinkToFi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/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663300"/>
      <color rgb="FF00FFFF"/>
      <color rgb="FF006600"/>
      <color rgb="FF0000CC"/>
      <color rgb="FF800080"/>
      <color rgb="FFFF00FF"/>
      <color rgb="FF0000FF"/>
      <color rgb="FF0000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0">
                  <c:v>144.37894736842105</c:v>
                </c:pt>
                <c:pt idx="1">
                  <c:v>144.48750000000001</c:v>
                </c:pt>
                <c:pt idx="2">
                  <c:v>144.48095238095237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0-496B-A69E-26FD5D12F2EF}"/>
            </c:ext>
          </c:extLst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0">
                  <c:v>145.11839080459777</c:v>
                </c:pt>
                <c:pt idx="1">
                  <c:v>145.16582278481008</c:v>
                </c:pt>
                <c:pt idx="2">
                  <c:v>144.90119047619049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0-496B-A69E-26FD5D12F2EF}"/>
            </c:ext>
          </c:extLst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0">
                  <c:v>144.52307692307693</c:v>
                </c:pt>
                <c:pt idx="1">
                  <c:v>144.28666666666669</c:v>
                </c:pt>
                <c:pt idx="2">
                  <c:v>145.00714285714284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0-496B-A69E-26FD5D12F2EF}"/>
            </c:ext>
          </c:extLst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0">
                  <c:v>145.054</c:v>
                </c:pt>
                <c:pt idx="1">
                  <c:v>144.959</c:v>
                </c:pt>
                <c:pt idx="2">
                  <c:v>144.90600000000001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60-496B-A69E-26FD5D12F2EF}"/>
            </c:ext>
          </c:extLst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Na!$F$3:$F$20</c:f>
              <c:numCache>
                <c:formatCode>0.0</c:formatCode>
                <c:ptCount val="18"/>
                <c:pt idx="0">
                  <c:v>145.4</c:v>
                </c:pt>
                <c:pt idx="1">
                  <c:v>145.30000000000001</c:v>
                </c:pt>
                <c:pt idx="2">
                  <c:v>145.47619047619048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60-496B-A69E-26FD5D12F2EF}"/>
            </c:ext>
          </c:extLst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144.68333333333334</c:v>
                </c:pt>
                <c:pt idx="1">
                  <c:v>144.68333333333334</c:v>
                </c:pt>
                <c:pt idx="2">
                  <c:v>144.13157894736841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60-496B-A69E-26FD5D12F2EF}"/>
            </c:ext>
          </c:extLst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0">
                  <c:v>144.833</c:v>
                </c:pt>
                <c:pt idx="1">
                  <c:v>144.96700000000001</c:v>
                </c:pt>
                <c:pt idx="2">
                  <c:v>145.06200000000001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60-496B-A69E-26FD5D12F2EF}"/>
            </c:ext>
          </c:extLst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0">
                  <c:v>145.19999999999999</c:v>
                </c:pt>
                <c:pt idx="1">
                  <c:v>145.6</c:v>
                </c:pt>
                <c:pt idx="2">
                  <c:v>145.6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260-496B-A69E-26FD5D12F2EF}"/>
            </c:ext>
          </c:extLst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0">
                  <c:v>145.01</c:v>
                </c:pt>
                <c:pt idx="1">
                  <c:v>145.09</c:v>
                </c:pt>
                <c:pt idx="2">
                  <c:v>144.91999999999999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260-496B-A69E-26FD5D12F2EF}"/>
            </c:ext>
          </c:extLst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1">
                  <c:v>144.25</c:v>
                </c:pt>
                <c:pt idx="2">
                  <c:v>144.73333333333332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260-496B-A69E-26FD5D12F2EF}"/>
            </c:ext>
          </c:extLst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260-496B-A69E-26FD5D12F2EF}"/>
            </c:ext>
          </c:extLst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144.91119426993657</c:v>
                </c:pt>
                <c:pt idx="1">
                  <c:v>144.87893227848102</c:v>
                </c:pt>
                <c:pt idx="2">
                  <c:v>144.92183884711781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260-496B-A69E-26FD5D12F2EF}"/>
            </c:ext>
          </c:extLst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1.0210526315789537</c:v>
                </c:pt>
                <c:pt idx="1">
                  <c:v>1.3499999999999943</c:v>
                </c:pt>
                <c:pt idx="2">
                  <c:v>1.4684210526315837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260-496B-A69E-26FD5D12F2EF}"/>
            </c:ext>
          </c:extLst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143</c:v>
                </c:pt>
                <c:pt idx="8">
                  <c:v>143</c:v>
                </c:pt>
                <c:pt idx="9">
                  <c:v>143</c:v>
                </c:pt>
                <c:pt idx="10">
                  <c:v>143</c:v>
                </c:pt>
                <c:pt idx="11">
                  <c:v>143</c:v>
                </c:pt>
                <c:pt idx="12">
                  <c:v>143</c:v>
                </c:pt>
                <c:pt idx="13">
                  <c:v>143</c:v>
                </c:pt>
                <c:pt idx="14">
                  <c:v>143</c:v>
                </c:pt>
                <c:pt idx="15">
                  <c:v>143</c:v>
                </c:pt>
                <c:pt idx="16">
                  <c:v>143</c:v>
                </c:pt>
                <c:pt idx="17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60-496B-A69E-26FD5D12F2EF}"/>
            </c:ext>
          </c:extLst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147</c:v>
                </c:pt>
                <c:pt idx="1">
                  <c:v>147</c:v>
                </c:pt>
                <c:pt idx="2">
                  <c:v>147</c:v>
                </c:pt>
                <c:pt idx="3">
                  <c:v>147</c:v>
                </c:pt>
                <c:pt idx="4">
                  <c:v>147</c:v>
                </c:pt>
                <c:pt idx="5">
                  <c:v>147</c:v>
                </c:pt>
                <c:pt idx="6">
                  <c:v>147</c:v>
                </c:pt>
                <c:pt idx="7">
                  <c:v>147</c:v>
                </c:pt>
                <c:pt idx="8">
                  <c:v>147</c:v>
                </c:pt>
                <c:pt idx="9">
                  <c:v>147</c:v>
                </c:pt>
                <c:pt idx="10">
                  <c:v>147</c:v>
                </c:pt>
                <c:pt idx="11">
                  <c:v>147</c:v>
                </c:pt>
                <c:pt idx="12">
                  <c:v>147</c:v>
                </c:pt>
                <c:pt idx="13">
                  <c:v>147</c:v>
                </c:pt>
                <c:pt idx="14">
                  <c:v>147</c:v>
                </c:pt>
                <c:pt idx="15">
                  <c:v>147</c:v>
                </c:pt>
                <c:pt idx="16">
                  <c:v>147</c:v>
                </c:pt>
                <c:pt idx="17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260-496B-A69E-26FD5D12F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26560"/>
        <c:axId val="193428096"/>
      </c:lineChart>
      <c:catAx>
        <c:axId val="19342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42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428096"/>
        <c:scaling>
          <c:orientation val="minMax"/>
          <c:max val="149"/>
          <c:min val="14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426560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5850518685164938"/>
          <c:h val="0.864641435461557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69702"/>
        </c:manualLayout>
      </c:layout>
      <c:lineChart>
        <c:grouping val="standard"/>
        <c:varyColors val="0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0">
                  <c:v>51.771428571428572</c:v>
                </c:pt>
                <c:pt idx="1">
                  <c:v>52.735064935064941</c:v>
                </c:pt>
                <c:pt idx="2">
                  <c:v>53.405263157894723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2-4BBF-9A9F-3D4C5400F3CD}"/>
            </c:ext>
          </c:extLst>
        </c:ser>
        <c:ser>
          <c:idx val="2"/>
          <c:order val="1"/>
          <c:tx>
            <c:strRef>
              <c:f>HDL!$E$2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HDL!$E$3:$E$18</c:f>
              <c:numCache>
                <c:formatCode>0.0</c:formatCode>
                <c:ptCount val="16"/>
                <c:pt idx="0">
                  <c:v>53.921999999999997</c:v>
                </c:pt>
                <c:pt idx="1">
                  <c:v>53.423000000000002</c:v>
                </c:pt>
                <c:pt idx="2">
                  <c:v>54.787999999999997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2-4BBF-9A9F-3D4C5400F3CD}"/>
            </c:ext>
          </c:extLst>
        </c:ser>
        <c:ser>
          <c:idx val="3"/>
          <c:order val="2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51.741666666666667</c:v>
                </c:pt>
                <c:pt idx="1">
                  <c:v>51.811111111111103</c:v>
                </c:pt>
                <c:pt idx="2">
                  <c:v>53.731746031746027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2-4BBF-9A9F-3D4C5400F3CD}"/>
            </c:ext>
          </c:extLst>
        </c:ser>
        <c:ser>
          <c:idx val="1"/>
          <c:order val="3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0">
                  <c:v>52.029000000000003</c:v>
                </c:pt>
                <c:pt idx="1">
                  <c:v>51.933</c:v>
                </c:pt>
                <c:pt idx="2">
                  <c:v>52.369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12-4BBF-9A9F-3D4C5400F3CD}"/>
            </c:ext>
          </c:extLst>
        </c:ser>
        <c:ser>
          <c:idx val="9"/>
          <c:order val="4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0">
                  <c:v>53.36</c:v>
                </c:pt>
                <c:pt idx="1">
                  <c:v>53.2</c:v>
                </c:pt>
                <c:pt idx="2">
                  <c:v>53.01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12-4BBF-9A9F-3D4C5400F3CD}"/>
            </c:ext>
          </c:extLst>
        </c:ser>
        <c:ser>
          <c:idx val="11"/>
          <c:order val="5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1">
                  <c:v>52.333333333333336</c:v>
                </c:pt>
                <c:pt idx="2">
                  <c:v>52.666666666666664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12-4BBF-9A9F-3D4C5400F3CD}"/>
            </c:ext>
          </c:extLst>
        </c:ser>
        <c:ser>
          <c:idx val="5"/>
          <c:order val="6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53</c:v>
                </c:pt>
                <c:pt idx="16">
                  <c:v>53</c:v>
                </c:pt>
                <c:pt idx="1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12-4BBF-9A9F-3D4C5400F3CD}"/>
            </c:ext>
          </c:extLst>
        </c:ser>
        <c:ser>
          <c:idx val="6"/>
          <c:order val="7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52.564819047619054</c:v>
                </c:pt>
                <c:pt idx="1">
                  <c:v>52.572584896584893</c:v>
                </c:pt>
                <c:pt idx="2">
                  <c:v>53.328445976051235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12-4BBF-9A9F-3D4C5400F3CD}"/>
            </c:ext>
          </c:extLst>
        </c:ser>
        <c:ser>
          <c:idx val="7"/>
          <c:order val="8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12-4BBF-9A9F-3D4C5400F3CD}"/>
            </c:ext>
          </c:extLst>
        </c:ser>
        <c:ser>
          <c:idx val="8"/>
          <c:order val="9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12-4BBF-9A9F-3D4C5400F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14048"/>
        <c:axId val="208532608"/>
      </c:lineChart>
      <c:catAx>
        <c:axId val="208514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532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532608"/>
        <c:scaling>
          <c:orientation val="minMax"/>
          <c:max val="59"/>
          <c:min val="4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51404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423"/>
          <c:w val="0.22513125649869692"/>
          <c:h val="0.76852084978739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0">
                  <c:v>6.64</c:v>
                </c:pt>
                <c:pt idx="1">
                  <c:v>6.6103125</c:v>
                </c:pt>
                <c:pt idx="2">
                  <c:v>6.6066666666666674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4-41A3-A7E4-CD817215388B}"/>
            </c:ext>
          </c:extLst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0">
                  <c:v>6.735060240963854</c:v>
                </c:pt>
                <c:pt idx="1">
                  <c:v>6.7386666666666679</c:v>
                </c:pt>
                <c:pt idx="2">
                  <c:v>6.6617283950617283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4-41A3-A7E4-CD817215388B}"/>
            </c:ext>
          </c:extLst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TP!$D$3:$D$20</c:f>
              <c:numCache>
                <c:formatCode>0.00\ </c:formatCode>
                <c:ptCount val="18"/>
                <c:pt idx="0">
                  <c:v>6.6718750000000018</c:v>
                </c:pt>
                <c:pt idx="1">
                  <c:v>6.5646666666666649</c:v>
                </c:pt>
                <c:pt idx="2">
                  <c:v>6.6053333333333333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14-41A3-A7E4-CD817215388B}"/>
            </c:ext>
          </c:extLst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0">
                  <c:v>6.6850000000000005</c:v>
                </c:pt>
                <c:pt idx="1">
                  <c:v>6.6749999999999998</c:v>
                </c:pt>
                <c:pt idx="2">
                  <c:v>6.6760000000000002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14-41A3-A7E4-CD817215388B}"/>
            </c:ext>
          </c:extLst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0">
                  <c:v>6.5949999999999971</c:v>
                </c:pt>
                <c:pt idx="1">
                  <c:v>6.544999999999999</c:v>
                </c:pt>
                <c:pt idx="2">
                  <c:v>6.5476190476190474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14-41A3-A7E4-CD817215388B}"/>
            </c:ext>
          </c:extLst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6.6141666666666667</c:v>
                </c:pt>
                <c:pt idx="1">
                  <c:v>6.6632901234567914</c:v>
                </c:pt>
                <c:pt idx="2">
                  <c:v>6.650039682539683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14-41A3-A7E4-CD817215388B}"/>
            </c:ext>
          </c:extLst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0">
                  <c:v>6.6130000000000004</c:v>
                </c:pt>
                <c:pt idx="1">
                  <c:v>6.6130000000000004</c:v>
                </c:pt>
                <c:pt idx="2">
                  <c:v>6.5990000000000002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14-41A3-A7E4-CD817215388B}"/>
            </c:ext>
          </c:extLst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0">
                  <c:v>6.62</c:v>
                </c:pt>
                <c:pt idx="1">
                  <c:v>6.61</c:v>
                </c:pt>
                <c:pt idx="2">
                  <c:v>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14-41A3-A7E4-CD817215388B}"/>
            </c:ext>
          </c:extLst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0">
                  <c:v>6.81</c:v>
                </c:pt>
                <c:pt idx="1">
                  <c:v>6.85</c:v>
                </c:pt>
                <c:pt idx="2">
                  <c:v>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14-41A3-A7E4-CD817215388B}"/>
            </c:ext>
          </c:extLst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1">
                  <c:v>6.6833333333333345</c:v>
                </c:pt>
                <c:pt idx="2">
                  <c:v>6.7600000000000007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314-41A3-A7E4-CD817215388B}"/>
            </c:ext>
          </c:extLst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314-41A3-A7E4-CD817215388B}"/>
            </c:ext>
          </c:extLst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6.6649002119589476</c:v>
                </c:pt>
                <c:pt idx="1">
                  <c:v>6.6553269290123449</c:v>
                </c:pt>
                <c:pt idx="2">
                  <c:v>6.6606387125220463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14-41A3-A7E4-CD817215388B}"/>
            </c:ext>
          </c:extLst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0.21500000000000252</c:v>
                </c:pt>
                <c:pt idx="1">
                  <c:v>0.3050000000000006</c:v>
                </c:pt>
                <c:pt idx="2">
                  <c:v>0.31238095238095287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314-41A3-A7E4-CD817215388B}"/>
            </c:ext>
          </c:extLst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314-41A3-A7E4-CD817215388B}"/>
            </c:ext>
          </c:extLst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6.9</c:v>
                </c:pt>
                <c:pt idx="1">
                  <c:v>6.9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6.9</c:v>
                </c:pt>
                <c:pt idx="13">
                  <c:v>6.9</c:v>
                </c:pt>
                <c:pt idx="14">
                  <c:v>6.9</c:v>
                </c:pt>
                <c:pt idx="15">
                  <c:v>6.9</c:v>
                </c:pt>
                <c:pt idx="16">
                  <c:v>6.9</c:v>
                </c:pt>
                <c:pt idx="17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314-41A3-A7E4-CD8172153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09792"/>
        <c:axId val="208228352"/>
      </c:lineChart>
      <c:catAx>
        <c:axId val="208209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228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228352"/>
        <c:scaling>
          <c:orientation val="minMax"/>
          <c:max val="7.1"/>
          <c:min val="6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20979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0">
                  <c:v>4.1431578947368415</c:v>
                </c:pt>
                <c:pt idx="1">
                  <c:v>4.1368749999999999</c:v>
                </c:pt>
                <c:pt idx="2">
                  <c:v>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62-477D-9F53-7B52F16140E7}"/>
            </c:ext>
          </c:extLst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0">
                  <c:v>4.219156626506023</c:v>
                </c:pt>
                <c:pt idx="1">
                  <c:v>4.2110666666666665</c:v>
                </c:pt>
                <c:pt idx="2">
                  <c:v>4.182597402597402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62-477D-9F53-7B52F16140E7}"/>
            </c:ext>
          </c:extLst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ALB!$D$3:$D$20</c:f>
              <c:numCache>
                <c:formatCode>0.00\ </c:formatCode>
                <c:ptCount val="18"/>
                <c:pt idx="0">
                  <c:v>4.1470588235294112</c:v>
                </c:pt>
                <c:pt idx="1">
                  <c:v>4.1584999999999992</c:v>
                </c:pt>
                <c:pt idx="2">
                  <c:v>4.1480000000000006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62-477D-9F53-7B52F16140E7}"/>
            </c:ext>
          </c:extLst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0">
                  <c:v>4.1820000000000004</c:v>
                </c:pt>
                <c:pt idx="1">
                  <c:v>4.2350000000000003</c:v>
                </c:pt>
                <c:pt idx="2">
                  <c:v>4.2350000000000003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62-477D-9F53-7B52F16140E7}"/>
            </c:ext>
          </c:extLst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0">
                  <c:v>4.1550000000000002</c:v>
                </c:pt>
                <c:pt idx="1">
                  <c:v>4.1650000000000009</c:v>
                </c:pt>
                <c:pt idx="2">
                  <c:v>4.1428571428571432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62-477D-9F53-7B52F16140E7}"/>
            </c:ext>
          </c:extLst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4.1662499999999989</c:v>
                </c:pt>
                <c:pt idx="1">
                  <c:v>4.2086538461538465</c:v>
                </c:pt>
                <c:pt idx="2">
                  <c:v>4.2275396825396818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62-477D-9F53-7B52F16140E7}"/>
            </c:ext>
          </c:extLst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0">
                  <c:v>4.2649999999999997</c:v>
                </c:pt>
                <c:pt idx="1">
                  <c:v>4.2220000000000004</c:v>
                </c:pt>
                <c:pt idx="2">
                  <c:v>4.2039999999999997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62-477D-9F53-7B52F16140E7}"/>
            </c:ext>
          </c:extLst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0">
                  <c:v>4.17</c:v>
                </c:pt>
                <c:pt idx="1">
                  <c:v>4.1900000000000004</c:v>
                </c:pt>
                <c:pt idx="2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62-477D-9F53-7B52F16140E7}"/>
            </c:ext>
          </c:extLst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0">
                  <c:v>4.22</c:v>
                </c:pt>
                <c:pt idx="1">
                  <c:v>4.28</c:v>
                </c:pt>
                <c:pt idx="2">
                  <c:v>4.3099999999999996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862-477D-9F53-7B52F16140E7}"/>
            </c:ext>
          </c:extLst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1">
                  <c:v>4.2083333333333348</c:v>
                </c:pt>
                <c:pt idx="2">
                  <c:v>4.1800000000000006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862-477D-9F53-7B52F16140E7}"/>
            </c:ext>
          </c:extLst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862-477D-9F53-7B52F16140E7}"/>
            </c:ext>
          </c:extLst>
        </c:ser>
        <c:ser>
          <c:idx val="10"/>
          <c:order val="11"/>
          <c:tx>
            <c:strRef>
              <c:f>ALB!$M$2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0">
                  <c:v>4.1852914827524748</c:v>
                </c:pt>
                <c:pt idx="1">
                  <c:v>4.2015428846153853</c:v>
                </c:pt>
                <c:pt idx="2">
                  <c:v>4.2019994227994228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862-477D-9F53-7B52F16140E7}"/>
            </c:ext>
          </c:extLst>
        </c:ser>
        <c:ser>
          <c:idx val="11"/>
          <c:order val="12"/>
          <c:tx>
            <c:strRef>
              <c:f>ALB!$N$2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ALB!$N$3:$N$20</c:f>
              <c:numCache>
                <c:formatCode>0.00</c:formatCode>
                <c:ptCount val="18"/>
                <c:pt idx="0">
                  <c:v>0.1218421052631582</c:v>
                </c:pt>
                <c:pt idx="1">
                  <c:v>0.14312500000000039</c:v>
                </c:pt>
                <c:pt idx="2">
                  <c:v>0.16714285714285637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862-477D-9F53-7B52F16140E7}"/>
            </c:ext>
          </c:extLst>
        </c:ser>
        <c:ser>
          <c:idx val="12"/>
          <c:order val="13"/>
          <c:tx>
            <c:strRef>
              <c:f>ALB!$O$2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862-477D-9F53-7B52F16140E7}"/>
            </c:ext>
          </c:extLst>
        </c:ser>
        <c:ser>
          <c:idx val="13"/>
          <c:order val="14"/>
          <c:tx>
            <c:strRef>
              <c:f>ALB!$P$2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ALB!$P$3:$P$20</c:f>
              <c:numCache>
                <c:formatCode>0.0</c:formatCode>
                <c:ptCount val="18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862-477D-9F53-7B52F1614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22720"/>
        <c:axId val="208624640"/>
      </c:lineChart>
      <c:catAx>
        <c:axId val="20862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62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624640"/>
        <c:scaling>
          <c:orientation val="minMax"/>
          <c:max val="4.5999999999999996"/>
          <c:min val="3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62272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63"/>
        </c:manualLayout>
      </c:layout>
      <c:lineChart>
        <c:grouping val="standard"/>
        <c:varyColors val="0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0">
                  <c:v>1.6786842105263153</c:v>
                </c:pt>
                <c:pt idx="1">
                  <c:v>1.6393749999999996</c:v>
                </c:pt>
                <c:pt idx="2">
                  <c:v>1.6004761904761904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6E-4420-8577-F0B181CE662D}"/>
            </c:ext>
          </c:extLst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0">
                  <c:v>1.716265060240963</c:v>
                </c:pt>
                <c:pt idx="1">
                  <c:v>1.7077333333333331</c:v>
                </c:pt>
                <c:pt idx="2">
                  <c:v>1.6974074074074079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6E-4420-8577-F0B181CE662D}"/>
            </c:ext>
          </c:extLst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TBIL!$D$3:$D$20</c:f>
              <c:numCache>
                <c:formatCode>0.00\ </c:formatCode>
                <c:ptCount val="18"/>
                <c:pt idx="0">
                  <c:v>1.6100000000000008</c:v>
                </c:pt>
                <c:pt idx="1">
                  <c:v>1.5506666666666666</c:v>
                </c:pt>
                <c:pt idx="2">
                  <c:v>1.5781249999999998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6E-4420-8577-F0B181CE662D}"/>
            </c:ext>
          </c:extLst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0">
                  <c:v>1.6459999999999999</c:v>
                </c:pt>
                <c:pt idx="1">
                  <c:v>1.6379999999999999</c:v>
                </c:pt>
                <c:pt idx="2">
                  <c:v>1.671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6E-4420-8577-F0B181CE662D}"/>
            </c:ext>
          </c:extLst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0">
                  <c:v>1.4735714285714285</c:v>
                </c:pt>
                <c:pt idx="1">
                  <c:v>1.4780000000000002</c:v>
                </c:pt>
                <c:pt idx="2">
                  <c:v>1.4666666666666666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6E-4420-8577-F0B181CE662D}"/>
            </c:ext>
          </c:extLst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1.8472222222222223</c:v>
                </c:pt>
                <c:pt idx="1">
                  <c:v>1.8553086419753089</c:v>
                </c:pt>
                <c:pt idx="2">
                  <c:v>1.8090476190476195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6E-4420-8577-F0B181CE662D}"/>
            </c:ext>
          </c:extLst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0">
                  <c:v>1.7250000000000001</c:v>
                </c:pt>
                <c:pt idx="1">
                  <c:v>1.7390000000000001</c:v>
                </c:pt>
                <c:pt idx="2">
                  <c:v>1.7330000000000001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6E-4420-8577-F0B181CE662D}"/>
            </c:ext>
          </c:extLst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0">
                  <c:v>1.93</c:v>
                </c:pt>
                <c:pt idx="1">
                  <c:v>1.87</c:v>
                </c:pt>
                <c:pt idx="2">
                  <c:v>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66E-4420-8577-F0B181CE662D}"/>
            </c:ext>
          </c:extLst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0">
                  <c:v>1.6</c:v>
                </c:pt>
                <c:pt idx="1">
                  <c:v>1.6</c:v>
                </c:pt>
                <c:pt idx="2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66E-4420-8577-F0B181CE662D}"/>
            </c:ext>
          </c:extLst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1">
                  <c:v>1.5333333333333334</c:v>
                </c:pt>
                <c:pt idx="2">
                  <c:v>1.4866666666666668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66E-4420-8577-F0B181CE662D}"/>
            </c:ext>
          </c:extLst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66E-4420-8577-F0B181CE662D}"/>
            </c:ext>
          </c:extLst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1.6918603246178807</c:v>
                </c:pt>
                <c:pt idx="1">
                  <c:v>1.6611416975308644</c:v>
                </c:pt>
                <c:pt idx="2">
                  <c:v>1.6532389550264555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66E-4420-8577-F0B181CE662D}"/>
            </c:ext>
          </c:extLst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0.45642857142857141</c:v>
                </c:pt>
                <c:pt idx="1">
                  <c:v>0.3919999999999999</c:v>
                </c:pt>
                <c:pt idx="2">
                  <c:v>0.42333333333333334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66E-4420-8577-F0B181CE662D}"/>
            </c:ext>
          </c:extLst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66E-4420-8577-F0B181CE662D}"/>
            </c:ext>
          </c:extLst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66E-4420-8577-F0B181CE6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45856"/>
        <c:axId val="209147776"/>
      </c:lineChart>
      <c:catAx>
        <c:axId val="209145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14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147776"/>
        <c:scaling>
          <c:orientation val="minMax"/>
          <c:max val="2.2999999999999998"/>
          <c:min val="1.1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145856"/>
        <c:crosses val="autoZero"/>
        <c:crossBetween val="between"/>
        <c:majorUnit val="0.3000000000000000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711"/>
          <c:y val="0.11784182453352825"/>
          <c:w val="0.1593266128358154"/>
          <c:h val="0.87106801157797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0">
                  <c:v>1.9252631578947368</c:v>
                </c:pt>
                <c:pt idx="1">
                  <c:v>1.9665625</c:v>
                </c:pt>
                <c:pt idx="2">
                  <c:v>1.980952380952381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F-4CE6-B31F-03B06B2A1F4B}"/>
            </c:ext>
          </c:extLst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0">
                  <c:v>1.9260714285714284</c:v>
                </c:pt>
                <c:pt idx="1">
                  <c:v>1.9306756756756758</c:v>
                </c:pt>
                <c:pt idx="2">
                  <c:v>1.9250000000000003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F-4CE6-B31F-03B06B2A1F4B}"/>
            </c:ext>
          </c:extLst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1.8916470588235295</c:v>
                </c:pt>
                <c:pt idx="1">
                  <c:v>1.8706842105263157</c:v>
                </c:pt>
                <c:pt idx="2">
                  <c:v>1.9850000000000001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FF-4CE6-B31F-03B06B2A1F4B}"/>
            </c:ext>
          </c:extLst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0">
                  <c:v>1.895</c:v>
                </c:pt>
                <c:pt idx="1">
                  <c:v>1.8879999999999999</c:v>
                </c:pt>
                <c:pt idx="2">
                  <c:v>1.9039999999999999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FF-4CE6-B31F-03B06B2A1F4B}"/>
            </c:ext>
          </c:extLst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0">
                  <c:v>1.972</c:v>
                </c:pt>
                <c:pt idx="1">
                  <c:v>1.9704999999999999</c:v>
                </c:pt>
                <c:pt idx="2">
                  <c:v>1.9604761904761905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FF-4CE6-B31F-03B06B2A1F4B}"/>
            </c:ext>
          </c:extLst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1.9158333333333333</c:v>
                </c:pt>
                <c:pt idx="1">
                  <c:v>1.9034999999999997</c:v>
                </c:pt>
                <c:pt idx="2">
                  <c:v>1.925253968253968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FF-4CE6-B31F-03B06B2A1F4B}"/>
            </c:ext>
          </c:extLst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0">
                  <c:v>1.873</c:v>
                </c:pt>
                <c:pt idx="1">
                  <c:v>1.8779999999999999</c:v>
                </c:pt>
                <c:pt idx="2">
                  <c:v>1.929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FF-4CE6-B31F-03B06B2A1F4B}"/>
            </c:ext>
          </c:extLst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0">
                  <c:v>1.9470000000000001</c:v>
                </c:pt>
                <c:pt idx="1">
                  <c:v>1.9419999999999999</c:v>
                </c:pt>
                <c:pt idx="2">
                  <c:v>1.984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FF-4CE6-B31F-03B06B2A1F4B}"/>
            </c:ext>
          </c:extLst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0">
                  <c:v>1.93</c:v>
                </c:pt>
                <c:pt idx="1">
                  <c:v>1.93</c:v>
                </c:pt>
                <c:pt idx="2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FF-4CE6-B31F-03B06B2A1F4B}"/>
            </c:ext>
          </c:extLst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1">
                  <c:v>1.8759090909090914</c:v>
                </c:pt>
                <c:pt idx="2">
                  <c:v>1.9954000000000001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DFF-4CE6-B31F-03B06B2A1F4B}"/>
            </c:ext>
          </c:extLst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1.98</c:v>
                </c:pt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1.98</c:v>
                </c:pt>
                <c:pt idx="5">
                  <c:v>1.98</c:v>
                </c:pt>
                <c:pt idx="6">
                  <c:v>1.98</c:v>
                </c:pt>
                <c:pt idx="7">
                  <c:v>1.98</c:v>
                </c:pt>
                <c:pt idx="8">
                  <c:v>1.98</c:v>
                </c:pt>
                <c:pt idx="9">
                  <c:v>1.98</c:v>
                </c:pt>
                <c:pt idx="10">
                  <c:v>1.98</c:v>
                </c:pt>
                <c:pt idx="11">
                  <c:v>1.98</c:v>
                </c:pt>
                <c:pt idx="12">
                  <c:v>1.98</c:v>
                </c:pt>
                <c:pt idx="13">
                  <c:v>1.98</c:v>
                </c:pt>
                <c:pt idx="14">
                  <c:v>1.98</c:v>
                </c:pt>
                <c:pt idx="15">
                  <c:v>1.98</c:v>
                </c:pt>
                <c:pt idx="16">
                  <c:v>1.98</c:v>
                </c:pt>
                <c:pt idx="17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DFF-4CE6-B31F-03B06B2A1F4B}"/>
            </c:ext>
          </c:extLst>
        </c:ser>
        <c:ser>
          <c:idx val="10"/>
          <c:order val="11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1.9195349976247806</c:v>
                </c:pt>
                <c:pt idx="1">
                  <c:v>1.9155831477111083</c:v>
                </c:pt>
                <c:pt idx="2">
                  <c:v>1.9599082539682537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DFF-4CE6-B31F-03B06B2A1F4B}"/>
            </c:ext>
          </c:extLst>
        </c:ser>
        <c:ser>
          <c:idx val="11"/>
          <c:order val="12"/>
          <c:tx>
            <c:strRef>
              <c:f>CRP!$N$2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CRP!$N$3:$N$20</c:f>
              <c:numCache>
                <c:formatCode>0.000</c:formatCode>
                <c:ptCount val="18"/>
                <c:pt idx="0">
                  <c:v>9.8999999999999977E-2</c:v>
                </c:pt>
                <c:pt idx="1">
                  <c:v>9.9815789473684191E-2</c:v>
                </c:pt>
                <c:pt idx="2">
                  <c:v>0.10599999999999987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DFF-4CE6-B31F-03B06B2A1F4B}"/>
            </c:ext>
          </c:extLst>
        </c:ser>
        <c:ser>
          <c:idx val="12"/>
          <c:order val="13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1.78</c:v>
                </c:pt>
                <c:pt idx="1">
                  <c:v>1.78</c:v>
                </c:pt>
                <c:pt idx="2">
                  <c:v>1.78</c:v>
                </c:pt>
                <c:pt idx="3">
                  <c:v>1.78</c:v>
                </c:pt>
                <c:pt idx="4">
                  <c:v>1.78</c:v>
                </c:pt>
                <c:pt idx="5">
                  <c:v>1.78</c:v>
                </c:pt>
                <c:pt idx="6">
                  <c:v>1.78</c:v>
                </c:pt>
                <c:pt idx="7">
                  <c:v>1.78</c:v>
                </c:pt>
                <c:pt idx="8">
                  <c:v>1.78</c:v>
                </c:pt>
                <c:pt idx="9">
                  <c:v>1.78</c:v>
                </c:pt>
                <c:pt idx="10">
                  <c:v>1.78</c:v>
                </c:pt>
                <c:pt idx="11">
                  <c:v>1.78</c:v>
                </c:pt>
                <c:pt idx="12">
                  <c:v>1.78</c:v>
                </c:pt>
                <c:pt idx="13">
                  <c:v>1.78</c:v>
                </c:pt>
                <c:pt idx="14">
                  <c:v>1.78</c:v>
                </c:pt>
                <c:pt idx="15">
                  <c:v>1.78</c:v>
                </c:pt>
                <c:pt idx="16">
                  <c:v>1.78</c:v>
                </c:pt>
                <c:pt idx="17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DFF-4CE6-B31F-03B06B2A1F4B}"/>
            </c:ext>
          </c:extLst>
        </c:ser>
        <c:ser>
          <c:idx val="13"/>
          <c:order val="14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2.1800000000000002</c:v>
                </c:pt>
                <c:pt idx="1">
                  <c:v>2.1800000000000002</c:v>
                </c:pt>
                <c:pt idx="2">
                  <c:v>2.1800000000000002</c:v>
                </c:pt>
                <c:pt idx="3">
                  <c:v>2.1800000000000002</c:v>
                </c:pt>
                <c:pt idx="4">
                  <c:v>2.1800000000000002</c:v>
                </c:pt>
                <c:pt idx="5">
                  <c:v>2.1800000000000002</c:v>
                </c:pt>
                <c:pt idx="6">
                  <c:v>2.1800000000000002</c:v>
                </c:pt>
                <c:pt idx="7">
                  <c:v>2.1800000000000002</c:v>
                </c:pt>
                <c:pt idx="8">
                  <c:v>2.1800000000000002</c:v>
                </c:pt>
                <c:pt idx="9">
                  <c:v>2.1800000000000002</c:v>
                </c:pt>
                <c:pt idx="10">
                  <c:v>2.1800000000000002</c:v>
                </c:pt>
                <c:pt idx="11">
                  <c:v>2.1800000000000002</c:v>
                </c:pt>
                <c:pt idx="12">
                  <c:v>2.1800000000000002</c:v>
                </c:pt>
                <c:pt idx="13">
                  <c:v>2.1800000000000002</c:v>
                </c:pt>
                <c:pt idx="14">
                  <c:v>2.1800000000000002</c:v>
                </c:pt>
                <c:pt idx="15">
                  <c:v>2.1800000000000002</c:v>
                </c:pt>
                <c:pt idx="16">
                  <c:v>2.1800000000000002</c:v>
                </c:pt>
                <c:pt idx="17">
                  <c:v>2.1800000000000002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DFF-4CE6-B31F-03B06B2A1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71424"/>
        <c:axId val="209281792"/>
      </c:lineChart>
      <c:catAx>
        <c:axId val="20927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28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281792"/>
        <c:scaling>
          <c:orientation val="minMax"/>
          <c:max val="2.38"/>
          <c:min val="1.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27142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28498225286961"/>
          <c:y val="0.13576191685717151"/>
          <c:w val="0.15789471393795929"/>
          <c:h val="0.84768233003132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0">
                  <c:v>6.3973684210526356</c:v>
                </c:pt>
                <c:pt idx="1">
                  <c:v>6.3906250000000036</c:v>
                </c:pt>
                <c:pt idx="2">
                  <c:v>6.3952380952380983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B-480C-A208-7CBB88C2E1FA}"/>
            </c:ext>
          </c:extLst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0">
                  <c:v>6.5022891566265066</c:v>
                </c:pt>
                <c:pt idx="1">
                  <c:v>6.5111999999999988</c:v>
                </c:pt>
                <c:pt idx="2">
                  <c:v>6.4587654320987662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B-480C-A208-7CBB88C2E1FA}"/>
            </c:ext>
          </c:extLst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UA!$D$3:$D$20</c:f>
              <c:numCache>
                <c:formatCode>0.00\ </c:formatCode>
                <c:ptCount val="18"/>
                <c:pt idx="0">
                  <c:v>6.4090909090909101</c:v>
                </c:pt>
                <c:pt idx="1">
                  <c:v>6.4090909090909118</c:v>
                </c:pt>
                <c:pt idx="2">
                  <c:v>6.3909090909090933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B-480C-A208-7CBB88C2E1FA}"/>
            </c:ext>
          </c:extLst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0">
                  <c:v>6.4249999999999998</c:v>
                </c:pt>
                <c:pt idx="1">
                  <c:v>6.4379999999999997</c:v>
                </c:pt>
                <c:pt idx="2">
                  <c:v>6.4189999999999996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4B-480C-A208-7CBB88C2E1FA}"/>
            </c:ext>
          </c:extLst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0">
                  <c:v>6.5</c:v>
                </c:pt>
                <c:pt idx="1">
                  <c:v>6.4799999999999995</c:v>
                </c:pt>
                <c:pt idx="2">
                  <c:v>6.4761904761904763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4B-480C-A208-7CBB88C2E1FA}"/>
            </c:ext>
          </c:extLst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6.43</c:v>
                </c:pt>
                <c:pt idx="1">
                  <c:v>6.4111111111111132</c:v>
                </c:pt>
                <c:pt idx="2">
                  <c:v>6.4952380952380953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4B-480C-A208-7CBB88C2E1FA}"/>
            </c:ext>
          </c:extLst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0">
                  <c:v>6.3879999999999999</c:v>
                </c:pt>
                <c:pt idx="1">
                  <c:v>6.383</c:v>
                </c:pt>
                <c:pt idx="2">
                  <c:v>6.3380000000000001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4B-480C-A208-7CBB88C2E1FA}"/>
            </c:ext>
          </c:extLst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0">
                  <c:v>6.41</c:v>
                </c:pt>
                <c:pt idx="1">
                  <c:v>6.42</c:v>
                </c:pt>
                <c:pt idx="2">
                  <c:v>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4B-480C-A208-7CBB88C2E1FA}"/>
            </c:ext>
          </c:extLst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0">
                  <c:v>6.34</c:v>
                </c:pt>
                <c:pt idx="1">
                  <c:v>6.35</c:v>
                </c:pt>
                <c:pt idx="2">
                  <c:v>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4B-480C-A208-7CBB88C2E1FA}"/>
            </c:ext>
          </c:extLst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1">
                  <c:v>6.4250000000000007</c:v>
                </c:pt>
                <c:pt idx="2">
                  <c:v>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4B-480C-A208-7CBB88C2E1FA}"/>
            </c:ext>
          </c:extLst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94B-480C-A208-7CBB88C2E1FA}"/>
            </c:ext>
          </c:extLst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6.4224164985300058</c:v>
                </c:pt>
                <c:pt idx="1">
                  <c:v>6.4218027020202033</c:v>
                </c:pt>
                <c:pt idx="2">
                  <c:v>6.4323341189674537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94B-480C-A208-7CBB88C2E1FA}"/>
            </c:ext>
          </c:extLst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0.16228915662650678</c:v>
                </c:pt>
                <c:pt idx="1">
                  <c:v>0.16119999999999912</c:v>
                </c:pt>
                <c:pt idx="2">
                  <c:v>0.15723809523809518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94B-480C-A208-7CBB88C2E1FA}"/>
            </c:ext>
          </c:extLst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94B-480C-A208-7CBB88C2E1FA}"/>
            </c:ext>
          </c:extLst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94B-480C-A208-7CBB88C2E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52896"/>
        <c:axId val="209554816"/>
      </c:lineChart>
      <c:catAx>
        <c:axId val="20955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55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554816"/>
        <c:scaling>
          <c:orientation val="minMax"/>
          <c:max val="7"/>
          <c:min val="5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552896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136"/>
          <c:h val="0.8609270332741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772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0">
                  <c:v>33.489473684210523</c:v>
                </c:pt>
                <c:pt idx="1">
                  <c:v>33.550000000000004</c:v>
                </c:pt>
                <c:pt idx="2">
                  <c:v>33.490476190476187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C-49AA-84C0-A4A9D60FE349}"/>
            </c:ext>
          </c:extLst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0">
                  <c:v>33.511445783132515</c:v>
                </c:pt>
                <c:pt idx="1">
                  <c:v>33.82173333333332</c:v>
                </c:pt>
                <c:pt idx="2">
                  <c:v>33.518148148148143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C-49AA-84C0-A4A9D60FE349}"/>
            </c:ext>
          </c:extLst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0">
                  <c:v>32.773684210526319</c:v>
                </c:pt>
                <c:pt idx="1">
                  <c:v>32.557894736842101</c:v>
                </c:pt>
                <c:pt idx="2">
                  <c:v>32.89473684210526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C-49AA-84C0-A4A9D60FE349}"/>
            </c:ext>
          </c:extLst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0">
                  <c:v>33.137999999999998</c:v>
                </c:pt>
                <c:pt idx="1">
                  <c:v>33.098999999999997</c:v>
                </c:pt>
                <c:pt idx="2">
                  <c:v>33.283999999999999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6C-49AA-84C0-A4A9D60FE349}"/>
            </c:ext>
          </c:extLst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0">
                  <c:v>33.950000000000003</c:v>
                </c:pt>
                <c:pt idx="1">
                  <c:v>33.9</c:v>
                </c:pt>
                <c:pt idx="2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6C-49AA-84C0-A4A9D60FE349}"/>
            </c:ext>
          </c:extLst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33.166666666666664</c:v>
                </c:pt>
                <c:pt idx="1">
                  <c:v>33.179629629629623</c:v>
                </c:pt>
                <c:pt idx="2">
                  <c:v>33.238095238095234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6C-49AA-84C0-A4A9D60FE349}"/>
            </c:ext>
          </c:extLst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0">
                  <c:v>33.533000000000001</c:v>
                </c:pt>
                <c:pt idx="1">
                  <c:v>33.561</c:v>
                </c:pt>
                <c:pt idx="2">
                  <c:v>33.479999999999997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6C-49AA-84C0-A4A9D60FE349}"/>
            </c:ext>
          </c:extLst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BUN!$I$3:$I$20</c:f>
              <c:numCache>
                <c:formatCode>0.0</c:formatCode>
                <c:ptCount val="18"/>
                <c:pt idx="0">
                  <c:v>33.5</c:v>
                </c:pt>
                <c:pt idx="1">
                  <c:v>33.6</c:v>
                </c:pt>
                <c:pt idx="2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6C-49AA-84C0-A4A9D60FE349}"/>
            </c:ext>
          </c:extLst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0">
                  <c:v>33.67</c:v>
                </c:pt>
                <c:pt idx="1">
                  <c:v>33.979999999999997</c:v>
                </c:pt>
                <c:pt idx="2">
                  <c:v>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6C-49AA-84C0-A4A9D60FE349}"/>
            </c:ext>
          </c:extLst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BUN!$K$3:$K$20</c:f>
              <c:numCache>
                <c:formatCode>0.0</c:formatCode>
                <c:ptCount val="18"/>
                <c:pt idx="1">
                  <c:v>32.96</c:v>
                </c:pt>
                <c:pt idx="2">
                  <c:v>33.193333333333342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66C-49AA-84C0-A4A9D60FE349}"/>
            </c:ext>
          </c:extLst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BUN!$L$3:$L$20</c:f>
              <c:numCache>
                <c:formatCode>0</c:formatCode>
                <c:ptCount val="18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66C-49AA-84C0-A4A9D60FE349}"/>
            </c:ext>
          </c:extLst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33.414696704948447</c:v>
                </c:pt>
                <c:pt idx="1">
                  <c:v>33.420925769980506</c:v>
                </c:pt>
                <c:pt idx="2">
                  <c:v>33.419878975215816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6C-49AA-84C0-A4A9D60FE349}"/>
            </c:ext>
          </c:extLst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1.1763157894736835</c:v>
                </c:pt>
                <c:pt idx="1">
                  <c:v>1.4221052631578956</c:v>
                </c:pt>
                <c:pt idx="2">
                  <c:v>1.1052631578947398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66C-49AA-84C0-A4A9D60FE349}"/>
            </c:ext>
          </c:extLst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6C-49AA-84C0-A4A9D60FE349}"/>
            </c:ext>
          </c:extLst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66C-49AA-84C0-A4A9D60FE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46976"/>
        <c:axId val="126048896"/>
      </c:lineChart>
      <c:catAx>
        <c:axId val="126046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04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048896"/>
        <c:scaling>
          <c:orientation val="minMax"/>
          <c:max val="38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04697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3895"/>
          <c:w val="0.17885143907333217"/>
          <c:h val="0.84053280839895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374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0">
                  <c:v>2.9884210526315784</c:v>
                </c:pt>
                <c:pt idx="1">
                  <c:v>2.9887500000000005</c:v>
                </c:pt>
                <c:pt idx="2">
                  <c:v>2.9978571428571432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E-4DB0-BED7-85EE1244FAE6}"/>
            </c:ext>
          </c:extLst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0">
                  <c:v>3.0067058823529429</c:v>
                </c:pt>
                <c:pt idx="1">
                  <c:v>3.0124000000000004</c:v>
                </c:pt>
                <c:pt idx="2">
                  <c:v>2.9993902439024391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E-4DB0-BED7-85EE1244FAE6}"/>
            </c:ext>
          </c:extLst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3.0476470588235287</c:v>
                </c:pt>
                <c:pt idx="1">
                  <c:v>3.0442105263157893</c:v>
                </c:pt>
                <c:pt idx="2">
                  <c:v>3.0516666666666663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1E-4DB0-BED7-85EE1244FAE6}"/>
            </c:ext>
          </c:extLst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0">
                  <c:v>2.9929999999999999</c:v>
                </c:pt>
                <c:pt idx="1">
                  <c:v>2.98</c:v>
                </c:pt>
                <c:pt idx="2">
                  <c:v>2.9769999999999999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1E-4DB0-BED7-85EE1244FAE6}"/>
            </c:ext>
          </c:extLst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0">
                  <c:v>2.9990000000000001</c:v>
                </c:pt>
                <c:pt idx="1">
                  <c:v>2.9890000000000008</c:v>
                </c:pt>
                <c:pt idx="2">
                  <c:v>2.9790476190476185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1E-4DB0-BED7-85EE1244FAE6}"/>
            </c:ext>
          </c:extLst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2.9358333333333331</c:v>
                </c:pt>
                <c:pt idx="1">
                  <c:v>2.9224603174603172</c:v>
                </c:pt>
                <c:pt idx="2">
                  <c:v>2.9529824561403508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1E-4DB0-BED7-85EE1244FAE6}"/>
            </c:ext>
          </c:extLst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CRE!$H$3:$H$20</c:f>
              <c:numCache>
                <c:formatCode>0.00</c:formatCode>
                <c:ptCount val="18"/>
                <c:pt idx="0" formatCode="0.000">
                  <c:v>2.9729999999999999</c:v>
                </c:pt>
                <c:pt idx="1">
                  <c:v>2.976</c:v>
                </c:pt>
                <c:pt idx="2">
                  <c:v>2.9660000000000002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1E-4DB0-BED7-85EE1244FAE6}"/>
            </c:ext>
          </c:extLst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0">
                  <c:v>2.9710000000000001</c:v>
                </c:pt>
                <c:pt idx="1">
                  <c:v>2.9710000000000001</c:v>
                </c:pt>
                <c:pt idx="2">
                  <c:v>2.9660000000000002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01E-4DB0-BED7-85EE1244FAE6}"/>
            </c:ext>
          </c:extLst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01E-4DB0-BED7-85EE1244FAE6}"/>
            </c:ext>
          </c:extLst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1">
                  <c:v>3.0191666666666666</c:v>
                </c:pt>
                <c:pt idx="2">
                  <c:v>3.0526666666666666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1E-4DB0-BED7-85EE1244FAE6}"/>
            </c:ext>
          </c:extLst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2.99</c:v>
                </c:pt>
                <c:pt idx="1">
                  <c:v>2.99</c:v>
                </c:pt>
                <c:pt idx="2">
                  <c:v>2.99</c:v>
                </c:pt>
                <c:pt idx="3">
                  <c:v>2.99</c:v>
                </c:pt>
                <c:pt idx="4">
                  <c:v>2.99</c:v>
                </c:pt>
                <c:pt idx="5">
                  <c:v>2.99</c:v>
                </c:pt>
                <c:pt idx="6">
                  <c:v>2.99</c:v>
                </c:pt>
                <c:pt idx="7">
                  <c:v>2.99</c:v>
                </c:pt>
                <c:pt idx="8">
                  <c:v>2.99</c:v>
                </c:pt>
                <c:pt idx="9">
                  <c:v>2.99</c:v>
                </c:pt>
                <c:pt idx="10">
                  <c:v>2.99</c:v>
                </c:pt>
                <c:pt idx="11">
                  <c:v>2.99</c:v>
                </c:pt>
                <c:pt idx="12">
                  <c:v>2.99</c:v>
                </c:pt>
                <c:pt idx="13">
                  <c:v>2.99</c:v>
                </c:pt>
                <c:pt idx="14">
                  <c:v>2.99</c:v>
                </c:pt>
                <c:pt idx="15">
                  <c:v>2.99</c:v>
                </c:pt>
                <c:pt idx="16">
                  <c:v>2.99</c:v>
                </c:pt>
                <c:pt idx="17">
                  <c:v>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01E-4DB0-BED7-85EE1244FAE6}"/>
            </c:ext>
          </c:extLst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2.9905119252379313</c:v>
                </c:pt>
                <c:pt idx="1">
                  <c:v>2.9902987510442776</c:v>
                </c:pt>
                <c:pt idx="2">
                  <c:v>2.9942610795280884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01E-4DB0-BED7-85EE1244FAE6}"/>
            </c:ext>
          </c:extLst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0.11181372549019564</c:v>
                </c:pt>
                <c:pt idx="1">
                  <c:v>0.12175020885547205</c:v>
                </c:pt>
                <c:pt idx="2">
                  <c:v>9.968421052631582E-2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01E-4DB0-BED7-85EE1244FAE6}"/>
            </c:ext>
          </c:extLst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2.79</c:v>
                </c:pt>
                <c:pt idx="1">
                  <c:v>2.79</c:v>
                </c:pt>
                <c:pt idx="2">
                  <c:v>2.79</c:v>
                </c:pt>
                <c:pt idx="3">
                  <c:v>2.79</c:v>
                </c:pt>
                <c:pt idx="4">
                  <c:v>2.79</c:v>
                </c:pt>
                <c:pt idx="5">
                  <c:v>2.79</c:v>
                </c:pt>
                <c:pt idx="6">
                  <c:v>2.79</c:v>
                </c:pt>
                <c:pt idx="7">
                  <c:v>2.79</c:v>
                </c:pt>
                <c:pt idx="8">
                  <c:v>2.79</c:v>
                </c:pt>
                <c:pt idx="9">
                  <c:v>2.79</c:v>
                </c:pt>
                <c:pt idx="10">
                  <c:v>2.79</c:v>
                </c:pt>
                <c:pt idx="11">
                  <c:v>2.79</c:v>
                </c:pt>
                <c:pt idx="12">
                  <c:v>2.79</c:v>
                </c:pt>
                <c:pt idx="13">
                  <c:v>2.79</c:v>
                </c:pt>
                <c:pt idx="14">
                  <c:v>2.79</c:v>
                </c:pt>
                <c:pt idx="15">
                  <c:v>2.79</c:v>
                </c:pt>
                <c:pt idx="16">
                  <c:v>2.79</c:v>
                </c:pt>
                <c:pt idx="17">
                  <c:v>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01E-4DB0-BED7-85EE1244FAE6}"/>
            </c:ext>
          </c:extLst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3.19</c:v>
                </c:pt>
                <c:pt idx="1">
                  <c:v>3.19</c:v>
                </c:pt>
                <c:pt idx="2">
                  <c:v>3.19</c:v>
                </c:pt>
                <c:pt idx="3">
                  <c:v>3.19</c:v>
                </c:pt>
                <c:pt idx="4">
                  <c:v>3.19</c:v>
                </c:pt>
                <c:pt idx="5">
                  <c:v>3.19</c:v>
                </c:pt>
                <c:pt idx="6">
                  <c:v>3.19</c:v>
                </c:pt>
                <c:pt idx="7">
                  <c:v>3.19</c:v>
                </c:pt>
                <c:pt idx="8">
                  <c:v>3.19</c:v>
                </c:pt>
                <c:pt idx="9">
                  <c:v>3.19</c:v>
                </c:pt>
                <c:pt idx="10">
                  <c:v>3.19</c:v>
                </c:pt>
                <c:pt idx="11">
                  <c:v>3.19</c:v>
                </c:pt>
                <c:pt idx="12">
                  <c:v>3.19</c:v>
                </c:pt>
                <c:pt idx="13">
                  <c:v>3.19</c:v>
                </c:pt>
                <c:pt idx="14">
                  <c:v>3.19</c:v>
                </c:pt>
                <c:pt idx="15">
                  <c:v>3.19</c:v>
                </c:pt>
                <c:pt idx="16">
                  <c:v>3.19</c:v>
                </c:pt>
                <c:pt idx="17">
                  <c:v>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01E-4DB0-BED7-85EE1244F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49312"/>
        <c:axId val="126779776"/>
      </c:lineChart>
      <c:catAx>
        <c:axId val="12674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779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779776"/>
        <c:scaling>
          <c:orientation val="minMax"/>
          <c:max val="3.3899999999999997"/>
          <c:min val="2.5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74931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0776303205281941"/>
          <c:y val="0.11998059695598538"/>
          <c:w val="0.16966595084705421"/>
          <c:h val="0.83721050602940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33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0">
                  <c:v>93.60526315789474</c:v>
                </c:pt>
                <c:pt idx="1">
                  <c:v>93.8125</c:v>
                </c:pt>
                <c:pt idx="2">
                  <c:v>94.023809523809518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61-4B70-8693-F040734A3194}"/>
            </c:ext>
          </c:extLst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0">
                  <c:v>94.267857142857139</c:v>
                </c:pt>
                <c:pt idx="1">
                  <c:v>94.458666666666659</c:v>
                </c:pt>
                <c:pt idx="2">
                  <c:v>94.022222222222197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61-4B70-8693-F040734A3194}"/>
            </c:ext>
          </c:extLst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0">
                  <c:v>93.89473684210526</c:v>
                </c:pt>
                <c:pt idx="1">
                  <c:v>93.761904761904759</c:v>
                </c:pt>
                <c:pt idx="2">
                  <c:v>93.263157894736835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61-4B70-8693-F040734A3194}"/>
            </c:ext>
          </c:extLst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0">
                  <c:v>94.370999999999995</c:v>
                </c:pt>
                <c:pt idx="1">
                  <c:v>94.528000000000006</c:v>
                </c:pt>
                <c:pt idx="2">
                  <c:v>94.561999999999998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61-4B70-8693-F040734A3194}"/>
            </c:ext>
          </c:extLst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0">
                  <c:v>94.6</c:v>
                </c:pt>
                <c:pt idx="1">
                  <c:v>94.7</c:v>
                </c:pt>
                <c:pt idx="2">
                  <c:v>94.333333333333329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61-4B70-8693-F040734A3194}"/>
            </c:ext>
          </c:extLst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93.888888888888872</c:v>
                </c:pt>
                <c:pt idx="1">
                  <c:v>94.259615384615373</c:v>
                </c:pt>
                <c:pt idx="2">
                  <c:v>94.317460317460316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61-4B70-8693-F040734A3194}"/>
            </c:ext>
          </c:extLst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0">
                  <c:v>95</c:v>
                </c:pt>
                <c:pt idx="1">
                  <c:v>94.738</c:v>
                </c:pt>
                <c:pt idx="2">
                  <c:v>94.796999999999997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61-4B70-8693-F040734A3194}"/>
            </c:ext>
          </c:extLst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0">
                  <c:v>94.1</c:v>
                </c:pt>
                <c:pt idx="1">
                  <c:v>94.2</c:v>
                </c:pt>
                <c:pt idx="2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61-4B70-8693-F040734A3194}"/>
            </c:ext>
          </c:extLst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0">
                  <c:v>97.71</c:v>
                </c:pt>
                <c:pt idx="1">
                  <c:v>95.88</c:v>
                </c:pt>
                <c:pt idx="2">
                  <c:v>95.36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961-4B70-8693-F040734A3194}"/>
            </c:ext>
          </c:extLst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1">
                  <c:v>97.083333333333329</c:v>
                </c:pt>
                <c:pt idx="2">
                  <c:v>97.066666666666663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961-4B70-8693-F040734A3194}"/>
            </c:ext>
          </c:extLst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961-4B70-8693-F040734A3194}"/>
            </c:ext>
          </c:extLst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94.60419400352734</c:v>
                </c:pt>
                <c:pt idx="1">
                  <c:v>94.742202014652023</c:v>
                </c:pt>
                <c:pt idx="2">
                  <c:v>94.62456499582288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961-4B70-8693-F040734A3194}"/>
            </c:ext>
          </c:extLst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4.1047368421052539</c:v>
                </c:pt>
                <c:pt idx="1">
                  <c:v>3.3214285714285694</c:v>
                </c:pt>
                <c:pt idx="2">
                  <c:v>3.8035087719298275</c:v>
                </c:pt>
                <c:pt idx="3">
                  <c:v>0</c:v>
                </c:pt>
                <c:pt idx="4">
                  <c:v>3.8035087719298275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961-4B70-8693-F040734A3194}"/>
            </c:ext>
          </c:extLst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89</c:v>
                </c:pt>
                <c:pt idx="1">
                  <c:v>89</c:v>
                </c:pt>
                <c:pt idx="2">
                  <c:v>89</c:v>
                </c:pt>
                <c:pt idx="3">
                  <c:v>89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</c:v>
                </c:pt>
                <c:pt idx="9">
                  <c:v>89</c:v>
                </c:pt>
                <c:pt idx="10">
                  <c:v>89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89</c:v>
                </c:pt>
                <c:pt idx="15">
                  <c:v>89</c:v>
                </c:pt>
                <c:pt idx="16">
                  <c:v>89</c:v>
                </c:pt>
                <c:pt idx="17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961-4B70-8693-F040734A3194}"/>
            </c:ext>
          </c:extLst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961-4B70-8693-F040734A3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23904"/>
        <c:axId val="126925824"/>
      </c:lineChart>
      <c:catAx>
        <c:axId val="126923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925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925824"/>
        <c:scaling>
          <c:orientation val="minMax"/>
          <c:max val="104"/>
          <c:min val="8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2692390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6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0">
                  <c:v>77.315789473684205</c:v>
                </c:pt>
                <c:pt idx="1">
                  <c:v>77.125</c:v>
                </c:pt>
                <c:pt idx="2">
                  <c:v>77.261904761904759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4-4D56-A5AA-BC7BCF99E5B1}"/>
            </c:ext>
          </c:extLst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0">
                  <c:v>78.256626506024105</c:v>
                </c:pt>
                <c:pt idx="1">
                  <c:v>78.025333333333336</c:v>
                </c:pt>
                <c:pt idx="2">
                  <c:v>77.755555555555546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4-4D56-A5AA-BC7BCF99E5B1}"/>
            </c:ext>
          </c:extLst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0">
                  <c:v>77.117647058823536</c:v>
                </c:pt>
                <c:pt idx="1">
                  <c:v>76.82352941176471</c:v>
                </c:pt>
                <c:pt idx="2">
                  <c:v>77.058823529411768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34-4D56-A5AA-BC7BCF99E5B1}"/>
            </c:ext>
          </c:extLst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0">
                  <c:v>79.253</c:v>
                </c:pt>
                <c:pt idx="1">
                  <c:v>79.566999999999993</c:v>
                </c:pt>
                <c:pt idx="2">
                  <c:v>79.453999999999994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34-4D56-A5AA-BC7BCF99E5B1}"/>
            </c:ext>
          </c:extLst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0">
                  <c:v>75.900000000000006</c:v>
                </c:pt>
                <c:pt idx="1">
                  <c:v>76</c:v>
                </c:pt>
                <c:pt idx="2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34-4D56-A5AA-BC7BCF99E5B1}"/>
            </c:ext>
          </c:extLst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76.666666666666671</c:v>
                </c:pt>
                <c:pt idx="1">
                  <c:v>75.28086419753086</c:v>
                </c:pt>
                <c:pt idx="2">
                  <c:v>75.75333333333333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34-4D56-A5AA-BC7BCF99E5B1}"/>
            </c:ext>
          </c:extLst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0">
                  <c:v>75.832999999999998</c:v>
                </c:pt>
                <c:pt idx="1">
                  <c:v>76.180000000000007</c:v>
                </c:pt>
                <c:pt idx="2">
                  <c:v>76.141000000000005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34-4D56-A5AA-BC7BCF99E5B1}"/>
            </c:ext>
          </c:extLst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0">
                  <c:v>75.5</c:v>
                </c:pt>
                <c:pt idx="1">
                  <c:v>75.900000000000006</c:v>
                </c:pt>
                <c:pt idx="2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34-4D56-A5AA-BC7BCF99E5B1}"/>
            </c:ext>
          </c:extLst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0">
                  <c:v>76.83</c:v>
                </c:pt>
                <c:pt idx="1">
                  <c:v>77.459999999999994</c:v>
                </c:pt>
                <c:pt idx="2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34-4D56-A5AA-BC7BCF99E5B1}"/>
            </c:ext>
          </c:extLst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1">
                  <c:v>79.083333333333329</c:v>
                </c:pt>
                <c:pt idx="2">
                  <c:v>75.599999999999994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34-4D56-A5AA-BC7BCF99E5B1}"/>
            </c:ext>
          </c:extLst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34-4D56-A5AA-BC7BCF99E5B1}"/>
            </c:ext>
          </c:extLst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76.963636633910951</c:v>
                </c:pt>
                <c:pt idx="1">
                  <c:v>77.144506027596236</c:v>
                </c:pt>
                <c:pt idx="2">
                  <c:v>76.912461718020538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A34-4D56-A5AA-BC7BCF99E5B1}"/>
            </c:ext>
          </c:extLst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3.7530000000000001</c:v>
                </c:pt>
                <c:pt idx="1">
                  <c:v>4.2861358024691327</c:v>
                </c:pt>
                <c:pt idx="2">
                  <c:v>3.8539999999999992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A34-4D56-A5AA-BC7BCF99E5B1}"/>
            </c:ext>
          </c:extLst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A34-4D56-A5AA-BC7BCF99E5B1}"/>
            </c:ext>
          </c:extLst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A34-4D56-A5AA-BC7BCF99E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25920"/>
        <c:axId val="127027456"/>
      </c:lineChart>
      <c:catAx>
        <c:axId val="127025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702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027456"/>
        <c:scaling>
          <c:orientation val="minMax"/>
          <c:max val="86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2702592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2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62796475858082E-2"/>
          <c:y val="8.5034190138611562E-2"/>
          <c:w val="0.69354365559549824"/>
          <c:h val="0.73469540279760293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0">
                  <c:v>5.384210526315786</c:v>
                </c:pt>
                <c:pt idx="1">
                  <c:v>5.3881249999999978</c:v>
                </c:pt>
                <c:pt idx="2">
                  <c:v>5.3921428571428551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4-4A59-BCBD-E150C0183D64}"/>
            </c:ext>
          </c:extLst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0">
                  <c:v>5.3348275862068943</c:v>
                </c:pt>
                <c:pt idx="1">
                  <c:v>5.3393670886075943</c:v>
                </c:pt>
                <c:pt idx="2">
                  <c:v>5.3363095238095228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4-4A59-BCBD-E150C0183D64}"/>
            </c:ext>
          </c:extLst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K!$D$3:$D$20</c:f>
              <c:numCache>
                <c:formatCode>0.00\ </c:formatCode>
                <c:ptCount val="18"/>
                <c:pt idx="0">
                  <c:v>5.4033333333333324</c:v>
                </c:pt>
                <c:pt idx="1">
                  <c:v>5.3784210526315803</c:v>
                </c:pt>
                <c:pt idx="2">
                  <c:v>5.400555555555556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4-4A59-BCBD-E150C0183D64}"/>
            </c:ext>
          </c:extLst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0">
                  <c:v>5.3620000000000001</c:v>
                </c:pt>
                <c:pt idx="1">
                  <c:v>5.35</c:v>
                </c:pt>
                <c:pt idx="2">
                  <c:v>5.3570000000000002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24-4A59-BCBD-E150C0183D64}"/>
            </c:ext>
          </c:extLst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0">
                  <c:v>5.4300000000000015</c:v>
                </c:pt>
                <c:pt idx="1">
                  <c:v>5.4400000000000022</c:v>
                </c:pt>
                <c:pt idx="2">
                  <c:v>5.4523809523809534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24-4A59-BCBD-E150C0183D64}"/>
            </c:ext>
          </c:extLst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5.3249999999999993</c:v>
                </c:pt>
                <c:pt idx="1">
                  <c:v>5.3246153846153845</c:v>
                </c:pt>
                <c:pt idx="2">
                  <c:v>5.3352380952380951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24-4A59-BCBD-E150C0183D64}"/>
            </c:ext>
          </c:extLst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K!$H$3:$H$20</c:f>
              <c:numCache>
                <c:formatCode>0.00</c:formatCode>
                <c:ptCount val="18"/>
                <c:pt idx="0">
                  <c:v>5.35</c:v>
                </c:pt>
                <c:pt idx="1">
                  <c:v>5.3479999999999999</c:v>
                </c:pt>
                <c:pt idx="2">
                  <c:v>5.3710000000000004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24-4A59-BCBD-E150C0183D64}"/>
            </c:ext>
          </c:extLst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0">
                  <c:v>5.32</c:v>
                </c:pt>
                <c:pt idx="1">
                  <c:v>5.31</c:v>
                </c:pt>
                <c:pt idx="2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24-4A59-BCBD-E150C0183D64}"/>
            </c:ext>
          </c:extLst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0">
                  <c:v>5.38</c:v>
                </c:pt>
                <c:pt idx="1">
                  <c:v>5.38</c:v>
                </c:pt>
                <c:pt idx="2">
                  <c:v>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724-4A59-BCBD-E150C0183D64}"/>
            </c:ext>
          </c:extLst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1">
                  <c:v>5.3916666666666657</c:v>
                </c:pt>
                <c:pt idx="2">
                  <c:v>5.3933333333333335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724-4A59-BCBD-E150C0183D64}"/>
            </c:ext>
          </c:extLst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5.4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724-4A59-BCBD-E150C0183D64}"/>
            </c:ext>
          </c:extLst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5.3654857162062237</c:v>
                </c:pt>
                <c:pt idx="1">
                  <c:v>5.3650195192521233</c:v>
                </c:pt>
                <c:pt idx="2">
                  <c:v>5.3717960317460314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24-4A59-BCBD-E150C0183D64}"/>
            </c:ext>
          </c:extLst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0.11000000000000121</c:v>
                </c:pt>
                <c:pt idx="1">
                  <c:v>0.13000000000000256</c:v>
                </c:pt>
                <c:pt idx="2">
                  <c:v>0.15238095238095362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724-4A59-BCBD-E150C0183D64}"/>
            </c:ext>
          </c:extLst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5.2</c:v>
                </c:pt>
                <c:pt idx="1">
                  <c:v>5.2</c:v>
                </c:pt>
                <c:pt idx="2">
                  <c:v>5.2</c:v>
                </c:pt>
                <c:pt idx="3">
                  <c:v>5.2</c:v>
                </c:pt>
                <c:pt idx="4">
                  <c:v>5.2</c:v>
                </c:pt>
                <c:pt idx="5">
                  <c:v>5.2</c:v>
                </c:pt>
                <c:pt idx="6">
                  <c:v>5.2</c:v>
                </c:pt>
                <c:pt idx="7">
                  <c:v>5.2</c:v>
                </c:pt>
                <c:pt idx="8">
                  <c:v>5.2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5.2</c:v>
                </c:pt>
                <c:pt idx="13">
                  <c:v>5.2</c:v>
                </c:pt>
                <c:pt idx="14">
                  <c:v>5.2</c:v>
                </c:pt>
                <c:pt idx="15">
                  <c:v>5.2</c:v>
                </c:pt>
                <c:pt idx="16">
                  <c:v>5.2</c:v>
                </c:pt>
                <c:pt idx="17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724-4A59-BCBD-E150C0183D64}"/>
            </c:ext>
          </c:extLst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5.6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5.6</c:v>
                </c:pt>
                <c:pt idx="17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724-4A59-BCBD-E150C0183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41216"/>
        <c:axId val="207243136"/>
      </c:lineChart>
      <c:catAx>
        <c:axId val="207241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243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243136"/>
        <c:scaling>
          <c:orientation val="minMax"/>
          <c:max val="5.8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24121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168"/>
          <c:w val="0.16141760057771026"/>
          <c:h val="0.860405627852375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745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0">
                  <c:v>73.5</c:v>
                </c:pt>
                <c:pt idx="1">
                  <c:v>73.3125</c:v>
                </c:pt>
                <c:pt idx="2">
                  <c:v>73.11904761904762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F-4B95-A32F-B1DBE39216E2}"/>
            </c:ext>
          </c:extLst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0">
                  <c:v>74.584523809523816</c:v>
                </c:pt>
                <c:pt idx="1">
                  <c:v>75.198666666666668</c:v>
                </c:pt>
                <c:pt idx="2">
                  <c:v>74.327160493827165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F-4B95-A32F-B1DBE39216E2}"/>
            </c:ext>
          </c:extLst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0">
                  <c:v>72.666666666666671</c:v>
                </c:pt>
                <c:pt idx="1">
                  <c:v>72.80952380952381</c:v>
                </c:pt>
                <c:pt idx="2">
                  <c:v>73.55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EF-4B95-A32F-B1DBE39216E2}"/>
            </c:ext>
          </c:extLst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0">
                  <c:v>73.054000000000002</c:v>
                </c:pt>
                <c:pt idx="1">
                  <c:v>72.906000000000006</c:v>
                </c:pt>
                <c:pt idx="2">
                  <c:v>73.064999999999998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F-4B95-A32F-B1DBE39216E2}"/>
            </c:ext>
          </c:extLst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0">
                  <c:v>73.05</c:v>
                </c:pt>
                <c:pt idx="1">
                  <c:v>72.95</c:v>
                </c:pt>
                <c:pt idx="2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F-4B95-A32F-B1DBE39216E2}"/>
            </c:ext>
          </c:extLst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74.111111111111114</c:v>
                </c:pt>
                <c:pt idx="1">
                  <c:v>74.083333333333329</c:v>
                </c:pt>
                <c:pt idx="2">
                  <c:v>74.789682539682531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EF-4B95-A32F-B1DBE39216E2}"/>
            </c:ext>
          </c:extLst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0">
                  <c:v>73.167000000000002</c:v>
                </c:pt>
                <c:pt idx="1">
                  <c:v>73.016000000000005</c:v>
                </c:pt>
                <c:pt idx="2">
                  <c:v>72.593999999999994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EF-4B95-A32F-B1DBE39216E2}"/>
            </c:ext>
          </c:extLst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0">
                  <c:v>72.2</c:v>
                </c:pt>
                <c:pt idx="1">
                  <c:v>73.3</c:v>
                </c:pt>
                <c:pt idx="2">
                  <c:v>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EF-4B95-A32F-B1DBE39216E2}"/>
            </c:ext>
          </c:extLst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0">
                  <c:v>73.06</c:v>
                </c:pt>
                <c:pt idx="1">
                  <c:v>73.88</c:v>
                </c:pt>
                <c:pt idx="2">
                  <c:v>74.22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EF-4B95-A32F-B1DBE39216E2}"/>
            </c:ext>
          </c:extLst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1">
                  <c:v>74.083333333333329</c:v>
                </c:pt>
                <c:pt idx="2">
                  <c:v>75.533333333333331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EF-4B95-A32F-B1DBE39216E2}"/>
            </c:ext>
          </c:extLst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EF-4B95-A32F-B1DBE39216E2}"/>
            </c:ext>
          </c:extLst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73.265922398589083</c:v>
                </c:pt>
                <c:pt idx="1">
                  <c:v>73.5539357142857</c:v>
                </c:pt>
                <c:pt idx="2">
                  <c:v>73.73982239858907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EEF-4B95-A32F-B1DBE39216E2}"/>
            </c:ext>
          </c:extLst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2.384523809523813</c:v>
                </c:pt>
                <c:pt idx="1">
                  <c:v>2.3891428571428577</c:v>
                </c:pt>
                <c:pt idx="2">
                  <c:v>2.9393333333333374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EEF-4B95-A32F-B1DBE39216E2}"/>
            </c:ext>
          </c:extLst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EEF-4B95-A32F-B1DBE39216E2}"/>
            </c:ext>
          </c:extLst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EEF-4B95-A32F-B1DBE3921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48640"/>
        <c:axId val="127254912"/>
      </c:lineChart>
      <c:catAx>
        <c:axId val="12724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725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254912"/>
        <c:scaling>
          <c:orientation val="minMax"/>
          <c:max val="81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724864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7956"/>
          <c:y val="0.12712332923702457"/>
          <c:w val="0.16162942773178987"/>
          <c:h val="0.8609118079893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06982907583763E-2"/>
          <c:y val="8.9578138412254205E-2"/>
          <c:w val="0.73287505383343721"/>
          <c:h val="0.76485948952003213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ALP!$B$3:$B$20</c:f>
              <c:numCache>
                <c:formatCode>0.0</c:formatCode>
                <c:ptCount val="18"/>
                <c:pt idx="0">
                  <c:v>98.078947368421055</c:v>
                </c:pt>
                <c:pt idx="1">
                  <c:v>97.96875</c:v>
                </c:pt>
                <c:pt idx="2">
                  <c:v>98.11904761904762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D-46C8-A46E-81D5F0BB599C}"/>
            </c:ext>
          </c:extLst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ALP!$C$3:$C$20</c:f>
              <c:numCache>
                <c:formatCode>0.0</c:formatCode>
                <c:ptCount val="18"/>
                <c:pt idx="0">
                  <c:v>99.710714285714275</c:v>
                </c:pt>
                <c:pt idx="1">
                  <c:v>100.29066666666664</c:v>
                </c:pt>
                <c:pt idx="2">
                  <c:v>99.106172839506172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D-46C8-A46E-81D5F0BB599C}"/>
            </c:ext>
          </c:extLst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ALP!$D$3:$D$20</c:f>
              <c:numCache>
                <c:formatCode>0.0</c:formatCode>
                <c:ptCount val="18"/>
                <c:pt idx="0">
                  <c:v>99.705882352941174</c:v>
                </c:pt>
                <c:pt idx="1">
                  <c:v>99.0625</c:v>
                </c:pt>
                <c:pt idx="2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1D-46C8-A46E-81D5F0BB599C}"/>
            </c:ext>
          </c:extLst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ALP!$E$3:$E$20</c:f>
              <c:numCache>
                <c:formatCode>0.0</c:formatCode>
                <c:ptCount val="18"/>
                <c:pt idx="0">
                  <c:v>96.951999999999998</c:v>
                </c:pt>
                <c:pt idx="1">
                  <c:v>97.055999999999997</c:v>
                </c:pt>
                <c:pt idx="2">
                  <c:v>97.116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1D-46C8-A46E-81D5F0BB599C}"/>
            </c:ext>
          </c:extLst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ALP!$F$3:$F$20</c:f>
              <c:numCache>
                <c:formatCode>0.0</c:formatCode>
                <c:ptCount val="18"/>
                <c:pt idx="0">
                  <c:v>97.9</c:v>
                </c:pt>
                <c:pt idx="1">
                  <c:v>97.9</c:v>
                </c:pt>
                <c:pt idx="2">
                  <c:v>97.80952380952381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1D-46C8-A46E-81D5F0BB599C}"/>
            </c:ext>
          </c:extLst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ALP!$G$3:$G$20</c:f>
              <c:numCache>
                <c:formatCode>0.0</c:formatCode>
                <c:ptCount val="18"/>
                <c:pt idx="0">
                  <c:v>98.416666666666671</c:v>
                </c:pt>
                <c:pt idx="1">
                  <c:v>99.339506172839506</c:v>
                </c:pt>
                <c:pt idx="2">
                  <c:v>96.928571428571431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1D-46C8-A46E-81D5F0BB599C}"/>
            </c:ext>
          </c:extLst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ALP!$H$3:$H$20</c:f>
              <c:numCache>
                <c:formatCode>0.0</c:formatCode>
                <c:ptCount val="18"/>
                <c:pt idx="0">
                  <c:v>97.5</c:v>
                </c:pt>
                <c:pt idx="1">
                  <c:v>97.704999999999998</c:v>
                </c:pt>
                <c:pt idx="2">
                  <c:v>98.031000000000006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1D-46C8-A46E-81D5F0BB599C}"/>
            </c:ext>
          </c:extLst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ALP!$I$3:$I$20</c:f>
              <c:numCache>
                <c:formatCode>0.0</c:formatCode>
                <c:ptCount val="18"/>
                <c:pt idx="0">
                  <c:v>99.1</c:v>
                </c:pt>
                <c:pt idx="1">
                  <c:v>98.5</c:v>
                </c:pt>
                <c:pt idx="2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1D-46C8-A46E-81D5F0BB599C}"/>
            </c:ext>
          </c:extLst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ALP!$J$3:$J$20</c:f>
              <c:numCache>
                <c:formatCode>0.0</c:formatCode>
                <c:ptCount val="18"/>
                <c:pt idx="0">
                  <c:v>99.94</c:v>
                </c:pt>
                <c:pt idx="1">
                  <c:v>99.48</c:v>
                </c:pt>
                <c:pt idx="2">
                  <c:v>98.21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1D-46C8-A46E-81D5F0BB599C}"/>
            </c:ext>
          </c:extLst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ALP!$K$3:$K$20</c:f>
              <c:numCache>
                <c:formatCode>0.0</c:formatCode>
                <c:ptCount val="18"/>
                <c:pt idx="1">
                  <c:v>96.5</c:v>
                </c:pt>
                <c:pt idx="2">
                  <c:v>97.733333333333334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1D-46C8-A46E-81D5F0BB599C}"/>
            </c:ext>
          </c:extLst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01D-46C8-A46E-81D5F0BB599C}"/>
            </c:ext>
          </c:extLst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ALP!$M$3:$M$20</c:f>
              <c:numCache>
                <c:formatCode>0.0</c:formatCode>
                <c:ptCount val="18"/>
                <c:pt idx="0">
                  <c:v>98.589356741527027</c:v>
                </c:pt>
                <c:pt idx="1">
                  <c:v>98.380242283950622</c:v>
                </c:pt>
                <c:pt idx="2">
                  <c:v>97.805364902998235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01D-46C8-A46E-81D5F0BB599C}"/>
            </c:ext>
          </c:extLst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2.9879999999999995</c:v>
                </c:pt>
                <c:pt idx="1">
                  <c:v>3.7906666666666382</c:v>
                </c:pt>
                <c:pt idx="2">
                  <c:v>2.1776014109347415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01D-46C8-A46E-81D5F0BB599C}"/>
            </c:ext>
          </c:extLst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ALP!$O$3:$O$20</c:f>
              <c:numCache>
                <c:formatCode>General</c:formatCode>
                <c:ptCount val="18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93</c:v>
                </c:pt>
                <c:pt idx="4">
                  <c:v>93</c:v>
                </c:pt>
                <c:pt idx="5">
                  <c:v>93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93</c:v>
                </c:pt>
                <c:pt idx="11">
                  <c:v>93</c:v>
                </c:pt>
                <c:pt idx="12">
                  <c:v>93</c:v>
                </c:pt>
                <c:pt idx="13">
                  <c:v>93</c:v>
                </c:pt>
                <c:pt idx="14">
                  <c:v>93</c:v>
                </c:pt>
                <c:pt idx="15">
                  <c:v>93</c:v>
                </c:pt>
                <c:pt idx="16">
                  <c:v>93</c:v>
                </c:pt>
                <c:pt idx="17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01D-46C8-A46E-81D5F0BB599C}"/>
            </c:ext>
          </c:extLst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ALP!$P$3:$P$20</c:f>
              <c:numCache>
                <c:formatCode>General</c:formatCode>
                <c:ptCount val="18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01D-46C8-A46E-81D5F0BB5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02720"/>
        <c:axId val="126704640"/>
      </c:lineChart>
      <c:catAx>
        <c:axId val="12670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70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704640"/>
        <c:scaling>
          <c:orientation val="minMax"/>
          <c:max val="108"/>
          <c:min val="8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702720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439"/>
          <c:y val="0.11648000936854261"/>
          <c:w val="0.15837698065519951"/>
          <c:h val="0.88351999063145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41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LD!$B$3:$B$20</c:f>
              <c:numCache>
                <c:formatCode>0.0</c:formatCode>
                <c:ptCount val="18"/>
                <c:pt idx="0">
                  <c:v>271.15789473684208</c:v>
                </c:pt>
                <c:pt idx="1">
                  <c:v>270.4375</c:v>
                </c:pt>
                <c:pt idx="2">
                  <c:v>270.57142857142856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3-4EE7-B761-9E12D90291B9}"/>
            </c:ext>
          </c:extLst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LD!$C$3:$C$20</c:f>
              <c:numCache>
                <c:formatCode>0.0</c:formatCode>
                <c:ptCount val="18"/>
                <c:pt idx="0">
                  <c:v>272.25301204819289</c:v>
                </c:pt>
                <c:pt idx="1">
                  <c:v>272.90666666666664</c:v>
                </c:pt>
                <c:pt idx="2">
                  <c:v>271.69268292682926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3-4EE7-B761-9E12D90291B9}"/>
            </c:ext>
          </c:extLst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LD!$D$3:$D$20</c:f>
              <c:numCache>
                <c:formatCode>0.0</c:formatCode>
                <c:ptCount val="18"/>
                <c:pt idx="0">
                  <c:v>274.27777777777777</c:v>
                </c:pt>
                <c:pt idx="1">
                  <c:v>273.63157894736844</c:v>
                </c:pt>
                <c:pt idx="2">
                  <c:v>272.58823529411762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A3-4EE7-B761-9E12D90291B9}"/>
            </c:ext>
          </c:extLst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LD!$E$3:$E$20</c:f>
              <c:numCache>
                <c:formatCode>0.0</c:formatCode>
                <c:ptCount val="18"/>
                <c:pt idx="0">
                  <c:v>268.30099999999999</c:v>
                </c:pt>
                <c:pt idx="1">
                  <c:v>268.60599999999999</c:v>
                </c:pt>
                <c:pt idx="2">
                  <c:v>268.30399999999997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A3-4EE7-B761-9E12D90291B9}"/>
            </c:ext>
          </c:extLst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LD!$F$3:$F$20</c:f>
              <c:numCache>
                <c:formatCode>0.0</c:formatCode>
                <c:ptCount val="18"/>
                <c:pt idx="0">
                  <c:v>269.85000000000002</c:v>
                </c:pt>
                <c:pt idx="1">
                  <c:v>268.5</c:v>
                </c:pt>
                <c:pt idx="2">
                  <c:v>268.47619047619048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A3-4EE7-B761-9E12D90291B9}"/>
            </c:ext>
          </c:extLst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LD!$G$3:$G$20</c:f>
              <c:numCache>
                <c:formatCode>0.0</c:formatCode>
                <c:ptCount val="18"/>
                <c:pt idx="0">
                  <c:v>268</c:v>
                </c:pt>
                <c:pt idx="1">
                  <c:v>268.08641975308643</c:v>
                </c:pt>
                <c:pt idx="2">
                  <c:v>270.30158730158735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A3-4EE7-B761-9E12D90291B9}"/>
            </c:ext>
          </c:extLst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LD!$H$3:$H$20</c:f>
              <c:numCache>
                <c:formatCode>0.0</c:formatCode>
                <c:ptCount val="18"/>
                <c:pt idx="0">
                  <c:v>266.83300000000003</c:v>
                </c:pt>
                <c:pt idx="1">
                  <c:v>270.11500000000001</c:v>
                </c:pt>
                <c:pt idx="2">
                  <c:v>269.89100000000002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A3-4EE7-B761-9E12D90291B9}"/>
            </c:ext>
          </c:extLst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LD!$I$3:$I$20</c:f>
              <c:numCache>
                <c:formatCode>0.0</c:formatCode>
                <c:ptCount val="18"/>
                <c:pt idx="0">
                  <c:v>267.89999999999998</c:v>
                </c:pt>
                <c:pt idx="1">
                  <c:v>268.2</c:v>
                </c:pt>
                <c:pt idx="2">
                  <c:v>269.39999999999998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A3-4EE7-B761-9E12D90291B9}"/>
            </c:ext>
          </c:extLst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LD!$J$3:$J$20</c:f>
              <c:numCache>
                <c:formatCode>0.0</c:formatCode>
                <c:ptCount val="18"/>
                <c:pt idx="0">
                  <c:v>266.12</c:v>
                </c:pt>
                <c:pt idx="1">
                  <c:v>265.31</c:v>
                </c:pt>
                <c:pt idx="2">
                  <c:v>265.58999999999997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A3-4EE7-B761-9E12D90291B9}"/>
            </c:ext>
          </c:extLst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LD!$K$3:$K$20</c:f>
              <c:numCache>
                <c:formatCode>0.0</c:formatCode>
                <c:ptCount val="18"/>
                <c:pt idx="1">
                  <c:v>272.72727272727275</c:v>
                </c:pt>
                <c:pt idx="2">
                  <c:v>265.86666666666667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A3-4EE7-B761-9E12D90291B9}"/>
            </c:ext>
          </c:extLst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271</c:v>
                </c:pt>
                <c:pt idx="1">
                  <c:v>271</c:v>
                </c:pt>
                <c:pt idx="2">
                  <c:v>271</c:v>
                </c:pt>
                <c:pt idx="3">
                  <c:v>271</c:v>
                </c:pt>
                <c:pt idx="4">
                  <c:v>271</c:v>
                </c:pt>
                <c:pt idx="5">
                  <c:v>271</c:v>
                </c:pt>
                <c:pt idx="6">
                  <c:v>271</c:v>
                </c:pt>
                <c:pt idx="7">
                  <c:v>271</c:v>
                </c:pt>
                <c:pt idx="8">
                  <c:v>271</c:v>
                </c:pt>
                <c:pt idx="9">
                  <c:v>271</c:v>
                </c:pt>
                <c:pt idx="10">
                  <c:v>271</c:v>
                </c:pt>
                <c:pt idx="11">
                  <c:v>271</c:v>
                </c:pt>
                <c:pt idx="12">
                  <c:v>271</c:v>
                </c:pt>
                <c:pt idx="13">
                  <c:v>271</c:v>
                </c:pt>
                <c:pt idx="14">
                  <c:v>271</c:v>
                </c:pt>
                <c:pt idx="15">
                  <c:v>271</c:v>
                </c:pt>
                <c:pt idx="16">
                  <c:v>271</c:v>
                </c:pt>
                <c:pt idx="17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A3-4EE7-B761-9E12D90291B9}"/>
            </c:ext>
          </c:extLst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LD!$M$3:$M$20</c:f>
              <c:numCache>
                <c:formatCode>0.0</c:formatCode>
                <c:ptCount val="18"/>
                <c:pt idx="0">
                  <c:v>269.41029828475695</c:v>
                </c:pt>
                <c:pt idx="1">
                  <c:v>269.85204380943941</c:v>
                </c:pt>
                <c:pt idx="2">
                  <c:v>269.26817912368199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A3-4EE7-B761-9E12D90291B9}"/>
            </c:ext>
          </c:extLst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8.1577777777777669</c:v>
                </c:pt>
                <c:pt idx="1">
                  <c:v>8.3215789473684367</c:v>
                </c:pt>
                <c:pt idx="2">
                  <c:v>6.9982352941176487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A3-4EE7-B761-9E12D90291B9}"/>
            </c:ext>
          </c:extLst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LD!$O$3:$O$20</c:f>
              <c:numCache>
                <c:formatCode>General</c:formatCode>
                <c:ptCount val="18"/>
                <c:pt idx="0">
                  <c:v>257</c:v>
                </c:pt>
                <c:pt idx="1">
                  <c:v>257</c:v>
                </c:pt>
                <c:pt idx="2">
                  <c:v>257</c:v>
                </c:pt>
                <c:pt idx="3">
                  <c:v>257</c:v>
                </c:pt>
                <c:pt idx="4">
                  <c:v>257</c:v>
                </c:pt>
                <c:pt idx="5">
                  <c:v>257</c:v>
                </c:pt>
                <c:pt idx="6">
                  <c:v>257</c:v>
                </c:pt>
                <c:pt idx="7">
                  <c:v>257</c:v>
                </c:pt>
                <c:pt idx="8">
                  <c:v>257</c:v>
                </c:pt>
                <c:pt idx="9">
                  <c:v>257</c:v>
                </c:pt>
                <c:pt idx="10">
                  <c:v>257</c:v>
                </c:pt>
                <c:pt idx="11">
                  <c:v>257</c:v>
                </c:pt>
                <c:pt idx="12">
                  <c:v>257</c:v>
                </c:pt>
                <c:pt idx="13">
                  <c:v>257</c:v>
                </c:pt>
                <c:pt idx="14">
                  <c:v>257</c:v>
                </c:pt>
                <c:pt idx="15">
                  <c:v>257</c:v>
                </c:pt>
                <c:pt idx="16">
                  <c:v>257</c:v>
                </c:pt>
                <c:pt idx="17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A3-4EE7-B761-9E12D90291B9}"/>
            </c:ext>
          </c:extLst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LD!$P$3:$P$20</c:f>
              <c:numCache>
                <c:formatCode>General</c:formatCode>
                <c:ptCount val="18"/>
                <c:pt idx="0">
                  <c:v>285</c:v>
                </c:pt>
                <c:pt idx="1">
                  <c:v>285</c:v>
                </c:pt>
                <c:pt idx="2">
                  <c:v>285</c:v>
                </c:pt>
                <c:pt idx="3">
                  <c:v>285</c:v>
                </c:pt>
                <c:pt idx="4">
                  <c:v>285</c:v>
                </c:pt>
                <c:pt idx="5">
                  <c:v>285</c:v>
                </c:pt>
                <c:pt idx="6">
                  <c:v>285</c:v>
                </c:pt>
                <c:pt idx="7">
                  <c:v>285</c:v>
                </c:pt>
                <c:pt idx="8">
                  <c:v>285</c:v>
                </c:pt>
                <c:pt idx="9">
                  <c:v>285</c:v>
                </c:pt>
                <c:pt idx="10">
                  <c:v>285</c:v>
                </c:pt>
                <c:pt idx="11">
                  <c:v>285</c:v>
                </c:pt>
                <c:pt idx="12">
                  <c:v>285</c:v>
                </c:pt>
                <c:pt idx="13">
                  <c:v>285</c:v>
                </c:pt>
                <c:pt idx="14">
                  <c:v>285</c:v>
                </c:pt>
                <c:pt idx="15">
                  <c:v>285</c:v>
                </c:pt>
                <c:pt idx="16">
                  <c:v>285</c:v>
                </c:pt>
                <c:pt idx="17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9A3-4EE7-B761-9E12D9029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17376"/>
        <c:axId val="127719296"/>
      </c:lineChart>
      <c:catAx>
        <c:axId val="127717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7719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719296"/>
        <c:scaling>
          <c:orientation val="minMax"/>
          <c:max val="299"/>
          <c:min val="24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27717376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2064463259"/>
          <c:y val="0.11333379787703528"/>
          <c:w val="0.15879265091863504"/>
          <c:h val="0.84000278726221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63931739965E-2"/>
          <c:y val="8.5245901639344229E-2"/>
          <c:w val="0.69712838171632496"/>
          <c:h val="0.72786885245904198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0">
                  <c:v>308.86842105263156</c:v>
                </c:pt>
                <c:pt idx="1">
                  <c:v>309.09375</c:v>
                </c:pt>
                <c:pt idx="2">
                  <c:v>308.64285714285717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D-4E2C-BCF4-0198D19726B6}"/>
            </c:ext>
          </c:extLst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0">
                  <c:v>305.57142857142856</c:v>
                </c:pt>
                <c:pt idx="1">
                  <c:v>305.45733333333339</c:v>
                </c:pt>
                <c:pt idx="2">
                  <c:v>303.08048780487815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D-4E2C-BCF4-0198D19726B6}"/>
            </c:ext>
          </c:extLst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0">
                  <c:v>307.88888888888891</c:v>
                </c:pt>
                <c:pt idx="1">
                  <c:v>306.76190476190476</c:v>
                </c:pt>
                <c:pt idx="2">
                  <c:v>307.375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BD-4E2C-BCF4-0198D19726B6}"/>
            </c:ext>
          </c:extLst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0">
                  <c:v>302.04300000000001</c:v>
                </c:pt>
                <c:pt idx="1">
                  <c:v>300.5</c:v>
                </c:pt>
                <c:pt idx="2">
                  <c:v>300.77999999999997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BD-4E2C-BCF4-0198D19726B6}"/>
            </c:ext>
          </c:extLst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0">
                  <c:v>307.35000000000002</c:v>
                </c:pt>
                <c:pt idx="1">
                  <c:v>306.64999999999998</c:v>
                </c:pt>
                <c:pt idx="2">
                  <c:v>306.38095238095241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BD-4E2C-BCF4-0198D19726B6}"/>
            </c:ext>
          </c:extLst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304.5</c:v>
                </c:pt>
                <c:pt idx="1">
                  <c:v>305.51851851851853</c:v>
                </c:pt>
                <c:pt idx="2">
                  <c:v>305.65079365079367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BD-4E2C-BCF4-0198D19726B6}"/>
            </c:ext>
          </c:extLst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0">
                  <c:v>304.33300000000003</c:v>
                </c:pt>
                <c:pt idx="1">
                  <c:v>303.86900000000003</c:v>
                </c:pt>
                <c:pt idx="2">
                  <c:v>304.125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BD-4E2C-BCF4-0198D19726B6}"/>
            </c:ext>
          </c:extLst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0">
                  <c:v>309.60000000000002</c:v>
                </c:pt>
                <c:pt idx="1">
                  <c:v>306.8</c:v>
                </c:pt>
                <c:pt idx="2">
                  <c:v>308.39999999999998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BD-4E2C-BCF4-0198D19726B6}"/>
            </c:ext>
          </c:extLst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0">
                  <c:v>307.19</c:v>
                </c:pt>
                <c:pt idx="1">
                  <c:v>305.04000000000002</c:v>
                </c:pt>
                <c:pt idx="2">
                  <c:v>305.06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BD-4E2C-BCF4-0198D19726B6}"/>
            </c:ext>
          </c:extLst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1">
                  <c:v>309.41666666666669</c:v>
                </c:pt>
                <c:pt idx="2">
                  <c:v>311.8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8BD-4E2C-BCF4-0198D19726B6}"/>
            </c:ext>
          </c:extLst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307</c:v>
                </c:pt>
                <c:pt idx="1">
                  <c:v>307</c:v>
                </c:pt>
                <c:pt idx="2">
                  <c:v>307</c:v>
                </c:pt>
                <c:pt idx="3">
                  <c:v>307</c:v>
                </c:pt>
                <c:pt idx="4">
                  <c:v>307</c:v>
                </c:pt>
                <c:pt idx="5">
                  <c:v>307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8BD-4E2C-BCF4-0198D19726B6}"/>
            </c:ext>
          </c:extLst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306.37163761254988</c:v>
                </c:pt>
                <c:pt idx="1">
                  <c:v>305.91071732804232</c:v>
                </c:pt>
                <c:pt idx="2">
                  <c:v>306.12950909794819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8BD-4E2C-BCF4-0198D19726B6}"/>
            </c:ext>
          </c:extLst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7.5570000000000164</c:v>
                </c:pt>
                <c:pt idx="1">
                  <c:v>8.9166666666666856</c:v>
                </c:pt>
                <c:pt idx="2">
                  <c:v>11.020000000000039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8BD-4E2C-BCF4-0198D19726B6}"/>
            </c:ext>
          </c:extLst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291</c:v>
                </c:pt>
                <c:pt idx="1">
                  <c:v>291</c:v>
                </c:pt>
                <c:pt idx="2">
                  <c:v>291</c:v>
                </c:pt>
                <c:pt idx="3">
                  <c:v>291</c:v>
                </c:pt>
                <c:pt idx="4">
                  <c:v>291</c:v>
                </c:pt>
                <c:pt idx="5">
                  <c:v>291</c:v>
                </c:pt>
                <c:pt idx="6">
                  <c:v>291</c:v>
                </c:pt>
                <c:pt idx="7">
                  <c:v>291</c:v>
                </c:pt>
                <c:pt idx="8">
                  <c:v>291</c:v>
                </c:pt>
                <c:pt idx="9">
                  <c:v>291</c:v>
                </c:pt>
                <c:pt idx="10">
                  <c:v>291</c:v>
                </c:pt>
                <c:pt idx="11">
                  <c:v>291</c:v>
                </c:pt>
                <c:pt idx="12">
                  <c:v>291</c:v>
                </c:pt>
                <c:pt idx="13">
                  <c:v>291</c:v>
                </c:pt>
                <c:pt idx="14">
                  <c:v>291</c:v>
                </c:pt>
                <c:pt idx="15">
                  <c:v>291</c:v>
                </c:pt>
                <c:pt idx="16">
                  <c:v>291</c:v>
                </c:pt>
                <c:pt idx="17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8BD-4E2C-BCF4-0198D19726B6}"/>
            </c:ext>
          </c:extLst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323</c:v>
                </c:pt>
                <c:pt idx="1">
                  <c:v>323</c:v>
                </c:pt>
                <c:pt idx="2">
                  <c:v>323</c:v>
                </c:pt>
                <c:pt idx="3">
                  <c:v>323</c:v>
                </c:pt>
                <c:pt idx="4">
                  <c:v>323</c:v>
                </c:pt>
                <c:pt idx="5">
                  <c:v>323</c:v>
                </c:pt>
                <c:pt idx="6">
                  <c:v>323</c:v>
                </c:pt>
                <c:pt idx="7">
                  <c:v>323</c:v>
                </c:pt>
                <c:pt idx="8">
                  <c:v>323</c:v>
                </c:pt>
                <c:pt idx="9">
                  <c:v>323</c:v>
                </c:pt>
                <c:pt idx="10">
                  <c:v>323</c:v>
                </c:pt>
                <c:pt idx="11">
                  <c:v>323</c:v>
                </c:pt>
                <c:pt idx="12">
                  <c:v>323</c:v>
                </c:pt>
                <c:pt idx="13">
                  <c:v>323</c:v>
                </c:pt>
                <c:pt idx="14">
                  <c:v>323</c:v>
                </c:pt>
                <c:pt idx="15">
                  <c:v>323</c:v>
                </c:pt>
                <c:pt idx="16">
                  <c:v>323</c:v>
                </c:pt>
                <c:pt idx="17">
                  <c:v>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8BD-4E2C-BCF4-0198D1972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63712"/>
        <c:axId val="127365888"/>
      </c:lineChart>
      <c:catAx>
        <c:axId val="12736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36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365888"/>
        <c:scaling>
          <c:orientation val="minMax"/>
          <c:max val="339"/>
          <c:min val="2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7363712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37890516856"/>
          <c:y val="0.1377049033643522"/>
          <c:w val="0.16057454843460967"/>
          <c:h val="0.83278692436172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0">
                  <c:v>228.34210526315789</c:v>
                </c:pt>
                <c:pt idx="1">
                  <c:v>228.65625</c:v>
                </c:pt>
                <c:pt idx="2">
                  <c:v>228.28571428571428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F-4196-8C76-492F5E5DE8C8}"/>
            </c:ext>
          </c:extLst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0">
                  <c:v>231.69638554216863</c:v>
                </c:pt>
                <c:pt idx="1">
                  <c:v>231.96621621621617</c:v>
                </c:pt>
                <c:pt idx="2">
                  <c:v>225.86585365853659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F-4196-8C76-492F5E5DE8C8}"/>
            </c:ext>
          </c:extLst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0">
                  <c:v>225.33333333333334</c:v>
                </c:pt>
                <c:pt idx="1">
                  <c:v>224.47619047619048</c:v>
                </c:pt>
                <c:pt idx="2">
                  <c:v>224.88235294117646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5F-4196-8C76-492F5E5DE8C8}"/>
            </c:ext>
          </c:extLst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0">
                  <c:v>228.358</c:v>
                </c:pt>
                <c:pt idx="1">
                  <c:v>228.13300000000001</c:v>
                </c:pt>
                <c:pt idx="2">
                  <c:v>228.59399999999999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5F-4196-8C76-492F5E5DE8C8}"/>
            </c:ext>
          </c:extLst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66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0">
                  <c:v>227.9</c:v>
                </c:pt>
                <c:pt idx="1">
                  <c:v>227.7</c:v>
                </c:pt>
                <c:pt idx="2">
                  <c:v>227.8095238095238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5F-4196-8C76-492F5E5DE8C8}"/>
            </c:ext>
          </c:extLst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225.75</c:v>
                </c:pt>
                <c:pt idx="1">
                  <c:v>228.53703703703704</c:v>
                </c:pt>
                <c:pt idx="2">
                  <c:v>226.8730158730159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5F-4196-8C76-492F5E5DE8C8}"/>
            </c:ext>
          </c:extLst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0">
                  <c:v>233.5</c:v>
                </c:pt>
                <c:pt idx="1">
                  <c:v>231.274</c:v>
                </c:pt>
                <c:pt idx="2">
                  <c:v>232.48400000000001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5F-4196-8C76-492F5E5DE8C8}"/>
            </c:ext>
          </c:extLst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0">
                  <c:v>227.7</c:v>
                </c:pt>
                <c:pt idx="1">
                  <c:v>227.4</c:v>
                </c:pt>
                <c:pt idx="2">
                  <c:v>226.8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5F-4196-8C76-492F5E5DE8C8}"/>
            </c:ext>
          </c:extLst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0">
                  <c:v>225.65</c:v>
                </c:pt>
                <c:pt idx="1">
                  <c:v>225.85</c:v>
                </c:pt>
                <c:pt idx="2">
                  <c:v>225.65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5F-4196-8C76-492F5E5DE8C8}"/>
            </c:ext>
          </c:extLst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1">
                  <c:v>230.16666666666666</c:v>
                </c:pt>
                <c:pt idx="2">
                  <c:v>232.4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E5F-4196-8C76-492F5E5DE8C8}"/>
            </c:ext>
          </c:extLst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228</c:v>
                </c:pt>
                <c:pt idx="1">
                  <c:v>228</c:v>
                </c:pt>
                <c:pt idx="2">
                  <c:v>228</c:v>
                </c:pt>
                <c:pt idx="3">
                  <c:v>228</c:v>
                </c:pt>
                <c:pt idx="4">
                  <c:v>228</c:v>
                </c:pt>
                <c:pt idx="5">
                  <c:v>228</c:v>
                </c:pt>
                <c:pt idx="6">
                  <c:v>228</c:v>
                </c:pt>
                <c:pt idx="7">
                  <c:v>228</c:v>
                </c:pt>
                <c:pt idx="8">
                  <c:v>228</c:v>
                </c:pt>
                <c:pt idx="9">
                  <c:v>228</c:v>
                </c:pt>
                <c:pt idx="10">
                  <c:v>228</c:v>
                </c:pt>
                <c:pt idx="11">
                  <c:v>228</c:v>
                </c:pt>
                <c:pt idx="12">
                  <c:v>228</c:v>
                </c:pt>
                <c:pt idx="13">
                  <c:v>228</c:v>
                </c:pt>
                <c:pt idx="14">
                  <c:v>228</c:v>
                </c:pt>
                <c:pt idx="15">
                  <c:v>228</c:v>
                </c:pt>
                <c:pt idx="16">
                  <c:v>228</c:v>
                </c:pt>
                <c:pt idx="17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E5F-4196-8C76-492F5E5DE8C8}"/>
            </c:ext>
          </c:extLst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228.24775823762891</c:v>
                </c:pt>
                <c:pt idx="1">
                  <c:v>228.41593603961101</c:v>
                </c:pt>
                <c:pt idx="2">
                  <c:v>227.9644460567967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E5F-4196-8C76-492F5E5DE8C8}"/>
            </c:ext>
          </c:extLst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8.1666666666666572</c:v>
                </c:pt>
                <c:pt idx="1">
                  <c:v>7.4900257400256862</c:v>
                </c:pt>
                <c:pt idx="2">
                  <c:v>7.601647058823545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5F-4196-8C76-492F5E5DE8C8}"/>
            </c:ext>
          </c:extLst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216</c:v>
                </c:pt>
                <c:pt idx="1">
                  <c:v>216</c:v>
                </c:pt>
                <c:pt idx="2">
                  <c:v>216</c:v>
                </c:pt>
                <c:pt idx="3">
                  <c:v>216</c:v>
                </c:pt>
                <c:pt idx="4">
                  <c:v>216</c:v>
                </c:pt>
                <c:pt idx="5">
                  <c:v>216</c:v>
                </c:pt>
                <c:pt idx="6">
                  <c:v>216</c:v>
                </c:pt>
                <c:pt idx="7">
                  <c:v>216</c:v>
                </c:pt>
                <c:pt idx="8">
                  <c:v>216</c:v>
                </c:pt>
                <c:pt idx="9">
                  <c:v>216</c:v>
                </c:pt>
                <c:pt idx="10">
                  <c:v>216</c:v>
                </c:pt>
                <c:pt idx="11">
                  <c:v>216</c:v>
                </c:pt>
                <c:pt idx="12">
                  <c:v>216</c:v>
                </c:pt>
                <c:pt idx="13">
                  <c:v>216</c:v>
                </c:pt>
                <c:pt idx="14">
                  <c:v>216</c:v>
                </c:pt>
                <c:pt idx="15">
                  <c:v>216</c:v>
                </c:pt>
                <c:pt idx="16">
                  <c:v>216</c:v>
                </c:pt>
                <c:pt idx="17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E5F-4196-8C76-492F5E5DE8C8}"/>
            </c:ext>
          </c:extLst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240</c:v>
                </c:pt>
                <c:pt idx="4">
                  <c:v>240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E5F-4196-8C76-492F5E5DE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04096"/>
        <c:axId val="126406016"/>
      </c:lineChart>
      <c:catAx>
        <c:axId val="12640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40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406016"/>
        <c:scaling>
          <c:orientation val="minMax"/>
          <c:max val="252"/>
          <c:min val="2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404096"/>
        <c:crosses val="autoZero"/>
        <c:crossBetween val="between"/>
        <c:majorUnit val="1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56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0">
                  <c:v>310.23684210526318</c:v>
                </c:pt>
                <c:pt idx="1">
                  <c:v>310.25</c:v>
                </c:pt>
                <c:pt idx="2">
                  <c:v>309.33333333333331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2B-486A-BE97-0E367BF1B44D}"/>
            </c:ext>
          </c:extLst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0">
                  <c:v>314.59880952380951</c:v>
                </c:pt>
                <c:pt idx="1">
                  <c:v>301.83076923076925</c:v>
                </c:pt>
                <c:pt idx="2">
                  <c:v>307.64634146341461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2B-486A-BE97-0E367BF1B44D}"/>
            </c:ext>
          </c:extLst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0">
                  <c:v>306</c:v>
                </c:pt>
                <c:pt idx="1">
                  <c:v>306.89999999999998</c:v>
                </c:pt>
                <c:pt idx="2">
                  <c:v>307.77777777777777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2B-486A-BE97-0E367BF1B44D}"/>
            </c:ext>
          </c:extLst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0">
                  <c:v>310.25799999999998</c:v>
                </c:pt>
                <c:pt idx="1">
                  <c:v>309.83300000000003</c:v>
                </c:pt>
                <c:pt idx="2">
                  <c:v>311.685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2B-486A-BE97-0E367BF1B44D}"/>
            </c:ext>
          </c:extLst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0">
                  <c:v>306.8</c:v>
                </c:pt>
                <c:pt idx="1">
                  <c:v>306.05</c:v>
                </c:pt>
                <c:pt idx="2">
                  <c:v>307.23809523809524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2B-486A-BE97-0E367BF1B44D}"/>
            </c:ext>
          </c:extLst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305.5</c:v>
                </c:pt>
                <c:pt idx="1">
                  <c:v>307.46296296296299</c:v>
                </c:pt>
                <c:pt idx="2">
                  <c:v>309.26190476190476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2B-486A-BE97-0E367BF1B44D}"/>
            </c:ext>
          </c:extLst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0">
                  <c:v>314.66699999999997</c:v>
                </c:pt>
                <c:pt idx="1">
                  <c:v>313.21300000000002</c:v>
                </c:pt>
                <c:pt idx="2">
                  <c:v>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2B-486A-BE97-0E367BF1B44D}"/>
            </c:ext>
          </c:extLst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0">
                  <c:v>306.39999999999998</c:v>
                </c:pt>
                <c:pt idx="1">
                  <c:v>307.7</c:v>
                </c:pt>
                <c:pt idx="2">
                  <c:v>307.3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72B-486A-BE97-0E367BF1B44D}"/>
            </c:ext>
          </c:extLst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0">
                  <c:v>311.60000000000002</c:v>
                </c:pt>
                <c:pt idx="1">
                  <c:v>308.48</c:v>
                </c:pt>
                <c:pt idx="2">
                  <c:v>310.24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72B-486A-BE97-0E367BF1B44D}"/>
            </c:ext>
          </c:extLst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1">
                  <c:v>310.08333333333331</c:v>
                </c:pt>
                <c:pt idx="2">
                  <c:v>309.5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72B-486A-BE97-0E367BF1B44D}"/>
            </c:ext>
          </c:extLst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309</c:v>
                </c:pt>
                <c:pt idx="1">
                  <c:v>309</c:v>
                </c:pt>
                <c:pt idx="2">
                  <c:v>309</c:v>
                </c:pt>
                <c:pt idx="3">
                  <c:v>309</c:v>
                </c:pt>
                <c:pt idx="4">
                  <c:v>309</c:v>
                </c:pt>
                <c:pt idx="5">
                  <c:v>309</c:v>
                </c:pt>
                <c:pt idx="6">
                  <c:v>309</c:v>
                </c:pt>
                <c:pt idx="7">
                  <c:v>309</c:v>
                </c:pt>
                <c:pt idx="8">
                  <c:v>309</c:v>
                </c:pt>
                <c:pt idx="9">
                  <c:v>309</c:v>
                </c:pt>
                <c:pt idx="10">
                  <c:v>309</c:v>
                </c:pt>
                <c:pt idx="11">
                  <c:v>309</c:v>
                </c:pt>
                <c:pt idx="12">
                  <c:v>309</c:v>
                </c:pt>
                <c:pt idx="13">
                  <c:v>309</c:v>
                </c:pt>
                <c:pt idx="14">
                  <c:v>309</c:v>
                </c:pt>
                <c:pt idx="15">
                  <c:v>309</c:v>
                </c:pt>
                <c:pt idx="16">
                  <c:v>309</c:v>
                </c:pt>
                <c:pt idx="17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72B-486A-BE97-0E367BF1B44D}"/>
            </c:ext>
          </c:extLst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309.56229462545252</c:v>
                </c:pt>
                <c:pt idx="1">
                  <c:v>308.18030655270655</c:v>
                </c:pt>
                <c:pt idx="2">
                  <c:v>309.39824525745263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72B-486A-BE97-0E367BF1B44D}"/>
            </c:ext>
          </c:extLst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9.1669999999999732</c:v>
                </c:pt>
                <c:pt idx="1">
                  <c:v>11.382230769230773</c:v>
                </c:pt>
                <c:pt idx="2">
                  <c:v>6.7619047619047592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72B-486A-BE97-0E367BF1B44D}"/>
            </c:ext>
          </c:extLst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293</c:v>
                </c:pt>
                <c:pt idx="1">
                  <c:v>293</c:v>
                </c:pt>
                <c:pt idx="2">
                  <c:v>293</c:v>
                </c:pt>
                <c:pt idx="3">
                  <c:v>293</c:v>
                </c:pt>
                <c:pt idx="4">
                  <c:v>293</c:v>
                </c:pt>
                <c:pt idx="5">
                  <c:v>293</c:v>
                </c:pt>
                <c:pt idx="6">
                  <c:v>293</c:v>
                </c:pt>
                <c:pt idx="7">
                  <c:v>293</c:v>
                </c:pt>
                <c:pt idx="8">
                  <c:v>293</c:v>
                </c:pt>
                <c:pt idx="9">
                  <c:v>293</c:v>
                </c:pt>
                <c:pt idx="10">
                  <c:v>293</c:v>
                </c:pt>
                <c:pt idx="11">
                  <c:v>293</c:v>
                </c:pt>
                <c:pt idx="12">
                  <c:v>293</c:v>
                </c:pt>
                <c:pt idx="13">
                  <c:v>293</c:v>
                </c:pt>
                <c:pt idx="14">
                  <c:v>293</c:v>
                </c:pt>
                <c:pt idx="15">
                  <c:v>293</c:v>
                </c:pt>
                <c:pt idx="16">
                  <c:v>293</c:v>
                </c:pt>
                <c:pt idx="17">
                  <c:v>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72B-486A-BE97-0E367BF1B44D}"/>
            </c:ext>
          </c:extLst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72B-486A-BE97-0E367BF1B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64224"/>
        <c:axId val="128166144"/>
      </c:lineChart>
      <c:catAx>
        <c:axId val="12816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816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166144"/>
        <c:scaling>
          <c:orientation val="minMax"/>
          <c:max val="341"/>
          <c:min val="27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8164224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3148909428"/>
          <c:y val="0.15409831398194354"/>
          <c:w val="0.16162958863368362"/>
          <c:h val="0.8262292806619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0">
                  <c:v>153.02631578947367</c:v>
                </c:pt>
                <c:pt idx="1">
                  <c:v>153.28125</c:v>
                </c:pt>
                <c:pt idx="2">
                  <c:v>153.28571428571428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B1-49B9-B0DD-36F4BFB2B53C}"/>
            </c:ext>
          </c:extLst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0">
                  <c:v>153.71807228915659</c:v>
                </c:pt>
                <c:pt idx="1">
                  <c:v>154.30933333333337</c:v>
                </c:pt>
                <c:pt idx="2">
                  <c:v>153.8259259259259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B1-49B9-B0DD-36F4BFB2B53C}"/>
            </c:ext>
          </c:extLst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0">
                  <c:v>150.84210526315789</c:v>
                </c:pt>
                <c:pt idx="1">
                  <c:v>149</c:v>
                </c:pt>
                <c:pt idx="2">
                  <c:v>152.33333333333334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B1-49B9-B0DD-36F4BFB2B53C}"/>
            </c:ext>
          </c:extLst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0">
                  <c:v>152.565</c:v>
                </c:pt>
                <c:pt idx="1">
                  <c:v>152.631</c:v>
                </c:pt>
                <c:pt idx="2">
                  <c:v>151.96799999999999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B1-49B9-B0DD-36F4BFB2B53C}"/>
            </c:ext>
          </c:extLst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0">
                  <c:v>150.80000000000001</c:v>
                </c:pt>
                <c:pt idx="1">
                  <c:v>150.25</c:v>
                </c:pt>
                <c:pt idx="2">
                  <c:v>151.28571428571428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B1-49B9-B0DD-36F4BFB2B53C}"/>
            </c:ext>
          </c:extLst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157</c:v>
                </c:pt>
                <c:pt idx="1">
                  <c:v>158.25308641975309</c:v>
                </c:pt>
                <c:pt idx="2">
                  <c:v>153.8095238095238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B1-49B9-B0DD-36F4BFB2B53C}"/>
            </c:ext>
          </c:extLst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0">
                  <c:v>150.333</c:v>
                </c:pt>
                <c:pt idx="1">
                  <c:v>151.70500000000001</c:v>
                </c:pt>
                <c:pt idx="2">
                  <c:v>152.547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B1-49B9-B0DD-36F4BFB2B53C}"/>
            </c:ext>
          </c:extLst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0">
                  <c:v>150.5</c:v>
                </c:pt>
                <c:pt idx="1">
                  <c:v>150.80000000000001</c:v>
                </c:pt>
                <c:pt idx="2">
                  <c:v>149.5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B1-49B9-B0DD-36F4BFB2B53C}"/>
            </c:ext>
          </c:extLst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0">
                  <c:v>151.96</c:v>
                </c:pt>
                <c:pt idx="1">
                  <c:v>150.63</c:v>
                </c:pt>
                <c:pt idx="2">
                  <c:v>150.15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4B1-49B9-B0DD-36F4BFB2B53C}"/>
            </c:ext>
          </c:extLst>
        </c:ser>
        <c:ser>
          <c:idx val="9"/>
          <c:order val="9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153</c:v>
                </c:pt>
                <c:pt idx="1">
                  <c:v>153</c:v>
                </c:pt>
                <c:pt idx="2">
                  <c:v>153</c:v>
                </c:pt>
                <c:pt idx="3">
                  <c:v>153</c:v>
                </c:pt>
                <c:pt idx="4">
                  <c:v>153</c:v>
                </c:pt>
                <c:pt idx="5">
                  <c:v>153</c:v>
                </c:pt>
                <c:pt idx="6">
                  <c:v>153</c:v>
                </c:pt>
                <c:pt idx="7">
                  <c:v>153</c:v>
                </c:pt>
                <c:pt idx="8">
                  <c:v>153</c:v>
                </c:pt>
                <c:pt idx="9">
                  <c:v>153</c:v>
                </c:pt>
                <c:pt idx="10">
                  <c:v>153</c:v>
                </c:pt>
                <c:pt idx="11">
                  <c:v>153</c:v>
                </c:pt>
                <c:pt idx="12">
                  <c:v>153</c:v>
                </c:pt>
                <c:pt idx="13">
                  <c:v>153</c:v>
                </c:pt>
                <c:pt idx="14">
                  <c:v>153</c:v>
                </c:pt>
                <c:pt idx="15">
                  <c:v>153</c:v>
                </c:pt>
                <c:pt idx="16">
                  <c:v>153</c:v>
                </c:pt>
                <c:pt idx="17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4B1-49B9-B0DD-36F4BFB2B53C}"/>
            </c:ext>
          </c:extLst>
        </c:ser>
        <c:ser>
          <c:idx val="10"/>
          <c:order val="10"/>
          <c:tx>
            <c:strRef>
              <c:f>Fe!$M$2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152.30494370464314</c:v>
                </c:pt>
                <c:pt idx="1">
                  <c:v>152.31774108367628</c:v>
                </c:pt>
                <c:pt idx="2">
                  <c:v>152.07835684891242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B1-49B9-B0DD-36F4BFB2B53C}"/>
            </c:ext>
          </c:extLst>
        </c:ser>
        <c:ser>
          <c:idx val="11"/>
          <c:order val="11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6.6670000000000016</c:v>
                </c:pt>
                <c:pt idx="1">
                  <c:v>9.2530864197530889</c:v>
                </c:pt>
                <c:pt idx="2">
                  <c:v>4.3259259259259011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4B1-49B9-B0DD-36F4BFB2B53C}"/>
            </c:ext>
          </c:extLst>
        </c:ser>
        <c:ser>
          <c:idx val="12"/>
          <c:order val="12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4B1-49B9-B0DD-36F4BFB2B53C}"/>
            </c:ext>
          </c:extLst>
        </c:ser>
        <c:ser>
          <c:idx val="13"/>
          <c:order val="13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161</c:v>
                </c:pt>
                <c:pt idx="1">
                  <c:v>161</c:v>
                </c:pt>
                <c:pt idx="2">
                  <c:v>161</c:v>
                </c:pt>
                <c:pt idx="3">
                  <c:v>161</c:v>
                </c:pt>
                <c:pt idx="4">
                  <c:v>161</c:v>
                </c:pt>
                <c:pt idx="5">
                  <c:v>161</c:v>
                </c:pt>
                <c:pt idx="6">
                  <c:v>161</c:v>
                </c:pt>
                <c:pt idx="7">
                  <c:v>161</c:v>
                </c:pt>
                <c:pt idx="8">
                  <c:v>161</c:v>
                </c:pt>
                <c:pt idx="9">
                  <c:v>161</c:v>
                </c:pt>
                <c:pt idx="10">
                  <c:v>161</c:v>
                </c:pt>
                <c:pt idx="11">
                  <c:v>161</c:v>
                </c:pt>
                <c:pt idx="12">
                  <c:v>161</c:v>
                </c:pt>
                <c:pt idx="13">
                  <c:v>161</c:v>
                </c:pt>
                <c:pt idx="14">
                  <c:v>161</c:v>
                </c:pt>
                <c:pt idx="15">
                  <c:v>161</c:v>
                </c:pt>
                <c:pt idx="16">
                  <c:v>161</c:v>
                </c:pt>
                <c:pt idx="17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4B1-49B9-B0DD-36F4BFB2B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35840"/>
        <c:axId val="127927424"/>
      </c:lineChart>
      <c:catAx>
        <c:axId val="12803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792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927424"/>
        <c:scaling>
          <c:orientation val="minMax"/>
          <c:max val="169"/>
          <c:min val="13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035840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81758645856571177"/>
          <c:y val="0.14098328763218199"/>
          <c:w val="0.16141759824617996"/>
          <c:h val="0.85609349078256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0">
                  <c:v>2.6210526315789462</c:v>
                </c:pt>
                <c:pt idx="1">
                  <c:v>2.609375</c:v>
                </c:pt>
                <c:pt idx="2">
                  <c:v>2.6023809523809516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5-43BB-83AB-FB1EED27055E}"/>
            </c:ext>
          </c:extLst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0">
                  <c:v>2.6987804878048767</c:v>
                </c:pt>
                <c:pt idx="1">
                  <c:v>2.728266666666666</c:v>
                </c:pt>
                <c:pt idx="2">
                  <c:v>2.6603703703703698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5-43BB-83AB-FB1EED27055E}"/>
            </c:ext>
          </c:extLst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Mg!$D$3:$D$20</c:f>
              <c:numCache>
                <c:formatCode>0.00\ </c:formatCode>
                <c:ptCount val="18"/>
                <c:pt idx="0">
                  <c:v>2.6900000000000008</c:v>
                </c:pt>
                <c:pt idx="1">
                  <c:v>2.6647058823529419</c:v>
                </c:pt>
                <c:pt idx="2">
                  <c:v>2.6142857142857152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F5-43BB-83AB-FB1EED27055E}"/>
            </c:ext>
          </c:extLst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  <c:pt idx="0">
                  <c:v>2.593</c:v>
                </c:pt>
                <c:pt idx="1">
                  <c:v>2.5840000000000001</c:v>
                </c:pt>
                <c:pt idx="2">
                  <c:v>2.5709999999999997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F5-43BB-83AB-FB1EED27055E}"/>
            </c:ext>
          </c:extLst>
        </c:ser>
        <c:ser>
          <c:idx val="6"/>
          <c:order val="4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F5-43BB-83AB-FB1EED27055E}"/>
            </c:ext>
          </c:extLst>
        </c:ser>
        <c:ser>
          <c:idx val="15"/>
          <c:order val="5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  <c:pt idx="0">
                  <c:v>2.593</c:v>
                </c:pt>
                <c:pt idx="1">
                  <c:v>2.5840000000000001</c:v>
                </c:pt>
                <c:pt idx="2">
                  <c:v>2.5709999999999997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F5-43BB-83AB-FB1EED27055E}"/>
            </c:ext>
          </c:extLst>
        </c:ser>
        <c:ser>
          <c:idx val="5"/>
          <c:order val="6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circle"/>
            <c:size val="7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  <c:pt idx="0">
                  <c:v>2.7000000000000011</c:v>
                </c:pt>
                <c:pt idx="1">
                  <c:v>2.7000000000000011</c:v>
                </c:pt>
                <c:pt idx="2">
                  <c:v>2.61904761904762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0B-4350-B09F-7ED2B382CDE3}"/>
            </c:ext>
          </c:extLst>
        </c:ser>
        <c:ser>
          <c:idx val="7"/>
          <c:order val="7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Mg!$H$3:$H$20</c:f>
              <c:numCache>
                <c:formatCode>0.00</c:formatCode>
                <c:ptCount val="18"/>
                <c:pt idx="0">
                  <c:v>2.62</c:v>
                </c:pt>
                <c:pt idx="1">
                  <c:v>2.61</c:v>
                </c:pt>
                <c:pt idx="2">
                  <c:v>2.621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0B-4350-B09F-7ED2B382CDE3}"/>
            </c:ext>
          </c:extLst>
        </c:ser>
        <c:ser>
          <c:idx val="8"/>
          <c:order val="8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0">
                  <c:v>2.61</c:v>
                </c:pt>
                <c:pt idx="1">
                  <c:v>2.61</c:v>
                </c:pt>
                <c:pt idx="2">
                  <c:v>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5F5-43BB-83AB-FB1EED27055E}"/>
            </c:ext>
          </c:extLst>
        </c:ser>
        <c:ser>
          <c:idx val="3"/>
          <c:order val="9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0">
                  <c:v>2.64</c:v>
                </c:pt>
                <c:pt idx="1">
                  <c:v>2.62</c:v>
                </c:pt>
                <c:pt idx="2">
                  <c:v>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5F5-43BB-83AB-FB1EED27055E}"/>
            </c:ext>
          </c:extLst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5F5-43BB-83AB-FB1EED27055E}"/>
            </c:ext>
          </c:extLst>
        </c:ser>
        <c:ser>
          <c:idx val="10"/>
          <c:order val="11"/>
          <c:tx>
            <c:strRef>
              <c:f>Mg!$M$2</c:f>
              <c:strCache>
                <c:ptCount val="1"/>
                <c:pt idx="0">
                  <c:v>8病院平均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0">
                  <c:v>2.646604139922978</c:v>
                </c:pt>
                <c:pt idx="1">
                  <c:v>2.6407934436274512</c:v>
                </c:pt>
                <c:pt idx="2">
                  <c:v>2.6135105820105822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5F5-43BB-83AB-FB1EED27055E}"/>
            </c:ext>
          </c:extLst>
        </c:ser>
        <c:ser>
          <c:idx val="11"/>
          <c:order val="12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0.10700000000000109</c:v>
                </c:pt>
                <c:pt idx="1">
                  <c:v>0.14426666666666588</c:v>
                </c:pt>
                <c:pt idx="2">
                  <c:v>8.93703703703701E-2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5F5-43BB-83AB-FB1EED27055E}"/>
            </c:ext>
          </c:extLst>
        </c:ser>
        <c:ser>
          <c:idx val="12"/>
          <c:order val="13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5F5-43BB-83AB-FB1EED27055E}"/>
            </c:ext>
          </c:extLst>
        </c:ser>
        <c:ser>
          <c:idx val="13"/>
          <c:order val="14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5F5-43BB-83AB-FB1EED270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0992"/>
        <c:axId val="128103168"/>
      </c:lineChart>
      <c:catAx>
        <c:axId val="12810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103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103168"/>
        <c:scaling>
          <c:orientation val="minMax"/>
          <c:max val="3.1"/>
          <c:min val="2.299999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10099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1163512069"/>
          <c:y val="0.1053750477036087"/>
          <c:w val="0.1403769297502854"/>
          <c:h val="0.880103155258676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22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0">
                  <c:v>5.9947368421052634</c:v>
                </c:pt>
                <c:pt idx="1">
                  <c:v>5.9968750000000002</c:v>
                </c:pt>
                <c:pt idx="2">
                  <c:v>5.9952380952380953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9-4C31-923C-E7CD1A0CC4C2}"/>
            </c:ext>
          </c:extLst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0">
                  <c:v>6.1060240963855419</c:v>
                </c:pt>
                <c:pt idx="1">
                  <c:v>6.1156578947368425</c:v>
                </c:pt>
                <c:pt idx="2">
                  <c:v>6.0892592592592596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9-4C31-923C-E7CD1A0CC4C2}"/>
            </c:ext>
          </c:extLst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IP!$D$3:$D$20</c:f>
              <c:numCache>
                <c:formatCode>0.00\ </c:formatCode>
                <c:ptCount val="18"/>
                <c:pt idx="0">
                  <c:v>6.01</c:v>
                </c:pt>
                <c:pt idx="1">
                  <c:v>5.9684210526315802</c:v>
                </c:pt>
                <c:pt idx="2">
                  <c:v>5.9842105263157892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C9-4C31-923C-E7CD1A0CC4C2}"/>
            </c:ext>
          </c:extLst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0">
                  <c:v>6.0640000000000001</c:v>
                </c:pt>
                <c:pt idx="1">
                  <c:v>6.0439999999999996</c:v>
                </c:pt>
                <c:pt idx="2">
                  <c:v>6.0670000000000002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C9-4C31-923C-E7CD1A0CC4C2}"/>
            </c:ext>
          </c:extLst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0">
                  <c:v>6.0050000000000008</c:v>
                </c:pt>
                <c:pt idx="1">
                  <c:v>6</c:v>
                </c:pt>
                <c:pt idx="2">
                  <c:v>5.9571428571428582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C9-4C31-923C-E7CD1A0CC4C2}"/>
            </c:ext>
          </c:extLst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5.9333333333333336</c:v>
                </c:pt>
                <c:pt idx="1">
                  <c:v>5.9624999999999995</c:v>
                </c:pt>
                <c:pt idx="2">
                  <c:v>5.9825396825396826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C9-4C31-923C-E7CD1A0CC4C2}"/>
            </c:ext>
          </c:extLst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0">
                  <c:v>6.05</c:v>
                </c:pt>
                <c:pt idx="1">
                  <c:v>5.9980000000000002</c:v>
                </c:pt>
                <c:pt idx="2">
                  <c:v>6.0170000000000003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C9-4C31-923C-E7CD1A0CC4C2}"/>
            </c:ext>
          </c:extLst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0">
                  <c:v>5.92</c:v>
                </c:pt>
                <c:pt idx="1">
                  <c:v>5.94</c:v>
                </c:pt>
                <c:pt idx="2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C9-4C31-923C-E7CD1A0CC4C2}"/>
            </c:ext>
          </c:extLst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0">
                  <c:v>6.09</c:v>
                </c:pt>
                <c:pt idx="1">
                  <c:v>5.99</c:v>
                </c:pt>
                <c:pt idx="2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3C9-4C31-923C-E7CD1A0CC4C2}"/>
            </c:ext>
          </c:extLst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1">
                  <c:v>5.9833333333333343</c:v>
                </c:pt>
                <c:pt idx="2">
                  <c:v>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3C9-4C31-923C-E7CD1A0CC4C2}"/>
            </c:ext>
          </c:extLst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3C9-4C31-923C-E7CD1A0CC4C2}"/>
            </c:ext>
          </c:extLst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6.0192326968693486</c:v>
                </c:pt>
                <c:pt idx="1">
                  <c:v>5.9998787280701755</c:v>
                </c:pt>
                <c:pt idx="2">
                  <c:v>5.9952390420495689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3C9-4C31-923C-E7CD1A0CC4C2}"/>
            </c:ext>
          </c:extLst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0.18602409638554196</c:v>
                </c:pt>
                <c:pt idx="1">
                  <c:v>0.17565789473684212</c:v>
                </c:pt>
                <c:pt idx="2">
                  <c:v>0.18925925925925924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3C9-4C31-923C-E7CD1A0CC4C2}"/>
            </c:ext>
          </c:extLst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5.8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3C9-4C31-923C-E7CD1A0CC4C2}"/>
            </c:ext>
          </c:extLst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3C9-4C31-923C-E7CD1A0CC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5808"/>
        <c:axId val="128255104"/>
      </c:lineChart>
      <c:catAx>
        <c:axId val="12837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255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255104"/>
        <c:scaling>
          <c:orientation val="minMax"/>
          <c:max val="6.4"/>
          <c:min val="5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37580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6123948736"/>
          <c:y val="0.10709148346820886"/>
          <c:w val="0.16141754385964904"/>
          <c:h val="0.87241023311452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11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0">
                  <c:v>974.26315789473688</c:v>
                </c:pt>
                <c:pt idx="1">
                  <c:v>976</c:v>
                </c:pt>
                <c:pt idx="2">
                  <c:v>978.35714285714289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3A-4719-AA0A-55289A12D0E1}"/>
            </c:ext>
          </c:extLst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0">
                  <c:v>991.27951807228897</c:v>
                </c:pt>
                <c:pt idx="1">
                  <c:v>991.47246376811597</c:v>
                </c:pt>
                <c:pt idx="2">
                  <c:v>966.71234567901217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A-4719-AA0A-55289A12D0E1}"/>
            </c:ext>
          </c:extLst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IgG!$D$3:$D$20</c:f>
              <c:numCache>
                <c:formatCode>0.0</c:formatCode>
                <c:ptCount val="18"/>
                <c:pt idx="0">
                  <c:v>991.25294117647081</c:v>
                </c:pt>
                <c:pt idx="1">
                  <c:v>984.9499999999997</c:v>
                </c:pt>
                <c:pt idx="2">
                  <c:v>976.43888888888875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3A-4719-AA0A-55289A12D0E1}"/>
            </c:ext>
          </c:extLst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IgG!$E$3:$E$20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3A-4719-AA0A-55289A12D0E1}"/>
            </c:ext>
          </c:extLst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IgG!$F$3:$F$20</c:f>
              <c:numCache>
                <c:formatCode>0.0</c:formatCode>
                <c:ptCount val="18"/>
                <c:pt idx="0">
                  <c:v>970.35</c:v>
                </c:pt>
                <c:pt idx="1">
                  <c:v>968.3</c:v>
                </c:pt>
                <c:pt idx="2">
                  <c:v>967.33333333333337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3A-4719-AA0A-55289A12D0E1}"/>
            </c:ext>
          </c:extLst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980.33333333333337</c:v>
                </c:pt>
                <c:pt idx="1">
                  <c:v>994.38271604938268</c:v>
                </c:pt>
                <c:pt idx="2">
                  <c:v>966.91269841269832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3A-4719-AA0A-55289A12D0E1}"/>
            </c:ext>
          </c:extLst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3A-4719-AA0A-55289A12D0E1}"/>
            </c:ext>
          </c:extLst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0">
                  <c:v>970.5</c:v>
                </c:pt>
                <c:pt idx="1">
                  <c:v>969.7</c:v>
                </c:pt>
                <c:pt idx="2">
                  <c:v>965.3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3A-4719-AA0A-55289A12D0E1}"/>
            </c:ext>
          </c:extLst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0">
                  <c:v>972.6</c:v>
                </c:pt>
                <c:pt idx="1">
                  <c:v>971.67</c:v>
                </c:pt>
                <c:pt idx="2">
                  <c:v>973.42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C3A-4719-AA0A-55289A12D0E1}"/>
            </c:ext>
          </c:extLst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C3A-4719-AA0A-55289A12D0E1}"/>
            </c:ext>
          </c:extLst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971</c:v>
                </c:pt>
                <c:pt idx="1">
                  <c:v>971</c:v>
                </c:pt>
                <c:pt idx="2">
                  <c:v>971</c:v>
                </c:pt>
                <c:pt idx="3">
                  <c:v>971</c:v>
                </c:pt>
                <c:pt idx="4">
                  <c:v>971</c:v>
                </c:pt>
                <c:pt idx="5">
                  <c:v>971</c:v>
                </c:pt>
                <c:pt idx="6">
                  <c:v>971</c:v>
                </c:pt>
                <c:pt idx="7">
                  <c:v>971</c:v>
                </c:pt>
                <c:pt idx="8">
                  <c:v>971</c:v>
                </c:pt>
                <c:pt idx="9">
                  <c:v>971</c:v>
                </c:pt>
                <c:pt idx="10">
                  <c:v>971</c:v>
                </c:pt>
                <c:pt idx="11">
                  <c:v>971</c:v>
                </c:pt>
                <c:pt idx="12">
                  <c:v>971</c:v>
                </c:pt>
                <c:pt idx="13">
                  <c:v>971</c:v>
                </c:pt>
                <c:pt idx="14">
                  <c:v>971</c:v>
                </c:pt>
                <c:pt idx="15">
                  <c:v>971</c:v>
                </c:pt>
                <c:pt idx="16">
                  <c:v>971</c:v>
                </c:pt>
                <c:pt idx="17">
                  <c:v>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C3A-4719-AA0A-55289A12D0E1}"/>
            </c:ext>
          </c:extLst>
        </c:ser>
        <c:ser>
          <c:idx val="10"/>
          <c:order val="11"/>
          <c:tx>
            <c:strRef>
              <c:f>IgG!$M$2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978.6541357824043</c:v>
                </c:pt>
                <c:pt idx="1">
                  <c:v>979.49645425964263</c:v>
                </c:pt>
                <c:pt idx="2">
                  <c:v>970.63920131015368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C3A-4719-AA0A-55289A12D0E1}"/>
            </c:ext>
          </c:extLst>
        </c:ser>
        <c:ser>
          <c:idx val="11"/>
          <c:order val="12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20.929518072288943</c:v>
                </c:pt>
                <c:pt idx="1">
                  <c:v>26.082716049382725</c:v>
                </c:pt>
                <c:pt idx="2">
                  <c:v>13.057142857142935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C3A-4719-AA0A-55289A12D0E1}"/>
            </c:ext>
          </c:extLst>
        </c:ser>
        <c:ser>
          <c:idx val="12"/>
          <c:order val="13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922</c:v>
                </c:pt>
                <c:pt idx="1">
                  <c:v>922</c:v>
                </c:pt>
                <c:pt idx="2">
                  <c:v>922</c:v>
                </c:pt>
                <c:pt idx="3">
                  <c:v>922</c:v>
                </c:pt>
                <c:pt idx="4">
                  <c:v>922</c:v>
                </c:pt>
                <c:pt idx="5">
                  <c:v>922</c:v>
                </c:pt>
                <c:pt idx="6">
                  <c:v>922</c:v>
                </c:pt>
                <c:pt idx="7">
                  <c:v>922</c:v>
                </c:pt>
                <c:pt idx="8">
                  <c:v>922</c:v>
                </c:pt>
                <c:pt idx="9">
                  <c:v>922</c:v>
                </c:pt>
                <c:pt idx="10">
                  <c:v>922</c:v>
                </c:pt>
                <c:pt idx="11">
                  <c:v>922</c:v>
                </c:pt>
                <c:pt idx="12">
                  <c:v>922</c:v>
                </c:pt>
                <c:pt idx="13">
                  <c:v>922</c:v>
                </c:pt>
                <c:pt idx="14">
                  <c:v>922</c:v>
                </c:pt>
                <c:pt idx="15">
                  <c:v>922</c:v>
                </c:pt>
                <c:pt idx="16">
                  <c:v>922</c:v>
                </c:pt>
                <c:pt idx="17">
                  <c:v>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C3A-4719-AA0A-55289A12D0E1}"/>
            </c:ext>
          </c:extLst>
        </c:ser>
        <c:ser>
          <c:idx val="13"/>
          <c:order val="14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1020</c:v>
                </c:pt>
                <c:pt idx="1">
                  <c:v>1020</c:v>
                </c:pt>
                <c:pt idx="2">
                  <c:v>1020</c:v>
                </c:pt>
                <c:pt idx="3">
                  <c:v>1020</c:v>
                </c:pt>
                <c:pt idx="4">
                  <c:v>1020</c:v>
                </c:pt>
                <c:pt idx="5">
                  <c:v>1020</c:v>
                </c:pt>
                <c:pt idx="6">
                  <c:v>1020</c:v>
                </c:pt>
                <c:pt idx="7">
                  <c:v>1020</c:v>
                </c:pt>
                <c:pt idx="8">
                  <c:v>1020</c:v>
                </c:pt>
                <c:pt idx="9">
                  <c:v>1020</c:v>
                </c:pt>
                <c:pt idx="10">
                  <c:v>1020</c:v>
                </c:pt>
                <c:pt idx="11">
                  <c:v>1020</c:v>
                </c:pt>
                <c:pt idx="12">
                  <c:v>1020</c:v>
                </c:pt>
                <c:pt idx="13">
                  <c:v>1020</c:v>
                </c:pt>
                <c:pt idx="14">
                  <c:v>1020</c:v>
                </c:pt>
                <c:pt idx="15">
                  <c:v>1020</c:v>
                </c:pt>
                <c:pt idx="16">
                  <c:v>1020</c:v>
                </c:pt>
                <c:pt idx="17">
                  <c:v>1020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C3A-4719-AA0A-55289A12D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43328"/>
        <c:axId val="126288640"/>
      </c:lineChart>
      <c:catAx>
        <c:axId val="12784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628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288640"/>
        <c:scaling>
          <c:orientation val="minMax"/>
          <c:max val="1069"/>
          <c:min val="87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7843328"/>
        <c:crosses val="autoZero"/>
        <c:crossBetween val="between"/>
        <c:majorUnit val="4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8417619856"/>
          <c:y val="0.14098328763218199"/>
          <c:w val="0.16141764753633359"/>
          <c:h val="0.8590165934415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1190827686564"/>
          <c:y val="7.6923192492777168E-2"/>
          <c:w val="0.58572294272039527"/>
          <c:h val="0.78461656342632657"/>
        </c:manualLayout>
      </c:layout>
      <c:lineChart>
        <c:grouping val="standard"/>
        <c:varyColors val="0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0">
                  <c:v>106.7229885057471</c:v>
                </c:pt>
                <c:pt idx="1">
                  <c:v>106.33164556962026</c:v>
                </c:pt>
                <c:pt idx="2">
                  <c:v>106.05952380952381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3-49D9-9CB9-91EB0F666340}"/>
            </c:ext>
          </c:extLst>
        </c:ser>
        <c:ser>
          <c:idx val="8"/>
          <c:order val="1"/>
          <c:tx>
            <c:strRef>
              <c:f>CL!$E$2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CL!$E$3:$E$20</c:f>
              <c:numCache>
                <c:formatCode>0.0</c:formatCode>
                <c:ptCount val="18"/>
                <c:pt idx="0">
                  <c:v>105.518</c:v>
                </c:pt>
                <c:pt idx="1">
                  <c:v>105.938</c:v>
                </c:pt>
                <c:pt idx="2">
                  <c:v>105.22499999999999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73-49D9-9CB9-91EB0F666340}"/>
            </c:ext>
          </c:extLst>
        </c:ser>
        <c:ser>
          <c:idx val="0"/>
          <c:order val="2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106.31666666666668</c:v>
                </c:pt>
                <c:pt idx="1">
                  <c:v>107.212</c:v>
                </c:pt>
                <c:pt idx="2">
                  <c:v>106.5809523809524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73-49D9-9CB9-91EB0F666340}"/>
            </c:ext>
          </c:extLst>
        </c:ser>
        <c:ser>
          <c:idx val="1"/>
          <c:order val="3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CL!$H$3:$H$20</c:f>
              <c:numCache>
                <c:formatCode>0.0</c:formatCode>
                <c:ptCount val="18"/>
                <c:pt idx="0">
                  <c:v>106.833</c:v>
                </c:pt>
                <c:pt idx="1">
                  <c:v>107.01600000000001</c:v>
                </c:pt>
                <c:pt idx="2">
                  <c:v>107.185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73-49D9-9CB9-91EB0F666340}"/>
            </c:ext>
          </c:extLst>
        </c:ser>
        <c:ser>
          <c:idx val="7"/>
          <c:order val="4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</c:spPr>
          </c:marker>
          <c:val>
            <c:numRef>
              <c:f>CL!$I$3:$I$20</c:f>
              <c:numCache>
                <c:formatCode>0.0</c:formatCode>
                <c:ptCount val="18"/>
                <c:pt idx="0">
                  <c:v>106.3</c:v>
                </c:pt>
                <c:pt idx="1">
                  <c:v>106.7</c:v>
                </c:pt>
                <c:pt idx="2">
                  <c:v>107.4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73-49D9-9CB9-91EB0F666340}"/>
            </c:ext>
          </c:extLst>
        </c:ser>
        <c:ser>
          <c:idx val="3"/>
          <c:order val="5"/>
          <c:tx>
            <c:strRef>
              <c:f>CL!$O$2</c:f>
              <c:strCache>
                <c:ptCount val="1"/>
                <c:pt idx="0">
                  <c:v>日立認証値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cap="sq">
                <a:solidFill>
                  <a:srgbClr val="FF0000"/>
                </a:solidFill>
                <a:round/>
              </a:ln>
            </c:spPr>
          </c:marker>
          <c:val>
            <c:numRef>
              <c:f>CL!$O$3:$O$20</c:f>
              <c:numCache>
                <c:formatCode>0</c:formatCode>
                <c:ptCount val="18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</c:v>
                </c:pt>
                <c:pt idx="11">
                  <c:v>107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73-49D9-9CB9-91EB0F666340}"/>
            </c:ext>
          </c:extLst>
        </c:ser>
        <c:ser>
          <c:idx val="4"/>
          <c:order val="6"/>
          <c:tx>
            <c:strRef>
              <c:f>CL!$P$2</c:f>
              <c:strCache>
                <c:ptCount val="1"/>
                <c:pt idx="0">
                  <c:v>日立平均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</c:spPr>
          </c:marker>
          <c:val>
            <c:numRef>
              <c:f>CL!$P$3:$P$20</c:f>
              <c:numCache>
                <c:formatCode>0.0</c:formatCode>
                <c:ptCount val="18"/>
                <c:pt idx="0">
                  <c:v>106.33813103448274</c:v>
                </c:pt>
                <c:pt idx="1">
                  <c:v>106.63952911392406</c:v>
                </c:pt>
                <c:pt idx="2">
                  <c:v>106.49009523809525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73-49D9-9CB9-91EB0F666340}"/>
            </c:ext>
          </c:extLst>
        </c:ser>
        <c:ser>
          <c:idx val="5"/>
          <c:order val="7"/>
          <c:tx>
            <c:strRef>
              <c:f>CL!$T$2</c:f>
              <c:strCache>
                <c:ptCount val="1"/>
                <c:pt idx="0">
                  <c:v>日立下限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CL!$T$3:$T$20</c:f>
              <c:numCache>
                <c:formatCode>General</c:formatCode>
                <c:ptCount val="18"/>
                <c:pt idx="0">
                  <c:v>104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73-49D9-9CB9-91EB0F666340}"/>
            </c:ext>
          </c:extLst>
        </c:ser>
        <c:ser>
          <c:idx val="6"/>
          <c:order val="8"/>
          <c:tx>
            <c:strRef>
              <c:f>CL!$U$2</c:f>
              <c:strCache>
                <c:ptCount val="1"/>
                <c:pt idx="0">
                  <c:v>日立上限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CL!$U$3:$U$20</c:f>
              <c:numCache>
                <c:formatCode>General</c:formatCode>
                <c:ptCount val="1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73-49D9-9CB9-91EB0F666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60512"/>
        <c:axId val="206966784"/>
      </c:lineChart>
      <c:catAx>
        <c:axId val="206960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6966784"/>
        <c:crosses val="autoZero"/>
        <c:auto val="0"/>
        <c:lblAlgn val="ctr"/>
        <c:lblOffset val="100"/>
        <c:noMultiLvlLbl val="0"/>
      </c:catAx>
      <c:valAx>
        <c:axId val="206966784"/>
        <c:scaling>
          <c:orientation val="minMax"/>
          <c:max val="113"/>
          <c:min val="1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696051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0864900192229"/>
          <c:y val="0.10933023399012839"/>
          <c:w val="0.22589103559209869"/>
          <c:h val="0.814744881849607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5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0">
                  <c:v>208.84210526315789</c:v>
                </c:pt>
                <c:pt idx="1">
                  <c:v>209.90625</c:v>
                </c:pt>
                <c:pt idx="2">
                  <c:v>210.47619047619048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78-446C-B23B-017E0AC08130}"/>
            </c:ext>
          </c:extLst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0">
                  <c:v>207.57469879518061</c:v>
                </c:pt>
                <c:pt idx="1">
                  <c:v>207.3987012987013</c:v>
                </c:pt>
                <c:pt idx="2">
                  <c:v>207.55679012345672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8-446C-B23B-017E0AC08130}"/>
            </c:ext>
          </c:extLst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0">
                  <c:v>206.56875000000005</c:v>
                </c:pt>
                <c:pt idx="1">
                  <c:v>209.16470588235296</c:v>
                </c:pt>
                <c:pt idx="2">
                  <c:v>211.75294117647059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78-446C-B23B-017E0AC08130}"/>
            </c:ext>
          </c:extLst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IgA!$E$3:$E$20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78-446C-B23B-017E0AC08130}"/>
            </c:ext>
          </c:extLst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0">
                  <c:v>209.15</c:v>
                </c:pt>
                <c:pt idx="1">
                  <c:v>209.4</c:v>
                </c:pt>
                <c:pt idx="2">
                  <c:v>209.8095238095238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78-446C-B23B-017E0AC08130}"/>
            </c:ext>
          </c:extLst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204.66666666666666</c:v>
                </c:pt>
                <c:pt idx="1">
                  <c:v>206.98765432098767</c:v>
                </c:pt>
                <c:pt idx="2">
                  <c:v>204.7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78-446C-B23B-017E0AC08130}"/>
            </c:ext>
          </c:extLst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78-446C-B23B-017E0AC08130}"/>
            </c:ext>
          </c:extLst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0">
                  <c:v>207</c:v>
                </c:pt>
                <c:pt idx="1">
                  <c:v>206</c:v>
                </c:pt>
                <c:pt idx="2">
                  <c:v>205.2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78-446C-B23B-017E0AC08130}"/>
            </c:ext>
          </c:extLst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0">
                  <c:v>199.31</c:v>
                </c:pt>
                <c:pt idx="1">
                  <c:v>201.1</c:v>
                </c:pt>
                <c:pt idx="2">
                  <c:v>200.12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78-446C-B23B-017E0AC08130}"/>
            </c:ext>
          </c:extLst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78-446C-B23B-017E0AC08130}"/>
            </c:ext>
          </c:extLst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78-446C-B23B-017E0AC08130}"/>
            </c:ext>
          </c:extLst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206.15888867500072</c:v>
                </c:pt>
                <c:pt idx="1">
                  <c:v>207.13675878600597</c:v>
                </c:pt>
                <c:pt idx="2">
                  <c:v>207.08792079794881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A78-446C-B23B-017E0AC08130}"/>
            </c:ext>
          </c:extLst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9.8400000000000034</c:v>
                </c:pt>
                <c:pt idx="1">
                  <c:v>8.8062500000000057</c:v>
                </c:pt>
                <c:pt idx="2">
                  <c:v>11.632941176470581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A78-446C-B23B-017E0AC08130}"/>
            </c:ext>
          </c:extLst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A78-446C-B23B-017E0AC08130}"/>
            </c:ext>
          </c:extLst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231</c:v>
                </c:pt>
                <c:pt idx="1">
                  <c:v>231</c:v>
                </c:pt>
                <c:pt idx="2">
                  <c:v>231</c:v>
                </c:pt>
                <c:pt idx="3">
                  <c:v>231</c:v>
                </c:pt>
                <c:pt idx="4">
                  <c:v>231</c:v>
                </c:pt>
                <c:pt idx="5">
                  <c:v>231</c:v>
                </c:pt>
                <c:pt idx="6">
                  <c:v>231</c:v>
                </c:pt>
                <c:pt idx="7">
                  <c:v>231</c:v>
                </c:pt>
                <c:pt idx="8">
                  <c:v>231</c:v>
                </c:pt>
                <c:pt idx="9">
                  <c:v>231</c:v>
                </c:pt>
                <c:pt idx="10">
                  <c:v>231</c:v>
                </c:pt>
                <c:pt idx="11">
                  <c:v>231</c:v>
                </c:pt>
                <c:pt idx="12">
                  <c:v>231</c:v>
                </c:pt>
                <c:pt idx="13">
                  <c:v>231</c:v>
                </c:pt>
                <c:pt idx="14">
                  <c:v>231</c:v>
                </c:pt>
                <c:pt idx="15">
                  <c:v>231</c:v>
                </c:pt>
                <c:pt idx="16">
                  <c:v>231</c:v>
                </c:pt>
                <c:pt idx="17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A78-446C-B23B-017E0AC08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84576"/>
        <c:axId val="128986496"/>
      </c:lineChart>
      <c:catAx>
        <c:axId val="12898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986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986496"/>
        <c:scaling>
          <c:orientation val="minMax"/>
          <c:max val="252"/>
          <c:min val="16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984576"/>
        <c:crosses val="autoZero"/>
        <c:crossBetween val="between"/>
        <c:majorUnit val="2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603"/>
          <c:h val="0.87617916103682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0">
                  <c:v>89.184210526315795</c:v>
                </c:pt>
                <c:pt idx="1">
                  <c:v>89.15625</c:v>
                </c:pt>
                <c:pt idx="2">
                  <c:v>89.023809523809518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03-47AC-9C47-20A1E7F13F10}"/>
            </c:ext>
          </c:extLst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0">
                  <c:v>86.303614457831316</c:v>
                </c:pt>
                <c:pt idx="1">
                  <c:v>85.116</c:v>
                </c:pt>
                <c:pt idx="2">
                  <c:v>85.224390243902405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3-47AC-9C47-20A1E7F13F10}"/>
            </c:ext>
          </c:extLst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0">
                  <c:v>85.317647058823553</c:v>
                </c:pt>
                <c:pt idx="1">
                  <c:v>87.06874999999998</c:v>
                </c:pt>
                <c:pt idx="2">
                  <c:v>87.588888888888889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03-47AC-9C47-20A1E7F13F10}"/>
            </c:ext>
          </c:extLst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IgM!$E$3:$E$20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03-47AC-9C47-20A1E7F13F10}"/>
            </c:ext>
          </c:extLst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0">
                  <c:v>88.95</c:v>
                </c:pt>
                <c:pt idx="1">
                  <c:v>88.8</c:v>
                </c:pt>
                <c:pt idx="2">
                  <c:v>88.38095238095238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03-47AC-9C47-20A1E7F13F10}"/>
            </c:ext>
          </c:extLst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88.166666666666671</c:v>
                </c:pt>
                <c:pt idx="1">
                  <c:v>90.018518518518519</c:v>
                </c:pt>
                <c:pt idx="2">
                  <c:v>86.61904761904762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03-47AC-9C47-20A1E7F13F10}"/>
            </c:ext>
          </c:extLst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03-47AC-9C47-20A1E7F13F10}"/>
            </c:ext>
          </c:extLst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0">
                  <c:v>87.9</c:v>
                </c:pt>
                <c:pt idx="1">
                  <c:v>87.8</c:v>
                </c:pt>
                <c:pt idx="2">
                  <c:v>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03-47AC-9C47-20A1E7F13F10}"/>
            </c:ext>
          </c:extLst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0">
                  <c:v>84.94</c:v>
                </c:pt>
                <c:pt idx="1">
                  <c:v>83.38</c:v>
                </c:pt>
                <c:pt idx="2">
                  <c:v>84.04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03-47AC-9C47-20A1E7F13F10}"/>
            </c:ext>
          </c:extLst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03-47AC-9C47-20A1E7F13F10}"/>
            </c:ext>
          </c:extLst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89</c:v>
                </c:pt>
                <c:pt idx="1">
                  <c:v>89</c:v>
                </c:pt>
                <c:pt idx="2">
                  <c:v>89</c:v>
                </c:pt>
                <c:pt idx="3">
                  <c:v>89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</c:v>
                </c:pt>
                <c:pt idx="9">
                  <c:v>89</c:v>
                </c:pt>
                <c:pt idx="10">
                  <c:v>89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89</c:v>
                </c:pt>
                <c:pt idx="15">
                  <c:v>89</c:v>
                </c:pt>
                <c:pt idx="16">
                  <c:v>89</c:v>
                </c:pt>
                <c:pt idx="17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B03-47AC-9C47-20A1E7F13F10}"/>
            </c:ext>
          </c:extLst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87.251734101376769</c:v>
                </c:pt>
                <c:pt idx="1">
                  <c:v>87.334216931216929</c:v>
                </c:pt>
                <c:pt idx="2">
                  <c:v>86.811012665228674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03-47AC-9C47-20A1E7F13F10}"/>
            </c:ext>
          </c:extLst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4.244210526315797</c:v>
                </c:pt>
                <c:pt idx="1">
                  <c:v>6.6385185185185236</c:v>
                </c:pt>
                <c:pt idx="2">
                  <c:v>4.9838095238095121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B03-47AC-9C47-20A1E7F13F10}"/>
            </c:ext>
          </c:extLst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B03-47AC-9C47-20A1E7F13F10}"/>
            </c:ext>
          </c:extLst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B03-47AC-9C47-20A1E7F13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33664"/>
        <c:axId val="129235584"/>
      </c:lineChart>
      <c:catAx>
        <c:axId val="129233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9235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235584"/>
        <c:scaling>
          <c:orientation val="minMax"/>
          <c:max val="107"/>
          <c:min val="7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9233664"/>
        <c:crosses val="autoZero"/>
        <c:crossBetween val="between"/>
        <c:majorUnit val="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4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1252878073612"/>
          <c:y val="7.6923192492777168E-2"/>
          <c:w val="0.63126314275341966"/>
          <c:h val="0.78461656342632657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LDL!$B$3:$B$20</c:f>
              <c:numCache>
                <c:formatCode>0.0</c:formatCode>
                <c:ptCount val="18"/>
                <c:pt idx="0">
                  <c:v>82.28947368421052</c:v>
                </c:pt>
                <c:pt idx="1">
                  <c:v>82.28125</c:v>
                </c:pt>
                <c:pt idx="2">
                  <c:v>82.61904761904762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C7-4061-B977-C716C67BECDE}"/>
            </c:ext>
          </c:extLst>
        </c:ser>
        <c:ser>
          <c:idx val="1"/>
          <c:order val="1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LDL!$D$3:$D$20</c:f>
              <c:numCache>
                <c:formatCode>0.0</c:formatCode>
                <c:ptCount val="18"/>
                <c:pt idx="0">
                  <c:v>81.150000000000006</c:v>
                </c:pt>
                <c:pt idx="1">
                  <c:v>80.78947368421052</c:v>
                </c:pt>
                <c:pt idx="2">
                  <c:v>80.857142857142861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7-4061-B977-C716C67BECDE}"/>
            </c:ext>
          </c:extLst>
        </c:ser>
        <c:ser>
          <c:idx val="5"/>
          <c:order val="2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LDL!$F$3:$F$20</c:f>
              <c:numCache>
                <c:formatCode>0.0</c:formatCode>
                <c:ptCount val="18"/>
                <c:pt idx="0">
                  <c:v>82.8</c:v>
                </c:pt>
                <c:pt idx="1">
                  <c:v>83.55</c:v>
                </c:pt>
                <c:pt idx="2">
                  <c:v>84.095238095238102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C7-4061-B977-C716C67BECDE}"/>
            </c:ext>
          </c:extLst>
        </c:ser>
        <c:ser>
          <c:idx val="7"/>
          <c:order val="3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val>
            <c:numRef>
              <c:f>LDL!$I$3:$I$20</c:f>
              <c:numCache>
                <c:formatCode>0.0</c:formatCode>
                <c:ptCount val="18"/>
                <c:pt idx="0">
                  <c:v>83.5</c:v>
                </c:pt>
                <c:pt idx="1">
                  <c:v>83.2</c:v>
                </c:pt>
                <c:pt idx="2">
                  <c:v>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C7-4061-B977-C716C67BECDE}"/>
            </c:ext>
          </c:extLst>
        </c:ser>
        <c:ser>
          <c:idx val="2"/>
          <c:order val="4"/>
          <c:tx>
            <c:strRef>
              <c:f>LDL!$L$2</c:f>
              <c:strCache>
                <c:ptCount val="1"/>
                <c:pt idx="0">
                  <c:v>ミナリスM認証値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C7-4061-B977-C716C67BECDE}"/>
            </c:ext>
          </c:extLst>
        </c:ser>
        <c:ser>
          <c:idx val="4"/>
          <c:order val="5"/>
          <c:tx>
            <c:strRef>
              <c:f>LDL!$M$2</c:f>
              <c:strCache>
                <c:ptCount val="1"/>
                <c:pt idx="0">
                  <c:v>ミナリスM平均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0">
                  <c:v>82.434868421052627</c:v>
                </c:pt>
                <c:pt idx="1">
                  <c:v>82.45518092105263</c:v>
                </c:pt>
                <c:pt idx="2">
                  <c:v>82.69285714285715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C7-4061-B977-C716C67BECDE}"/>
            </c:ext>
          </c:extLst>
        </c:ser>
        <c:ser>
          <c:idx val="6"/>
          <c:order val="6"/>
          <c:tx>
            <c:strRef>
              <c:f>LDL!$R$2</c:f>
              <c:strCache>
                <c:ptCount val="1"/>
                <c:pt idx="0">
                  <c:v>ミナリスM下限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C7-4061-B977-C716C67BECDE}"/>
            </c:ext>
          </c:extLst>
        </c:ser>
        <c:ser>
          <c:idx val="3"/>
          <c:order val="7"/>
          <c:tx>
            <c:strRef>
              <c:f>LDL!$S$2</c:f>
              <c:strCache>
                <c:ptCount val="1"/>
                <c:pt idx="0">
                  <c:v>ミナリスM上限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C7-4061-B977-C716C67BE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24896"/>
        <c:axId val="128627072"/>
      </c:lineChart>
      <c:catAx>
        <c:axId val="128624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62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627072"/>
        <c:scaling>
          <c:orientation val="minMax"/>
          <c:max val="92"/>
          <c:min val="7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624896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3384663743379391"/>
          <c:w val="0.25403361482643755"/>
          <c:h val="0.6896205586242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varyColors val="0"/>
        <c:ser>
          <c:idx val="3"/>
          <c:order val="0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LDL!$C$3:$C$20</c:f>
              <c:numCache>
                <c:formatCode>0.0</c:formatCode>
                <c:ptCount val="18"/>
                <c:pt idx="0">
                  <c:v>57.066265060240951</c:v>
                </c:pt>
                <c:pt idx="1">
                  <c:v>56.920000000000009</c:v>
                </c:pt>
                <c:pt idx="2">
                  <c:v>56.497560975609744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3E-4780-81E9-47ADB56B26A1}"/>
            </c:ext>
          </c:extLst>
        </c:ser>
        <c:ser>
          <c:idx val="1"/>
          <c:order val="1"/>
          <c:tx>
            <c:strRef>
              <c:f>LDL!$E$2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LDL!$E$3:$E$20</c:f>
              <c:numCache>
                <c:formatCode>0.0</c:formatCode>
                <c:ptCount val="18"/>
                <c:pt idx="0">
                  <c:v>54.052999999999997</c:v>
                </c:pt>
                <c:pt idx="1">
                  <c:v>54.168999999999997</c:v>
                </c:pt>
                <c:pt idx="2">
                  <c:v>55.475999999999999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3E-4780-81E9-47ADB56B26A1}"/>
            </c:ext>
          </c:extLst>
        </c:ser>
        <c:ser>
          <c:idx val="2"/>
          <c:order val="2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59.894444444444453</c:v>
                </c:pt>
                <c:pt idx="1">
                  <c:v>60.38666666666667</c:v>
                </c:pt>
                <c:pt idx="2">
                  <c:v>63.593650793650795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3E-4780-81E9-47ADB56B26A1}"/>
            </c:ext>
          </c:extLst>
        </c:ser>
        <c:ser>
          <c:idx val="9"/>
          <c:order val="3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0">
                  <c:v>61.5</c:v>
                </c:pt>
                <c:pt idx="1">
                  <c:v>61.767000000000003</c:v>
                </c:pt>
                <c:pt idx="2">
                  <c:v>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3E-4780-81E9-47ADB56B26A1}"/>
            </c:ext>
          </c:extLst>
        </c:ser>
        <c:ser>
          <c:idx val="8"/>
          <c:order val="4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0">
                  <c:v>60.11</c:v>
                </c:pt>
                <c:pt idx="1">
                  <c:v>58.98</c:v>
                </c:pt>
                <c:pt idx="2">
                  <c:v>59.18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3E-4780-81E9-47ADB56B26A1}"/>
            </c:ext>
          </c:extLst>
        </c:ser>
        <c:ser>
          <c:idx val="0"/>
          <c:order val="5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LDL!$K$3:$K$20</c:f>
              <c:numCache>
                <c:formatCode>0.0</c:formatCode>
                <c:ptCount val="18"/>
                <c:pt idx="1">
                  <c:v>61.416666666666664</c:v>
                </c:pt>
                <c:pt idx="2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3E-4780-81E9-47ADB56B26A1}"/>
            </c:ext>
          </c:extLst>
        </c:ser>
        <c:ser>
          <c:idx val="4"/>
          <c:order val="6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LDL!$O$4:$O$20</c:f>
              <c:numCache>
                <c:formatCode>0</c:formatCode>
                <c:ptCount val="17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3E-4780-81E9-47ADB56B26A1}"/>
            </c:ext>
          </c:extLst>
        </c:ser>
        <c:ser>
          <c:idx val="5"/>
          <c:order val="7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LDL!$P$3:$P$17</c:f>
              <c:numCache>
                <c:formatCode>0.0</c:formatCode>
                <c:ptCount val="15"/>
                <c:pt idx="0">
                  <c:v>58.52474190093708</c:v>
                </c:pt>
                <c:pt idx="1">
                  <c:v>58.939888888888895</c:v>
                </c:pt>
                <c:pt idx="2">
                  <c:v>59.724535294876752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3E-4780-81E9-47ADB56B26A1}"/>
            </c:ext>
          </c:extLst>
        </c:ser>
        <c:ser>
          <c:idx val="6"/>
          <c:order val="8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3E-4780-81E9-47ADB56B26A1}"/>
            </c:ext>
          </c:extLst>
        </c:ser>
        <c:ser>
          <c:idx val="7"/>
          <c:order val="9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3E-4780-81E9-47ADB56B2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47168"/>
        <c:axId val="129063552"/>
      </c:lineChart>
      <c:catAx>
        <c:axId val="128647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906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063552"/>
        <c:scaling>
          <c:orientation val="minMax"/>
          <c:max val="71"/>
          <c:min val="5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64716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9520853637474225"/>
          <c:h val="0.662005801596944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9409"/>
          <c:h val="0.80569267677794498"/>
        </c:manualLayout>
      </c:layout>
      <c:lineChart>
        <c:grouping val="standard"/>
        <c:varyColors val="0"/>
        <c:ser>
          <c:idx val="18"/>
          <c:order val="0"/>
          <c:tx>
            <c:strRef>
              <c:f>'2021.8月を100％とした時の活性変化率'!$B$1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99.977736715497997</c:v>
                </c:pt>
                <c:pt idx="2">
                  <c:v>100.00734558653998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2D-4A4C-8C37-FF3C0F8FBFA3}"/>
            </c:ext>
          </c:extLst>
        </c:ser>
        <c:ser>
          <c:idx val="19"/>
          <c:order val="1"/>
          <c:tx>
            <c:strRef>
              <c:f>'2021.8月を100％とした時の活性変化率'!$C$1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99.991311188236097</c:v>
                </c:pt>
                <c:pt idx="2">
                  <c:v>100.1176093996625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D-4A4C-8C37-FF3C0F8FBFA3}"/>
            </c:ext>
          </c:extLst>
        </c:ser>
        <c:ser>
          <c:idx val="20"/>
          <c:order val="2"/>
          <c:tx>
            <c:strRef>
              <c:f>'2021.8月を100％とした時の活性変化率'!$D$1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100.2834336813232</c:v>
                </c:pt>
                <c:pt idx="2">
                  <c:v>100.14290659628315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D-4A4C-8C37-FF3C0F8FBFA3}"/>
            </c:ext>
          </c:extLst>
        </c:ser>
        <c:ser>
          <c:idx val="21"/>
          <c:order val="3"/>
          <c:tx>
            <c:strRef>
              <c:f>'2021.8月を100％とした時の活性変化率'!$E$1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100.31008669371728</c:v>
                </c:pt>
                <c:pt idx="2">
                  <c:v>100.20059213134303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2D-4A4C-8C37-FF3C0F8FBFA3}"/>
            </c:ext>
          </c:extLst>
        </c:ser>
        <c:ser>
          <c:idx val="17"/>
          <c:order val="4"/>
          <c:tx>
            <c:strRef>
              <c:f>'2021.8月を100％とした時の活性変化率'!$F$1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99.922634469785834</c:v>
                </c:pt>
                <c:pt idx="2">
                  <c:v>100.04123296095963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2D-4A4C-8C37-FF3C0F8FBFA3}"/>
            </c:ext>
          </c:extLst>
        </c:ser>
        <c:ser>
          <c:idx val="8"/>
          <c:order val="5"/>
          <c:tx>
            <c:strRef>
              <c:f>'2021.8月を100％とした時の活性変化率'!$G$1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99.689234251050536</c:v>
                </c:pt>
                <c:pt idx="2">
                  <c:v>99.672391595098901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2D-4A4C-8C37-FF3C0F8FBFA3}"/>
            </c:ext>
          </c:extLst>
        </c:ser>
        <c:ser>
          <c:idx val="9"/>
          <c:order val="6"/>
          <c:tx>
            <c:strRef>
              <c:f>'2021.8月を100％とした時の活性変化率'!$H$1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99.729482602815096</c:v>
                </c:pt>
                <c:pt idx="2">
                  <c:v>100.0131956527982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2D-4A4C-8C37-FF3C0F8FBFA3}"/>
            </c:ext>
          </c:extLst>
        </c:ser>
        <c:ser>
          <c:idx val="10"/>
          <c:order val="7"/>
          <c:tx>
            <c:strRef>
              <c:f>'2021.8月を100％とした時の活性変化率'!$I$1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100.01477385275275</c:v>
                </c:pt>
                <c:pt idx="2">
                  <c:v>101.45273386700029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2D-4A4C-8C37-FF3C0F8FBFA3}"/>
            </c:ext>
          </c:extLst>
        </c:ser>
        <c:ser>
          <c:idx val="12"/>
          <c:order val="8"/>
          <c:tx>
            <c:strRef>
              <c:f>'2021.8月を100％とした時の活性変化率'!$J$1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99.856362696482321</c:v>
                </c:pt>
                <c:pt idx="2">
                  <c:v>99.936060566529491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82D-4A4C-8C37-FF3C0F8FBFA3}"/>
            </c:ext>
          </c:extLst>
        </c:ser>
        <c:ser>
          <c:idx val="13"/>
          <c:order val="9"/>
          <c:tx>
            <c:strRef>
              <c:f>'2021.8月を100％とした時の活性変化率'!$K$1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100.38829796992354</c:v>
                </c:pt>
                <c:pt idx="2">
                  <c:v>100.39920612735817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82D-4A4C-8C37-FF3C0F8FBFA3}"/>
            </c:ext>
          </c:extLst>
        </c:ser>
        <c:ser>
          <c:idx val="11"/>
          <c:order val="10"/>
          <c:tx>
            <c:strRef>
              <c:f>'2021.8月を100％とした時の活性変化率'!$L$1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98.184328420021643</c:v>
                </c:pt>
                <c:pt idx="2">
                  <c:v>97.717224700558646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82D-4A4C-8C37-FF3C0F8FBFA3}"/>
            </c:ext>
          </c:extLst>
        </c:ser>
        <c:ser>
          <c:idx val="24"/>
          <c:order val="11"/>
          <c:tx>
            <c:strRef>
              <c:f>'2021.8月を100％とした時の活性変化率'!$M$1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99.794124622965327</c:v>
                </c:pt>
                <c:pt idx="2">
                  <c:v>102.10328315938135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82D-4A4C-8C37-FF3C0F8FBFA3}"/>
            </c:ext>
          </c:extLst>
        </c:ser>
        <c:ser>
          <c:idx val="16"/>
          <c:order val="12"/>
          <c:tx>
            <c:strRef>
              <c:f>'2021.8月を100％とした時の活性変化率'!$N$1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99.990442904007509</c:v>
                </c:pt>
                <c:pt idx="2">
                  <c:v>100.15442194444594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82D-4A4C-8C37-FF3C0F8FBFA3}"/>
            </c:ext>
          </c:extLst>
        </c:ser>
        <c:ser>
          <c:idx val="14"/>
          <c:order val="13"/>
          <c:tx>
            <c:strRef>
              <c:f>'2021.8月を100％とした時の活性変化率'!$O$1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100.01864169256737</c:v>
                </c:pt>
                <c:pt idx="2">
                  <c:v>100.01550895497608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82D-4A4C-8C37-FF3C0F8FBFA3}"/>
            </c:ext>
          </c:extLst>
        </c:ser>
        <c:ser>
          <c:idx val="15"/>
          <c:order val="14"/>
          <c:tx>
            <c:strRef>
              <c:f>'2021.8月を100％とした時の活性変化率'!$P$1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99.9928716487684</c:v>
                </c:pt>
                <c:pt idx="2">
                  <c:v>100.12536831097434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82D-4A4C-8C37-FF3C0F8FBFA3}"/>
            </c:ext>
          </c:extLst>
        </c:ser>
        <c:ser>
          <c:idx val="0"/>
          <c:order val="15"/>
          <c:tx>
            <c:strRef>
              <c:f>'2021.8月を100％とした時の活性変化率'!$Q$1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100.14587937942746</c:v>
                </c:pt>
                <c:pt idx="2">
                  <c:v>100.02153286385462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82D-4A4C-8C37-FF3C0F8FBFA3}"/>
            </c:ext>
          </c:extLst>
        </c:ser>
        <c:ser>
          <c:idx val="1"/>
          <c:order val="16"/>
          <c:tx>
            <c:strRef>
              <c:f>'2021.8月を100％とした時の活性変化率'!$R$1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100.2350062985532</c:v>
                </c:pt>
                <c:pt idx="2">
                  <c:v>99.933507669168705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82D-4A4C-8C37-FF3C0F8FBFA3}"/>
            </c:ext>
          </c:extLst>
        </c:ser>
        <c:ser>
          <c:idx val="2"/>
          <c:order val="17"/>
          <c:tx>
            <c:strRef>
              <c:f>'2021.8月を100％とした時の活性変化率'!$S$1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99.787893476042612</c:v>
                </c:pt>
                <c:pt idx="2">
                  <c:v>99.204790593588939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82D-4A4C-8C37-FF3C0F8FBFA3}"/>
            </c:ext>
          </c:extLst>
        </c:ser>
        <c:ser>
          <c:idx val="3"/>
          <c:order val="18"/>
          <c:tx>
            <c:strRef>
              <c:f>'2021.8月を100％とした時の活性変化率'!$T$1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100.16396757195064</c:v>
                </c:pt>
                <c:pt idx="2">
                  <c:v>99.94724805919455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82D-4A4C-8C37-FF3C0F8FBFA3}"/>
            </c:ext>
          </c:extLst>
        </c:ser>
        <c:ser>
          <c:idx val="4"/>
          <c:order val="19"/>
          <c:tx>
            <c:strRef>
              <c:f>'2021.8月を100％とした時の活性変化率'!$U$1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99.849555171588548</c:v>
                </c:pt>
                <c:pt idx="2">
                  <c:v>99.920969017730073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82D-4A4C-8C37-FF3C0F8FBFA3}"/>
            </c:ext>
          </c:extLst>
        </c:ser>
        <c:ser>
          <c:idx val="5"/>
          <c:order val="20"/>
          <c:tx>
            <c:strRef>
              <c:f>'2021.8月を100％とした時の活性変化率'!$V$1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100.39310678998858</c:v>
                </c:pt>
                <c:pt idx="2">
                  <c:v>100.64682185726377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82D-4A4C-8C37-FF3C0F8FBFA3}"/>
            </c:ext>
          </c:extLst>
        </c:ser>
        <c:ser>
          <c:idx val="6"/>
          <c:order val="21"/>
          <c:tx>
            <c:strRef>
              <c:f>'2021.8月を100％とした時の活性変化率'!$W$1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100.07368212651053</c:v>
                </c:pt>
                <c:pt idx="2">
                  <c:v>99.875875152939173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82D-4A4C-8C37-FF3C0F8FBFA3}"/>
            </c:ext>
          </c:extLst>
        </c:ser>
        <c:ser>
          <c:idx val="7"/>
          <c:order val="22"/>
          <c:tx>
            <c:strRef>
              <c:f>'2021.8月を100％とした時の活性変化率'!$X$1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99.553567053630331</c:v>
                </c:pt>
                <c:pt idx="2">
                  <c:v>99.94700602403843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82D-4A4C-8C37-FF3C0F8FBFA3}"/>
            </c:ext>
          </c:extLst>
        </c:ser>
        <c:ser>
          <c:idx val="23"/>
          <c:order val="23"/>
          <c:tx>
            <c:strRef>
              <c:f>'2021.8月を100％とした時の活性変化率'!$Y$1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100.00840247120144</c:v>
                </c:pt>
                <c:pt idx="2">
                  <c:v>99.851228167504445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82D-4A4C-8C37-FF3C0F8FBFA3}"/>
            </c:ext>
          </c:extLst>
        </c:ser>
        <c:ser>
          <c:idx val="29"/>
          <c:order val="24"/>
          <c:tx>
            <c:strRef>
              <c:f>'2021.8月を100％とした時の活性変化率'!$Z$1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99.780447094150773</c:v>
                </c:pt>
                <c:pt idx="2">
                  <c:v>98.749584140174477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82D-4A4C-8C37-FF3C0F8FBFA3}"/>
            </c:ext>
          </c:extLst>
        </c:ser>
        <c:ser>
          <c:idx val="22"/>
          <c:order val="25"/>
          <c:tx>
            <c:strRef>
              <c:f>'2021.8月を100％とした時の活性変化率'!$AA$1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99.678464519086646</c:v>
                </c:pt>
                <c:pt idx="2">
                  <c:v>99.601383498061821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82D-4A4C-8C37-FF3C0F8FBFA3}"/>
            </c:ext>
          </c:extLst>
        </c:ser>
        <c:ser>
          <c:idx val="25"/>
          <c:order val="26"/>
          <c:tx>
            <c:strRef>
              <c:f>'2021.8月を100％とした時の活性変化率'!$AB$1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100.08606906632697</c:v>
                </c:pt>
                <c:pt idx="2">
                  <c:v>99.18102481978039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82D-4A4C-8C37-FF3C0F8FBFA3}"/>
            </c:ext>
          </c:extLst>
        </c:ser>
        <c:ser>
          <c:idx val="26"/>
          <c:order val="27"/>
          <c:tx>
            <c:strRef>
              <c:f>'2021.8月を100％とした時の活性変化率'!$AC$1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100.47432837715129</c:v>
                </c:pt>
                <c:pt idx="2">
                  <c:v>100.45063888776227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82D-4A4C-8C37-FF3C0F8FBFA3}"/>
            </c:ext>
          </c:extLst>
        </c:ser>
        <c:ser>
          <c:idx val="27"/>
          <c:order val="28"/>
          <c:tx>
            <c:strRef>
              <c:f>'2021.8月を100％とした時の活性変化率'!$AD$1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100.09453431578142</c:v>
                </c:pt>
                <c:pt idx="2">
                  <c:v>99.494885184017051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82D-4A4C-8C37-FF3C0F8FBFA3}"/>
            </c:ext>
          </c:extLst>
        </c:ser>
        <c:ser>
          <c:idx val="28"/>
          <c:order val="29"/>
          <c:tx>
            <c:strRef>
              <c:f>'2021.8月を100％とした時の活性変化率'!$AE$1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100.70935295819761</c:v>
                </c:pt>
                <c:pt idx="2">
                  <c:v>102.05006182850072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82D-4A4C-8C37-FF3C0F8FB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46496"/>
        <c:axId val="129552768"/>
      </c:lineChart>
      <c:catAx>
        <c:axId val="12954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955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52768"/>
        <c:scaling>
          <c:orientation val="minMax"/>
          <c:max val="106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9546496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0902"/>
          <c:y val="6.4784143361390168E-3"/>
          <c:w val="7.3842257217847124E-2"/>
          <c:h val="0.99352158566386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84385382064667E-2"/>
          <c:y val="7.6923192492777168E-2"/>
          <c:w val="0.6225156055031581"/>
          <c:h val="0.78461656342632657"/>
        </c:manualLayout>
      </c:layout>
      <c:lineChart>
        <c:grouping val="standard"/>
        <c:varyColors val="0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0">
                  <c:v>109.94736842105263</c:v>
                </c:pt>
                <c:pt idx="1">
                  <c:v>110.01874999999997</c:v>
                </c:pt>
                <c:pt idx="2">
                  <c:v>109.99047619047617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37-43DE-988E-2E68B0D97EEA}"/>
            </c:ext>
          </c:extLst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0">
                  <c:v>110.36874999999998</c:v>
                </c:pt>
                <c:pt idx="1">
                  <c:v>109.89411764705882</c:v>
                </c:pt>
                <c:pt idx="2">
                  <c:v>110.57368421052632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7-43DE-988E-2E68B0D97EEA}"/>
            </c:ext>
          </c:extLst>
        </c:ser>
        <c:ser>
          <c:idx val="3"/>
          <c:order val="2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0">
                  <c:v>109.6</c:v>
                </c:pt>
                <c:pt idx="1">
                  <c:v>109.85</c:v>
                </c:pt>
                <c:pt idx="2">
                  <c:v>109.9047619047619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37-43DE-988E-2E68B0D97EEA}"/>
            </c:ext>
          </c:extLst>
        </c:ser>
        <c:ser>
          <c:idx val="4"/>
          <c:order val="3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0">
                  <c:v>110.91</c:v>
                </c:pt>
                <c:pt idx="1">
                  <c:v>110.8</c:v>
                </c:pt>
                <c:pt idx="2">
                  <c:v>110.54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37-43DE-988E-2E68B0D97EEA}"/>
            </c:ext>
          </c:extLst>
        </c:ser>
        <c:ser>
          <c:idx val="5"/>
          <c:order val="4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</c:spPr>
          </c:marker>
          <c:val>
            <c:numRef>
              <c:f>CL!$K$3:$K$20</c:f>
              <c:numCache>
                <c:formatCode>0.0</c:formatCode>
                <c:ptCount val="18"/>
                <c:pt idx="1">
                  <c:v>110</c:v>
                </c:pt>
                <c:pt idx="2">
                  <c:v>110.4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37-43DE-988E-2E68B0D97EEA}"/>
            </c:ext>
          </c:extLst>
        </c:ser>
        <c:ser>
          <c:idx val="6"/>
          <c:order val="5"/>
          <c:tx>
            <c:strRef>
              <c:f>CL!$L$2</c:f>
              <c:strCache>
                <c:ptCount val="1"/>
                <c:pt idx="0">
                  <c:v>日立以外認証値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37-43DE-988E-2E68B0D97EEA}"/>
            </c:ext>
          </c:extLst>
        </c:ser>
        <c:ser>
          <c:idx val="0"/>
          <c:order val="6"/>
          <c:tx>
            <c:strRef>
              <c:f>CL!$M$2</c:f>
              <c:strCache>
                <c:ptCount val="1"/>
                <c:pt idx="0">
                  <c:v>日立以外平均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</c:spPr>
          </c:marker>
          <c:val>
            <c:numRef>
              <c:f>CL!$M$3:$M$20</c:f>
              <c:numCache>
                <c:formatCode>0.0</c:formatCode>
                <c:ptCount val="18"/>
                <c:pt idx="0">
                  <c:v>110.20652960526314</c:v>
                </c:pt>
                <c:pt idx="1">
                  <c:v>110.11257352941175</c:v>
                </c:pt>
                <c:pt idx="2">
                  <c:v>110.2817844611529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37-43DE-988E-2E68B0D97EEA}"/>
            </c:ext>
          </c:extLst>
        </c:ser>
        <c:ser>
          <c:idx val="11"/>
          <c:order val="7"/>
          <c:tx>
            <c:strRef>
              <c:f>CL!$R$2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</c:v>
                </c:pt>
                <c:pt idx="11">
                  <c:v>107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237-43DE-988E-2E68B0D97EEA}"/>
            </c:ext>
          </c:extLst>
        </c:ser>
        <c:ser>
          <c:idx val="7"/>
          <c:order val="8"/>
          <c:tx>
            <c:strRef>
              <c:f>CL!$S$2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113</c:v>
                </c:pt>
                <c:pt idx="1">
                  <c:v>113</c:v>
                </c:pt>
                <c:pt idx="2">
                  <c:v>113</c:v>
                </c:pt>
                <c:pt idx="3">
                  <c:v>113</c:v>
                </c:pt>
                <c:pt idx="4">
                  <c:v>113</c:v>
                </c:pt>
                <c:pt idx="5">
                  <c:v>113</c:v>
                </c:pt>
                <c:pt idx="6">
                  <c:v>113</c:v>
                </c:pt>
                <c:pt idx="7">
                  <c:v>113</c:v>
                </c:pt>
                <c:pt idx="8">
                  <c:v>113</c:v>
                </c:pt>
                <c:pt idx="9">
                  <c:v>113</c:v>
                </c:pt>
                <c:pt idx="10">
                  <c:v>113</c:v>
                </c:pt>
                <c:pt idx="11">
                  <c:v>113</c:v>
                </c:pt>
                <c:pt idx="12">
                  <c:v>113</c:v>
                </c:pt>
                <c:pt idx="13">
                  <c:v>113</c:v>
                </c:pt>
                <c:pt idx="14">
                  <c:v>113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237-43DE-988E-2E68B0D97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41280"/>
        <c:axId val="207042816"/>
      </c:lineChart>
      <c:catAx>
        <c:axId val="20704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042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042816"/>
        <c:scaling>
          <c:orientation val="minMax"/>
          <c:max val="116"/>
          <c:min val="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04128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81251985819196"/>
          <c:y val="0.12595117780461301"/>
          <c:w val="0.24385560748678808"/>
          <c:h val="0.85913254647650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4238449031743E-2"/>
          <c:y val="7.2368537290133345E-2"/>
          <c:w val="0.69440876341583768"/>
          <c:h val="0.72697485186904465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0">
                  <c:v>10.981578947368419</c:v>
                </c:pt>
                <c:pt idx="1">
                  <c:v>11.028125000000001</c:v>
                </c:pt>
                <c:pt idx="2">
                  <c:v>11.019047619047619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13-4A5F-AA48-062F0B0F64AF}"/>
            </c:ext>
          </c:extLst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0">
                  <c:v>10.994878048780485</c:v>
                </c:pt>
                <c:pt idx="1">
                  <c:v>11.072533333333329</c:v>
                </c:pt>
                <c:pt idx="2">
                  <c:v>11.081298701298705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13-4A5F-AA48-062F0B0F64AF}"/>
            </c:ext>
          </c:extLst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Ca!$D$3:$D$20</c:f>
              <c:numCache>
                <c:formatCode>0.00\ </c:formatCode>
                <c:ptCount val="18"/>
                <c:pt idx="0">
                  <c:v>11.255555555555553</c:v>
                </c:pt>
                <c:pt idx="1">
                  <c:v>11.147619047619044</c:v>
                </c:pt>
                <c:pt idx="2">
                  <c:v>11.25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13-4A5F-AA48-062F0B0F64AF}"/>
            </c:ext>
          </c:extLst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0">
                  <c:v>10.818</c:v>
                </c:pt>
                <c:pt idx="1">
                  <c:v>10.899000000000001</c:v>
                </c:pt>
                <c:pt idx="2">
                  <c:v>10.91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13-4A5F-AA48-062F0B0F64AF}"/>
            </c:ext>
          </c:extLst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0">
                  <c:v>11.129999999999999</c:v>
                </c:pt>
                <c:pt idx="1">
                  <c:v>11.124999999999996</c:v>
                </c:pt>
                <c:pt idx="2">
                  <c:v>11.095238095238093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13-4A5F-AA48-062F0B0F64AF}"/>
            </c:ext>
          </c:extLst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10.950000000000001</c:v>
                </c:pt>
                <c:pt idx="1">
                  <c:v>10.99074074074074</c:v>
                </c:pt>
                <c:pt idx="2">
                  <c:v>10.930158730158732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13-4A5F-AA48-062F0B0F64AF}"/>
            </c:ext>
          </c:extLst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0">
                  <c:v>11.183</c:v>
                </c:pt>
                <c:pt idx="1">
                  <c:v>11.166</c:v>
                </c:pt>
                <c:pt idx="2">
                  <c:v>11.242000000000001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13-4A5F-AA48-062F0B0F64AF}"/>
            </c:ext>
          </c:extLst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0">
                  <c:v>11.12</c:v>
                </c:pt>
                <c:pt idx="1">
                  <c:v>11.06</c:v>
                </c:pt>
                <c:pt idx="2">
                  <c:v>11.13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13-4A5F-AA48-062F0B0F64AF}"/>
            </c:ext>
          </c:extLst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0">
                  <c:v>11.25</c:v>
                </c:pt>
                <c:pt idx="1">
                  <c:v>11.23</c:v>
                </c:pt>
                <c:pt idx="2">
                  <c:v>11.03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013-4A5F-AA48-062F0B0F64AF}"/>
            </c:ext>
          </c:extLst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1">
                  <c:v>11.383333333333335</c:v>
                </c:pt>
                <c:pt idx="2">
                  <c:v>11.293333333333333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13-4A5F-AA48-062F0B0F64AF}"/>
            </c:ext>
          </c:extLst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11.1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11.1</c:v>
                </c:pt>
                <c:pt idx="5">
                  <c:v>11.1</c:v>
                </c:pt>
                <c:pt idx="6">
                  <c:v>11.1</c:v>
                </c:pt>
                <c:pt idx="7">
                  <c:v>11.1</c:v>
                </c:pt>
                <c:pt idx="8">
                  <c:v>11.1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  <c:pt idx="12">
                  <c:v>11.1</c:v>
                </c:pt>
                <c:pt idx="13">
                  <c:v>11.1</c:v>
                </c:pt>
                <c:pt idx="14">
                  <c:v>11.1</c:v>
                </c:pt>
                <c:pt idx="15">
                  <c:v>11.1</c:v>
                </c:pt>
                <c:pt idx="16">
                  <c:v>11.1</c:v>
                </c:pt>
                <c:pt idx="17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013-4A5F-AA48-062F0B0F64AF}"/>
            </c:ext>
          </c:extLst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11.075890283522718</c:v>
                </c:pt>
                <c:pt idx="1">
                  <c:v>11.110235145502646</c:v>
                </c:pt>
                <c:pt idx="2">
                  <c:v>11.09810764790765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013-4A5F-AA48-062F0B0F64AF}"/>
            </c:ext>
          </c:extLst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0.43755555555555325</c:v>
                </c:pt>
                <c:pt idx="1">
                  <c:v>0.48433333333333373</c:v>
                </c:pt>
                <c:pt idx="2">
                  <c:v>0.38333333333333286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013-4A5F-AA48-062F0B0F64AF}"/>
            </c:ext>
          </c:extLst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10.6</c:v>
                </c:pt>
                <c:pt idx="1">
                  <c:v>10.6</c:v>
                </c:pt>
                <c:pt idx="2">
                  <c:v>10.6</c:v>
                </c:pt>
                <c:pt idx="3">
                  <c:v>10.6</c:v>
                </c:pt>
                <c:pt idx="4">
                  <c:v>10.6</c:v>
                </c:pt>
                <c:pt idx="5">
                  <c:v>10.6</c:v>
                </c:pt>
                <c:pt idx="6">
                  <c:v>10.6</c:v>
                </c:pt>
                <c:pt idx="7">
                  <c:v>10.6</c:v>
                </c:pt>
                <c:pt idx="8">
                  <c:v>10.6</c:v>
                </c:pt>
                <c:pt idx="9">
                  <c:v>10.6</c:v>
                </c:pt>
                <c:pt idx="10">
                  <c:v>10.6</c:v>
                </c:pt>
                <c:pt idx="11">
                  <c:v>10.6</c:v>
                </c:pt>
                <c:pt idx="12">
                  <c:v>10.6</c:v>
                </c:pt>
                <c:pt idx="13">
                  <c:v>10.6</c:v>
                </c:pt>
                <c:pt idx="14">
                  <c:v>10.6</c:v>
                </c:pt>
                <c:pt idx="15">
                  <c:v>10.6</c:v>
                </c:pt>
                <c:pt idx="16">
                  <c:v>10.6</c:v>
                </c:pt>
                <c:pt idx="17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013-4A5F-AA48-062F0B0F64AF}"/>
            </c:ext>
          </c:extLst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11.6</c:v>
                </c:pt>
                <c:pt idx="1">
                  <c:v>11.6</c:v>
                </c:pt>
                <c:pt idx="2">
                  <c:v>11.6</c:v>
                </c:pt>
                <c:pt idx="3">
                  <c:v>11.6</c:v>
                </c:pt>
                <c:pt idx="4">
                  <c:v>11.6</c:v>
                </c:pt>
                <c:pt idx="5">
                  <c:v>11.6</c:v>
                </c:pt>
                <c:pt idx="6">
                  <c:v>11.6</c:v>
                </c:pt>
                <c:pt idx="7">
                  <c:v>11.6</c:v>
                </c:pt>
                <c:pt idx="8">
                  <c:v>11.6</c:v>
                </c:pt>
                <c:pt idx="9">
                  <c:v>11.6</c:v>
                </c:pt>
                <c:pt idx="10">
                  <c:v>11.6</c:v>
                </c:pt>
                <c:pt idx="11">
                  <c:v>11.6</c:v>
                </c:pt>
                <c:pt idx="12">
                  <c:v>11.6</c:v>
                </c:pt>
                <c:pt idx="13">
                  <c:v>11.6</c:v>
                </c:pt>
                <c:pt idx="14">
                  <c:v>11.6</c:v>
                </c:pt>
                <c:pt idx="15">
                  <c:v>11.6</c:v>
                </c:pt>
                <c:pt idx="16">
                  <c:v>11.6</c:v>
                </c:pt>
                <c:pt idx="17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013-4A5F-AA48-062F0B0F6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58208"/>
        <c:axId val="207364096"/>
      </c:lineChart>
      <c:catAx>
        <c:axId val="207358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36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364096"/>
        <c:scaling>
          <c:orientation val="minMax"/>
          <c:max val="12.1"/>
          <c:min val="1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358208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498"/>
          <c:y val="0.12828993819861972"/>
          <c:w val="0.15994800230244854"/>
          <c:h val="0.86938406869258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4575943246725E-2"/>
          <c:y val="8.5763293310463243E-2"/>
          <c:w val="0.69912931312482063"/>
          <c:h val="0.73413379073756357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0">
                  <c:v>184.23684210526315</c:v>
                </c:pt>
                <c:pt idx="1">
                  <c:v>184.21875</c:v>
                </c:pt>
                <c:pt idx="2">
                  <c:v>184.04761904761904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1E-4980-8A36-A4B39649F581}"/>
            </c:ext>
          </c:extLst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0">
                  <c:v>183.75952380952381</c:v>
                </c:pt>
                <c:pt idx="1">
                  <c:v>183.54459459459457</c:v>
                </c:pt>
                <c:pt idx="2">
                  <c:v>183.54761904761901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1E-4980-8A36-A4B39649F581}"/>
            </c:ext>
          </c:extLst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0">
                  <c:v>186.61111111111111</c:v>
                </c:pt>
                <c:pt idx="1">
                  <c:v>186.47058823529412</c:v>
                </c:pt>
                <c:pt idx="2">
                  <c:v>186.25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1E-4980-8A36-A4B39649F581}"/>
            </c:ext>
          </c:extLst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0" formatCode="0.0_ ">
                  <c:v>185.34899999999999</c:v>
                </c:pt>
                <c:pt idx="1">
                  <c:v>184.63900000000001</c:v>
                </c:pt>
                <c:pt idx="2">
                  <c:v>184.33099999999999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1E-4980-8A36-A4B39649F581}"/>
            </c:ext>
          </c:extLst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0">
                  <c:v>183.55</c:v>
                </c:pt>
                <c:pt idx="1">
                  <c:v>183.45</c:v>
                </c:pt>
                <c:pt idx="2">
                  <c:v>183.76190476190476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1E-4980-8A36-A4B39649F581}"/>
            </c:ext>
          </c:extLst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181.38888888888891</c:v>
                </c:pt>
                <c:pt idx="1">
                  <c:v>182.16666666666666</c:v>
                </c:pt>
                <c:pt idx="2">
                  <c:v>184.48015873015871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1E-4980-8A36-A4B39649F581}"/>
            </c:ext>
          </c:extLst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0">
                  <c:v>185.25</c:v>
                </c:pt>
                <c:pt idx="1">
                  <c:v>187.083</c:v>
                </c:pt>
                <c:pt idx="2">
                  <c:v>186.483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1E-4980-8A36-A4B39649F581}"/>
            </c:ext>
          </c:extLst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0">
                  <c:v>184</c:v>
                </c:pt>
                <c:pt idx="1">
                  <c:v>184.7</c:v>
                </c:pt>
                <c:pt idx="2">
                  <c:v>183.6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1E-4980-8A36-A4B39649F581}"/>
            </c:ext>
          </c:extLst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0">
                  <c:v>184.25</c:v>
                </c:pt>
                <c:pt idx="1">
                  <c:v>182.88</c:v>
                </c:pt>
                <c:pt idx="2">
                  <c:v>184.12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A1E-4980-8A36-A4B39649F581}"/>
            </c:ext>
          </c:extLst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1">
                  <c:v>182.08333333333334</c:v>
                </c:pt>
                <c:pt idx="2">
                  <c:v>182.8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A1E-4980-8A36-A4B39649F581}"/>
            </c:ext>
          </c:extLst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184</c:v>
                </c:pt>
                <c:pt idx="1">
                  <c:v>184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184</c:v>
                </c:pt>
                <c:pt idx="6">
                  <c:v>184</c:v>
                </c:pt>
                <c:pt idx="7">
                  <c:v>184</c:v>
                </c:pt>
                <c:pt idx="8">
                  <c:v>184</c:v>
                </c:pt>
                <c:pt idx="9">
                  <c:v>184</c:v>
                </c:pt>
                <c:pt idx="10">
                  <c:v>184</c:v>
                </c:pt>
                <c:pt idx="11">
                  <c:v>184</c:v>
                </c:pt>
                <c:pt idx="12">
                  <c:v>184</c:v>
                </c:pt>
                <c:pt idx="13">
                  <c:v>184</c:v>
                </c:pt>
                <c:pt idx="14">
                  <c:v>184</c:v>
                </c:pt>
                <c:pt idx="15">
                  <c:v>184</c:v>
                </c:pt>
                <c:pt idx="16">
                  <c:v>184</c:v>
                </c:pt>
                <c:pt idx="17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1E-4980-8A36-A4B39649F581}"/>
            </c:ext>
          </c:extLst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184.26615176830967</c:v>
                </c:pt>
                <c:pt idx="1">
                  <c:v>184.12359328298888</c:v>
                </c:pt>
                <c:pt idx="2">
                  <c:v>184.34213015873013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A1E-4980-8A36-A4B39649F581}"/>
            </c:ext>
          </c:extLst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5.2222222222222001</c:v>
                </c:pt>
                <c:pt idx="1">
                  <c:v>4.9996666666666556</c:v>
                </c:pt>
                <c:pt idx="2">
                  <c:v>3.6829999999999927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A1E-4980-8A36-A4B39649F581}"/>
            </c:ext>
          </c:extLst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179</c:v>
                </c:pt>
                <c:pt idx="1">
                  <c:v>179</c:v>
                </c:pt>
                <c:pt idx="2">
                  <c:v>179</c:v>
                </c:pt>
                <c:pt idx="3">
                  <c:v>179</c:v>
                </c:pt>
                <c:pt idx="4">
                  <c:v>179</c:v>
                </c:pt>
                <c:pt idx="5">
                  <c:v>179</c:v>
                </c:pt>
                <c:pt idx="6">
                  <c:v>179</c:v>
                </c:pt>
                <c:pt idx="7">
                  <c:v>179</c:v>
                </c:pt>
                <c:pt idx="8">
                  <c:v>179</c:v>
                </c:pt>
                <c:pt idx="9">
                  <c:v>179</c:v>
                </c:pt>
                <c:pt idx="10">
                  <c:v>179</c:v>
                </c:pt>
                <c:pt idx="11">
                  <c:v>179</c:v>
                </c:pt>
                <c:pt idx="12">
                  <c:v>179</c:v>
                </c:pt>
                <c:pt idx="13">
                  <c:v>179</c:v>
                </c:pt>
                <c:pt idx="14">
                  <c:v>179</c:v>
                </c:pt>
                <c:pt idx="15">
                  <c:v>179</c:v>
                </c:pt>
                <c:pt idx="16">
                  <c:v>179</c:v>
                </c:pt>
                <c:pt idx="17">
                  <c:v>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1E-4980-8A36-A4B39649F581}"/>
            </c:ext>
          </c:extLst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A1E-4980-8A36-A4B39649F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55968"/>
        <c:axId val="207574528"/>
      </c:lineChart>
      <c:catAx>
        <c:axId val="207555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57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574528"/>
        <c:scaling>
          <c:orientation val="minMax"/>
          <c:max val="194"/>
          <c:min val="17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55596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3594"/>
          <c:y val="0.10655715009140398"/>
          <c:w val="0.15870985999900294"/>
          <c:h val="0.8701128412881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485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0">
                  <c:v>147.89473684210526</c:v>
                </c:pt>
                <c:pt idx="1">
                  <c:v>147.78125</c:v>
                </c:pt>
                <c:pt idx="2">
                  <c:v>147.83333333333334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C-4D01-A200-5607A542AC12}"/>
            </c:ext>
          </c:extLst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0">
                  <c:v>149.92619047619041</c:v>
                </c:pt>
                <c:pt idx="1">
                  <c:v>148.21710526315786</c:v>
                </c:pt>
                <c:pt idx="2">
                  <c:v>147.57874999999999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C-4D01-A200-5607A542AC12}"/>
            </c:ext>
          </c:extLst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0">
                  <c:v>149.47058823529412</c:v>
                </c:pt>
                <c:pt idx="1">
                  <c:v>149.21052631578948</c:v>
                </c:pt>
                <c:pt idx="2">
                  <c:v>147.75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3C-4D01-A200-5607A542AC12}"/>
            </c:ext>
          </c:extLst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0">
                  <c:v>146.31700000000001</c:v>
                </c:pt>
                <c:pt idx="1">
                  <c:v>146.09700000000001</c:v>
                </c:pt>
                <c:pt idx="2">
                  <c:v>146.761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3C-4D01-A200-5607A542AC12}"/>
            </c:ext>
          </c:extLst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0">
                  <c:v>147.80000000000001</c:v>
                </c:pt>
                <c:pt idx="1">
                  <c:v>147.6</c:v>
                </c:pt>
                <c:pt idx="2">
                  <c:v>148.23809523809524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3C-4D01-A200-5607A542AC12}"/>
            </c:ext>
          </c:extLst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147.61111111111111</c:v>
                </c:pt>
                <c:pt idx="1">
                  <c:v>147.74333333333331</c:v>
                </c:pt>
                <c:pt idx="2">
                  <c:v>147.5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3C-4D01-A200-5607A542AC12}"/>
            </c:ext>
          </c:extLst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0">
                  <c:v>150.286</c:v>
                </c:pt>
                <c:pt idx="1">
                  <c:v>150.34700000000001</c:v>
                </c:pt>
                <c:pt idx="2">
                  <c:v>149.13900000000001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3C-4D01-A200-5607A542AC12}"/>
            </c:ext>
          </c:extLst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0">
                  <c:v>146.6</c:v>
                </c:pt>
                <c:pt idx="1">
                  <c:v>146.30000000000001</c:v>
                </c:pt>
                <c:pt idx="2">
                  <c:v>146.5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3C-4D01-A200-5607A542AC12}"/>
            </c:ext>
          </c:extLst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0">
                  <c:v>146.62</c:v>
                </c:pt>
                <c:pt idx="1">
                  <c:v>144.77000000000001</c:v>
                </c:pt>
                <c:pt idx="2">
                  <c:v>144.69999999999999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73C-4D01-A200-5607A542AC12}"/>
            </c:ext>
          </c:extLst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1">
                  <c:v>147.91666666666666</c:v>
                </c:pt>
                <c:pt idx="2">
                  <c:v>149.73333333333332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73C-4D01-A200-5607A542AC12}"/>
            </c:ext>
          </c:extLst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73C-4D01-A200-5607A542AC12}"/>
            </c:ext>
          </c:extLst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148.05840296274451</c:v>
                </c:pt>
                <c:pt idx="1">
                  <c:v>147.59828815789473</c:v>
                </c:pt>
                <c:pt idx="2">
                  <c:v>147.57335119047622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3C-4D01-A200-5607A542AC12}"/>
            </c:ext>
          </c:extLst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3.9689999999999941</c:v>
                </c:pt>
                <c:pt idx="1">
                  <c:v>5.5769999999999982</c:v>
                </c:pt>
                <c:pt idx="2">
                  <c:v>5.0333333333333314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73C-4D01-A200-5607A542AC12}"/>
            </c:ext>
          </c:extLst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140</c:v>
                </c:pt>
                <c:pt idx="14">
                  <c:v>140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3C-4D01-A200-5607A542AC12}"/>
            </c:ext>
          </c:extLst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156</c:v>
                </c:pt>
                <c:pt idx="1">
                  <c:v>156</c:v>
                </c:pt>
                <c:pt idx="2">
                  <c:v>156</c:v>
                </c:pt>
                <c:pt idx="3">
                  <c:v>156</c:v>
                </c:pt>
                <c:pt idx="4">
                  <c:v>156</c:v>
                </c:pt>
                <c:pt idx="5">
                  <c:v>156</c:v>
                </c:pt>
                <c:pt idx="6">
                  <c:v>156</c:v>
                </c:pt>
                <c:pt idx="7">
                  <c:v>156</c:v>
                </c:pt>
                <c:pt idx="8">
                  <c:v>156</c:v>
                </c:pt>
                <c:pt idx="9">
                  <c:v>156</c:v>
                </c:pt>
                <c:pt idx="10">
                  <c:v>156</c:v>
                </c:pt>
                <c:pt idx="11">
                  <c:v>156</c:v>
                </c:pt>
                <c:pt idx="12">
                  <c:v>156</c:v>
                </c:pt>
                <c:pt idx="13">
                  <c:v>156</c:v>
                </c:pt>
                <c:pt idx="14">
                  <c:v>156</c:v>
                </c:pt>
                <c:pt idx="15">
                  <c:v>156</c:v>
                </c:pt>
                <c:pt idx="16">
                  <c:v>156</c:v>
                </c:pt>
                <c:pt idx="17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73C-4D01-A200-5607A542A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23776"/>
        <c:axId val="208138240"/>
      </c:lineChart>
      <c:catAx>
        <c:axId val="20812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08138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138240"/>
        <c:scaling>
          <c:orientation val="minMax"/>
          <c:max val="164"/>
          <c:min val="13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08123776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60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18"/>
        </c:manualLayout>
      </c:layout>
      <c:lineChart>
        <c:grouping val="standard"/>
        <c:varyColors val="0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0">
                  <c:v>54.10526315789474</c:v>
                </c:pt>
                <c:pt idx="1">
                  <c:v>54.21875</c:v>
                </c:pt>
                <c:pt idx="2">
                  <c:v>54.738095238095241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9-42F6-A871-AB346F4ED5D9}"/>
            </c:ext>
          </c:extLst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0">
                  <c:v>54.349382716049377</c:v>
                </c:pt>
                <c:pt idx="1">
                  <c:v>54.866216216216216</c:v>
                </c:pt>
                <c:pt idx="2">
                  <c:v>53.60749999999998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9-42F6-A871-AB346F4ED5D9}"/>
            </c:ext>
          </c:extLst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0">
                  <c:v>57.133333333333333</c:v>
                </c:pt>
                <c:pt idx="1">
                  <c:v>57.210526315789473</c:v>
                </c:pt>
                <c:pt idx="2">
                  <c:v>56.411764705882355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F9-42F6-A871-AB346F4ED5D9}"/>
            </c:ext>
          </c:extLst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0">
                  <c:v>53.411999999999999</c:v>
                </c:pt>
                <c:pt idx="1">
                  <c:v>52.878</c:v>
                </c:pt>
                <c:pt idx="2">
                  <c:v>53.759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F9-42F6-A871-AB346F4ED5D9}"/>
            </c:ext>
          </c:extLst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0">
                  <c:v>55.45</c:v>
                </c:pt>
                <c:pt idx="1">
                  <c:v>55.25</c:v>
                </c:pt>
                <c:pt idx="2">
                  <c:v>55.476190476190474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F9-42F6-A871-AB346F4ED5D9}"/>
            </c:ext>
          </c:extLst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54.888888888888893</c:v>
                </c:pt>
                <c:pt idx="1">
                  <c:v>55.398148148148145</c:v>
                </c:pt>
                <c:pt idx="2">
                  <c:v>55.583333333333336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F9-42F6-A871-AB346F4ED5D9}"/>
            </c:ext>
          </c:extLst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0">
                  <c:v>55</c:v>
                </c:pt>
                <c:pt idx="1">
                  <c:v>55.107999999999997</c:v>
                </c:pt>
                <c:pt idx="2">
                  <c:v>55.631999999999998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F9-42F6-A871-AB346F4ED5D9}"/>
            </c:ext>
          </c:extLst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0">
                  <c:v>55.3</c:v>
                </c:pt>
                <c:pt idx="1">
                  <c:v>54.8</c:v>
                </c:pt>
                <c:pt idx="2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F9-42F6-A871-AB346F4ED5D9}"/>
            </c:ext>
          </c:extLst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0">
                  <c:v>54.67</c:v>
                </c:pt>
                <c:pt idx="1">
                  <c:v>54.35</c:v>
                </c:pt>
                <c:pt idx="2">
                  <c:v>54.53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CF9-42F6-A871-AB346F4ED5D9}"/>
            </c:ext>
          </c:extLst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1">
                  <c:v>53.666666666666664</c:v>
                </c:pt>
                <c:pt idx="2">
                  <c:v>54.666666666666664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CF9-42F6-A871-AB346F4ED5D9}"/>
            </c:ext>
          </c:extLst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CF9-42F6-A871-AB346F4ED5D9}"/>
            </c:ext>
          </c:extLst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54.923207566240713</c:v>
                </c:pt>
                <c:pt idx="1">
                  <c:v>54.774630734682056</c:v>
                </c:pt>
                <c:pt idx="2">
                  <c:v>54.930455042016796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CF9-42F6-A871-AB346F4ED5D9}"/>
            </c:ext>
          </c:extLst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3.7213333333333338</c:v>
                </c:pt>
                <c:pt idx="1">
                  <c:v>4.3325263157894724</c:v>
                </c:pt>
                <c:pt idx="2">
                  <c:v>2.6527647058823547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F9-42F6-A871-AB346F4ED5D9}"/>
            </c:ext>
          </c:extLst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CF9-42F6-A871-AB346F4ED5D9}"/>
            </c:ext>
          </c:extLst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CF9-42F6-A871-AB346F4ED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93248"/>
        <c:axId val="207895168"/>
      </c:lineChart>
      <c:catAx>
        <c:axId val="20789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20789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895168"/>
        <c:scaling>
          <c:orientation val="minMax"/>
          <c:max val="61"/>
          <c:min val="4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20789324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2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6007067137825E-2"/>
          <c:y val="8.0247155451736871E-2"/>
          <c:w val="0.60941068578270596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0">
                  <c:v>46.14736842105264</c:v>
                </c:pt>
                <c:pt idx="1">
                  <c:v>45.978124999999991</c:v>
                </c:pt>
                <c:pt idx="2">
                  <c:v>46.033333333333331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4-40A8-A1A5-0F707D506B1D}"/>
            </c:ext>
          </c:extLst>
        </c:ser>
        <c:ser>
          <c:idx val="1"/>
          <c:order val="1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HDL!$D$3:$D$20</c:f>
              <c:numCache>
                <c:formatCode>0.0</c:formatCode>
                <c:ptCount val="18"/>
                <c:pt idx="0">
                  <c:v>46.466666666666669</c:v>
                </c:pt>
                <c:pt idx="1">
                  <c:v>46.604761904761894</c:v>
                </c:pt>
                <c:pt idx="2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4-40A8-A1A5-0F707D506B1D}"/>
            </c:ext>
          </c:extLst>
        </c:ser>
        <c:ser>
          <c:idx val="2"/>
          <c:order val="2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HDL!$F$3:$F$20</c:f>
              <c:numCache>
                <c:formatCode>0.0</c:formatCode>
                <c:ptCount val="18"/>
                <c:pt idx="0">
                  <c:v>45.8</c:v>
                </c:pt>
                <c:pt idx="1">
                  <c:v>45.8</c:v>
                </c:pt>
                <c:pt idx="2">
                  <c:v>45.80952380952381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14-40A8-A1A5-0F707D506B1D}"/>
            </c:ext>
          </c:extLst>
        </c:ser>
        <c:ser>
          <c:idx val="7"/>
          <c:order val="3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HDL!$I$3:$I$20</c:f>
              <c:numCache>
                <c:formatCode>0.0</c:formatCode>
                <c:ptCount val="18"/>
                <c:pt idx="0">
                  <c:v>46.2</c:v>
                </c:pt>
                <c:pt idx="1">
                  <c:v>46.1</c:v>
                </c:pt>
                <c:pt idx="2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14-40A8-A1A5-0F707D506B1D}"/>
            </c:ext>
          </c:extLst>
        </c:ser>
        <c:ser>
          <c:idx val="3"/>
          <c:order val="4"/>
          <c:tx>
            <c:strRef>
              <c:f>HDL!$L$2</c:f>
              <c:strCache>
                <c:ptCount val="1"/>
                <c:pt idx="0">
                  <c:v>ミナリスM認証値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14-40A8-A1A5-0F707D506B1D}"/>
            </c:ext>
          </c:extLst>
        </c:ser>
        <c:ser>
          <c:idx val="4"/>
          <c:order val="5"/>
          <c:tx>
            <c:strRef>
              <c:f>HDL!$M$2</c:f>
              <c:strCache>
                <c:ptCount val="1"/>
                <c:pt idx="0">
                  <c:v>ミナリスM平均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0">
                  <c:v>46.153508771929822</c:v>
                </c:pt>
                <c:pt idx="1">
                  <c:v>46.120721726190474</c:v>
                </c:pt>
                <c:pt idx="2">
                  <c:v>46.160714285714285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14-40A8-A1A5-0F707D506B1D}"/>
            </c:ext>
          </c:extLst>
        </c:ser>
        <c:ser>
          <c:idx val="5"/>
          <c:order val="6"/>
          <c:tx>
            <c:strRef>
              <c:f>HDL!$R$2</c:f>
              <c:strCache>
                <c:ptCount val="1"/>
                <c:pt idx="0">
                  <c:v>ミナリスM下限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14-40A8-A1A5-0F707D506B1D}"/>
            </c:ext>
          </c:extLst>
        </c:ser>
        <c:ser>
          <c:idx val="6"/>
          <c:order val="7"/>
          <c:tx>
            <c:strRef>
              <c:f>HDL!$S$2</c:f>
              <c:strCache>
                <c:ptCount val="1"/>
                <c:pt idx="0">
                  <c:v>ミナリスM上限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14-40A8-A1A5-0F707D506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26880"/>
        <c:axId val="208441344"/>
      </c:lineChart>
      <c:catAx>
        <c:axId val="208426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44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441344"/>
        <c:scaling>
          <c:orientation val="minMax"/>
          <c:max val="52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42688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39894011473672"/>
          <c:y val="0.18518598022225474"/>
          <c:w val="0.26143824243198366"/>
          <c:h val="0.77974454386896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47625</xdr:rowOff>
    </xdr:from>
    <xdr:to>
      <xdr:col>15</xdr:col>
      <xdr:colOff>142875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20</xdr:row>
      <xdr:rowOff>57149</xdr:rowOff>
    </xdr:from>
    <xdr:to>
      <xdr:col>9</xdr:col>
      <xdr:colOff>76200</xdr:colOff>
      <xdr:row>39</xdr:row>
      <xdr:rowOff>107155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0.80704</cdr:x>
      <cdr:y>0.00919</cdr:y>
    </cdr:from>
    <cdr:to>
      <cdr:x>0.92964</cdr:x>
      <cdr:y>0.19514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1492" y="30396"/>
          <a:ext cx="606384" cy="61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ミナリス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M</a:t>
          </a:r>
          <a:endParaRPr lang="ja-JP" altLang="en-US" sz="12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85725</xdr:rowOff>
    </xdr:from>
    <xdr:to>
      <xdr:col>16</xdr:col>
      <xdr:colOff>0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11906</xdr:rowOff>
    </xdr:from>
    <xdr:to>
      <xdr:col>15</xdr:col>
      <xdr:colOff>107157</xdr:colOff>
      <xdr:row>40</xdr:row>
      <xdr:rowOff>11907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0.02085</cdr:y>
    </cdr:from>
    <cdr:to>
      <cdr:x>0.926</cdr:x>
      <cdr:y>0.14187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570" y="69512"/>
          <a:ext cx="4912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40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38100</xdr:rowOff>
    </xdr:from>
    <xdr:to>
      <xdr:col>15</xdr:col>
      <xdr:colOff>154781</xdr:colOff>
      <xdr:row>39</xdr:row>
      <xdr:rowOff>107156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15</xdr:col>
      <xdr:colOff>154783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14</xdr:col>
      <xdr:colOff>172720</xdr:colOff>
      <xdr:row>39</xdr:row>
      <xdr:rowOff>101600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39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38100</xdr:rowOff>
    </xdr:from>
    <xdr:to>
      <xdr:col>16</xdr:col>
      <xdr:colOff>9525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15</xdr:col>
      <xdr:colOff>152400</xdr:colOff>
      <xdr:row>39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0.88129</cdr:x>
      <cdr:y>0.00712</cdr:y>
    </cdr:from>
    <cdr:to>
      <cdr:x>0.91937</cdr:x>
      <cdr:y>0.13566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913" y="22335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0.86598</cdr:x>
      <cdr:y>0.02506</cdr:y>
    </cdr:from>
    <cdr:to>
      <cdr:x>0.9203</cdr:x>
      <cdr:y>0.14891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1308" y="81636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345281</xdr:colOff>
      <xdr:row>20</xdr:row>
      <xdr:rowOff>92869</xdr:rowOff>
    </xdr:from>
    <xdr:to>
      <xdr:col>20</xdr:col>
      <xdr:colOff>250030</xdr:colOff>
      <xdr:row>39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69056</xdr:rowOff>
    </xdr:from>
    <xdr:to>
      <xdr:col>9</xdr:col>
      <xdr:colOff>190501</xdr:colOff>
      <xdr:row>38</xdr:row>
      <xdr:rowOff>159544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(μg/dl)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76200</xdr:rowOff>
    </xdr:from>
    <xdr:to>
      <xdr:col>15</xdr:col>
      <xdr:colOff>130969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0.00264</cdr:x>
      <cdr:y>0.11264</cdr:y>
    </cdr:from>
    <cdr:to>
      <cdr:x>0.07</cdr:x>
      <cdr:y>0.20623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2" y="361552"/>
          <a:ext cx="616742" cy="3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76199</xdr:rowOff>
    </xdr:from>
    <xdr:to>
      <xdr:col>16</xdr:col>
      <xdr:colOff>1905</xdr:colOff>
      <xdr:row>39</xdr:row>
      <xdr:rowOff>114299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0.02207</cdr:y>
    </cdr:from>
    <cdr:to>
      <cdr:x>0.92513</cdr:x>
      <cdr:y>0.13532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1785" y="79617"/>
          <a:ext cx="409612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0.7403</cdr:x>
      <cdr:y>0</cdr:y>
    </cdr:from>
    <cdr:to>
      <cdr:x>0.93551</cdr:x>
      <cdr:y>0.10108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1168" y="0"/>
          <a:ext cx="1173731" cy="311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</cdr:x>
      <cdr:y>0.11048</cdr:y>
    </cdr:from>
    <cdr:to>
      <cdr:x>0.11588</cdr:x>
      <cdr:y>0.19094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50954"/>
          <a:ext cx="676603" cy="255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44449</xdr:rowOff>
    </xdr:from>
    <xdr:to>
      <xdr:col>8</xdr:col>
      <xdr:colOff>314325</xdr:colOff>
      <xdr:row>39</xdr:row>
      <xdr:rowOff>68261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389890</xdr:colOff>
      <xdr:row>20</xdr:row>
      <xdr:rowOff>59849</xdr:rowOff>
    </xdr:from>
    <xdr:to>
      <xdr:col>16</xdr:col>
      <xdr:colOff>447040</xdr:colOff>
      <xdr:row>39</xdr:row>
      <xdr:rowOff>125413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0.80333</cdr:x>
      <cdr:y>0.02773</cdr:y>
    </cdr:from>
    <cdr:to>
      <cdr:x>0.91375</cdr:x>
      <cdr:y>0.21361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4173" y="91006"/>
          <a:ext cx="54906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ミナリス</a:t>
          </a:r>
          <a:r>
            <a:rPr lang="en-US" altLang="ja-JP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</a:t>
          </a:r>
          <a:endParaRPr lang="ja-JP" altLang="en-US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</cdr:x>
      <cdr:y>0.13482</cdr:y>
    </cdr:from>
    <cdr:to>
      <cdr:x>0.09664</cdr:x>
      <cdr:y>0.2214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009"/>
          <a:ext cx="566795" cy="27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107950</xdr:rowOff>
    </xdr:from>
    <xdr:to>
      <xdr:col>24</xdr:col>
      <xdr:colOff>0</xdr:colOff>
      <xdr:row>45</xdr:row>
      <xdr:rowOff>63500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0.79233</cdr:x>
      <cdr:y>0</cdr:y>
    </cdr:from>
    <cdr:to>
      <cdr:x>0.95204</cdr:x>
      <cdr:y>0.13097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5543" y="0"/>
          <a:ext cx="988804" cy="416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（日立以外）</a:t>
          </a:r>
          <a:endParaRPr lang="en-US" altLang="ja-JP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15</xdr:col>
      <xdr:colOff>190500</xdr:colOff>
      <xdr:row>39</xdr:row>
      <xdr:rowOff>142875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99"/>
  </sheetPr>
  <dimension ref="A1:S43"/>
  <sheetViews>
    <sheetView tabSelected="1" view="pageBreakPreview" zoomScale="75" zoomScaleNormal="65" zoomScaleSheetLayoutView="75" workbookViewId="0">
      <selection activeCell="W24" sqref="W24"/>
    </sheetView>
  </sheetViews>
  <sheetFormatPr defaultRowHeight="15" x14ac:dyDescent="0.3"/>
  <cols>
    <col min="1" max="1" width="32" customWidth="1"/>
    <col min="2" max="2" width="9" style="69" bestFit="1" customWidth="1"/>
    <col min="3" max="3" width="11.77734375" bestFit="1" customWidth="1"/>
    <col min="4" max="4" width="10.88671875" customWidth="1"/>
    <col min="5" max="5" width="24.109375" hidden="1" customWidth="1"/>
    <col min="6" max="6" width="4.6640625" bestFit="1" customWidth="1"/>
    <col min="7" max="7" width="9.6640625" bestFit="1" customWidth="1"/>
    <col min="8" max="8" width="26.77734375" customWidth="1"/>
    <col min="9" max="13" width="8.88671875" style="15"/>
  </cols>
  <sheetData>
    <row r="1" spans="1:19" ht="18.600000000000001" x14ac:dyDescent="0.3">
      <c r="A1" s="196" t="s">
        <v>147</v>
      </c>
      <c r="B1" s="197"/>
      <c r="C1" s="197"/>
      <c r="D1" s="197"/>
      <c r="E1" s="197"/>
      <c r="F1" s="197"/>
      <c r="G1" s="197"/>
      <c r="H1" s="197"/>
      <c r="I1" s="90"/>
      <c r="J1" s="71"/>
      <c r="K1" s="71"/>
      <c r="L1" s="71"/>
      <c r="M1" s="71"/>
      <c r="N1" s="72"/>
    </row>
    <row r="2" spans="1:19" ht="21.9" customHeight="1" thickBot="1" x14ac:dyDescent="0.35">
      <c r="A2" s="73" t="s">
        <v>0</v>
      </c>
      <c r="B2" s="138" t="s">
        <v>1</v>
      </c>
      <c r="C2" s="74" t="s">
        <v>64</v>
      </c>
      <c r="D2" s="198" t="s">
        <v>65</v>
      </c>
      <c r="E2" s="199"/>
      <c r="F2" s="199"/>
      <c r="G2" s="200"/>
      <c r="H2" s="74" t="s">
        <v>66</v>
      </c>
      <c r="I2" s="71"/>
      <c r="J2" s="71"/>
      <c r="K2" s="71"/>
      <c r="L2" s="71"/>
      <c r="M2" s="71"/>
      <c r="N2" s="72"/>
    </row>
    <row r="3" spans="1:19" ht="21.9" customHeight="1" thickTop="1" x14ac:dyDescent="0.3">
      <c r="A3" s="132" t="s">
        <v>14</v>
      </c>
      <c r="B3" s="139">
        <v>145</v>
      </c>
      <c r="C3" s="121" t="s">
        <v>99</v>
      </c>
      <c r="D3" s="140">
        <f>$B$3-2</f>
        <v>143</v>
      </c>
      <c r="E3" s="141" t="s">
        <v>90</v>
      </c>
      <c r="F3" s="141" t="s">
        <v>90</v>
      </c>
      <c r="G3" s="142">
        <f>$B$3+2</f>
        <v>147</v>
      </c>
      <c r="H3" s="75" t="s">
        <v>104</v>
      </c>
      <c r="I3" s="71"/>
      <c r="J3" s="71"/>
      <c r="K3" s="71"/>
      <c r="L3" s="71"/>
      <c r="M3" s="71"/>
      <c r="N3" s="72"/>
    </row>
    <row r="4" spans="1:19" ht="21.9" customHeight="1" thickBot="1" x14ac:dyDescent="0.35">
      <c r="A4" s="133" t="s">
        <v>15</v>
      </c>
      <c r="B4" s="143">
        <v>5.4</v>
      </c>
      <c r="C4" s="122" t="s">
        <v>67</v>
      </c>
      <c r="D4" s="144">
        <f>$B$4-0.2</f>
        <v>5.2</v>
      </c>
      <c r="E4" s="145" t="s">
        <v>90</v>
      </c>
      <c r="F4" s="145" t="s">
        <v>90</v>
      </c>
      <c r="G4" s="146">
        <f>$B$4+0.2</f>
        <v>5.6000000000000005</v>
      </c>
      <c r="H4" s="76" t="s">
        <v>105</v>
      </c>
      <c r="I4" s="71"/>
      <c r="J4" s="71"/>
      <c r="K4" s="71"/>
      <c r="L4" s="71"/>
      <c r="M4" s="71"/>
      <c r="N4" s="72"/>
    </row>
    <row r="5" spans="1:19" s="8" customFormat="1" ht="21.9" customHeight="1" thickTop="1" x14ac:dyDescent="0.3">
      <c r="A5" s="134" t="s">
        <v>68</v>
      </c>
      <c r="B5" s="147">
        <v>110</v>
      </c>
      <c r="C5" s="123" t="s">
        <v>67</v>
      </c>
      <c r="D5" s="148">
        <f>$B$5-3</f>
        <v>107</v>
      </c>
      <c r="E5" s="149" t="s">
        <v>90</v>
      </c>
      <c r="F5" s="149" t="s">
        <v>90</v>
      </c>
      <c r="G5" s="150">
        <f>$B$5+3</f>
        <v>113</v>
      </c>
      <c r="H5" s="77" t="s">
        <v>106</v>
      </c>
      <c r="I5" s="78"/>
      <c r="J5" s="78"/>
      <c r="K5" s="78"/>
      <c r="L5" s="78"/>
      <c r="M5" s="78"/>
      <c r="N5" s="79"/>
    </row>
    <row r="6" spans="1:19" ht="21.9" customHeight="1" thickBot="1" x14ac:dyDescent="0.35">
      <c r="A6" s="133" t="s">
        <v>58</v>
      </c>
      <c r="B6" s="143">
        <v>107</v>
      </c>
      <c r="C6" s="122" t="s">
        <v>67</v>
      </c>
      <c r="D6" s="144">
        <f>$B$6-3</f>
        <v>104</v>
      </c>
      <c r="E6" s="145" t="s">
        <v>90</v>
      </c>
      <c r="F6" s="145" t="s">
        <v>90</v>
      </c>
      <c r="G6" s="146">
        <f>$B$6+3</f>
        <v>110</v>
      </c>
      <c r="H6" s="76" t="s">
        <v>69</v>
      </c>
      <c r="I6" s="71"/>
      <c r="J6" s="71"/>
      <c r="K6" s="71"/>
      <c r="L6" s="71"/>
      <c r="M6" s="71"/>
      <c r="N6" s="72"/>
    </row>
    <row r="7" spans="1:19" ht="21.9" customHeight="1" thickTop="1" x14ac:dyDescent="0.3">
      <c r="A7" s="135" t="s">
        <v>17</v>
      </c>
      <c r="B7" s="151">
        <v>11.1</v>
      </c>
      <c r="C7" s="123" t="s">
        <v>91</v>
      </c>
      <c r="D7" s="152">
        <f>$B$7-0.5</f>
        <v>10.6</v>
      </c>
      <c r="E7" s="149" t="s">
        <v>90</v>
      </c>
      <c r="F7" s="149" t="s">
        <v>90</v>
      </c>
      <c r="G7" s="153">
        <f>$B$7+0.5</f>
        <v>11.6</v>
      </c>
      <c r="H7" s="77" t="s">
        <v>98</v>
      </c>
      <c r="I7" s="71"/>
      <c r="J7" s="71"/>
      <c r="K7" s="71"/>
      <c r="L7" s="71"/>
      <c r="M7" s="71"/>
      <c r="N7" s="72"/>
    </row>
    <row r="8" spans="1:19" ht="21.9" customHeight="1" x14ac:dyDescent="0.3">
      <c r="A8" s="132" t="s">
        <v>13</v>
      </c>
      <c r="B8" s="139">
        <v>184</v>
      </c>
      <c r="C8" s="121" t="s">
        <v>70</v>
      </c>
      <c r="D8" s="154">
        <f>$B$8-5</f>
        <v>179</v>
      </c>
      <c r="E8" s="155" t="s">
        <v>90</v>
      </c>
      <c r="F8" s="155" t="s">
        <v>90</v>
      </c>
      <c r="G8" s="156">
        <f>$B$8+5</f>
        <v>189</v>
      </c>
      <c r="H8" s="75" t="s">
        <v>92</v>
      </c>
      <c r="I8" s="71"/>
      <c r="J8" s="71"/>
      <c r="K8" s="71"/>
      <c r="L8" s="71"/>
      <c r="M8" s="71"/>
      <c r="N8" s="72"/>
    </row>
    <row r="9" spans="1:19" ht="21.9" customHeight="1" x14ac:dyDescent="0.3">
      <c r="A9" s="134" t="s">
        <v>8</v>
      </c>
      <c r="B9" s="157">
        <v>148</v>
      </c>
      <c r="C9" s="124" t="s">
        <v>70</v>
      </c>
      <c r="D9" s="158">
        <f>ROUNDDOWN($B$9*0.95,0)</f>
        <v>140</v>
      </c>
      <c r="E9" s="155" t="s">
        <v>90</v>
      </c>
      <c r="F9" s="155" t="s">
        <v>90</v>
      </c>
      <c r="G9" s="159">
        <f>ROUNDUP($B$9*1.05,0)</f>
        <v>156</v>
      </c>
      <c r="H9" s="80" t="s">
        <v>107</v>
      </c>
      <c r="I9" s="71"/>
      <c r="J9" s="71"/>
      <c r="K9" s="71"/>
      <c r="L9" s="71"/>
      <c r="M9" s="71"/>
      <c r="N9" s="72"/>
      <c r="O9" s="72"/>
      <c r="P9" s="72"/>
      <c r="Q9" s="72"/>
      <c r="R9" s="72"/>
      <c r="S9" s="72"/>
    </row>
    <row r="10" spans="1:19" ht="21.9" customHeight="1" thickBot="1" x14ac:dyDescent="0.35">
      <c r="A10" s="136" t="s">
        <v>50</v>
      </c>
      <c r="B10" s="160">
        <v>55</v>
      </c>
      <c r="C10" s="125" t="s">
        <v>70</v>
      </c>
      <c r="D10" s="161">
        <f>ROUNDDOWN($B$10*0.95,0)</f>
        <v>52</v>
      </c>
      <c r="E10" s="162" t="s">
        <v>90</v>
      </c>
      <c r="F10" s="162" t="s">
        <v>90</v>
      </c>
      <c r="G10" s="163">
        <f>ROUNDUP($B$10*1.05,0)</f>
        <v>58</v>
      </c>
      <c r="H10" s="81" t="s">
        <v>108</v>
      </c>
      <c r="I10" s="71"/>
      <c r="J10" s="71"/>
      <c r="K10" s="71"/>
      <c r="L10" s="71"/>
      <c r="M10" s="71"/>
      <c r="N10" s="72"/>
      <c r="O10" s="72"/>
      <c r="P10" s="72"/>
      <c r="Q10" s="72"/>
      <c r="R10" s="72"/>
      <c r="S10" s="72"/>
    </row>
    <row r="11" spans="1:19" ht="21.9" customHeight="1" thickTop="1" x14ac:dyDescent="0.3">
      <c r="A11" s="109" t="s">
        <v>151</v>
      </c>
      <c r="B11" s="164">
        <v>46</v>
      </c>
      <c r="C11" s="126" t="s">
        <v>70</v>
      </c>
      <c r="D11" s="165">
        <f>$B$11-3</f>
        <v>43</v>
      </c>
      <c r="E11" s="166" t="s">
        <v>90</v>
      </c>
      <c r="F11" s="166" t="s">
        <v>90</v>
      </c>
      <c r="G11" s="167">
        <f>$B$11+3</f>
        <v>49</v>
      </c>
      <c r="H11" s="82" t="s">
        <v>109</v>
      </c>
      <c r="I11" s="71"/>
      <c r="J11" s="71"/>
      <c r="K11" s="71"/>
      <c r="L11" s="71"/>
      <c r="M11" s="71"/>
      <c r="N11" s="72"/>
      <c r="O11" s="72"/>
      <c r="P11" s="72"/>
      <c r="Q11" s="72"/>
      <c r="R11" s="72"/>
      <c r="S11" s="72"/>
    </row>
    <row r="12" spans="1:19" ht="21.9" customHeight="1" thickBot="1" x14ac:dyDescent="0.35">
      <c r="A12" s="83" t="s">
        <v>59</v>
      </c>
      <c r="B12" s="143">
        <v>53</v>
      </c>
      <c r="C12" s="122" t="s">
        <v>70</v>
      </c>
      <c r="D12" s="144">
        <f>$B$12-3</f>
        <v>50</v>
      </c>
      <c r="E12" s="145" t="s">
        <v>90</v>
      </c>
      <c r="F12" s="145" t="s">
        <v>90</v>
      </c>
      <c r="G12" s="146">
        <f>$B$12+3</f>
        <v>56</v>
      </c>
      <c r="H12" s="76" t="s">
        <v>71</v>
      </c>
      <c r="I12" s="71"/>
      <c r="J12" s="71"/>
      <c r="K12" s="71"/>
      <c r="L12" s="71"/>
      <c r="M12" s="71"/>
      <c r="N12" s="72"/>
      <c r="O12" s="72"/>
      <c r="P12" s="72"/>
      <c r="Q12" s="72"/>
      <c r="R12" s="72"/>
      <c r="S12" s="72"/>
    </row>
    <row r="13" spans="1:19" ht="21.9" customHeight="1" thickTop="1" x14ac:dyDescent="0.3">
      <c r="A13" s="110" t="s">
        <v>152</v>
      </c>
      <c r="B13" s="147">
        <v>82</v>
      </c>
      <c r="C13" s="121" t="s">
        <v>91</v>
      </c>
      <c r="D13" s="158">
        <f>$B$13-5</f>
        <v>77</v>
      </c>
      <c r="E13" s="155" t="s">
        <v>90</v>
      </c>
      <c r="F13" s="155" t="s">
        <v>90</v>
      </c>
      <c r="G13" s="159">
        <f>$B$13+5</f>
        <v>87</v>
      </c>
      <c r="H13" s="77" t="s">
        <v>92</v>
      </c>
      <c r="I13" s="71"/>
      <c r="J13" s="71"/>
      <c r="K13" s="71"/>
      <c r="L13" s="71"/>
      <c r="M13" s="71"/>
      <c r="N13" s="72"/>
      <c r="O13" s="72"/>
      <c r="P13" s="72"/>
      <c r="Q13" s="72"/>
      <c r="R13" s="72"/>
      <c r="S13" s="72"/>
    </row>
    <row r="14" spans="1:19" ht="21.9" customHeight="1" thickBot="1" x14ac:dyDescent="0.35">
      <c r="A14" s="83" t="s">
        <v>60</v>
      </c>
      <c r="B14" s="143">
        <v>61</v>
      </c>
      <c r="C14" s="122" t="s">
        <v>91</v>
      </c>
      <c r="D14" s="168">
        <f>$B$14-5</f>
        <v>56</v>
      </c>
      <c r="E14" s="145" t="s">
        <v>90</v>
      </c>
      <c r="F14" s="145" t="s">
        <v>90</v>
      </c>
      <c r="G14" s="169">
        <f>$B$14+5</f>
        <v>66</v>
      </c>
      <c r="H14" s="76" t="s">
        <v>74</v>
      </c>
      <c r="I14" s="85"/>
      <c r="J14" s="71"/>
      <c r="K14" s="71"/>
      <c r="L14" s="71"/>
      <c r="M14" s="71"/>
      <c r="N14" s="72"/>
      <c r="O14" s="72"/>
      <c r="P14" s="72"/>
      <c r="Q14" s="72"/>
      <c r="R14" s="72"/>
      <c r="S14" s="72"/>
    </row>
    <row r="15" spans="1:19" ht="21.9" customHeight="1" thickTop="1" x14ac:dyDescent="0.3">
      <c r="A15" s="134" t="s">
        <v>9</v>
      </c>
      <c r="B15" s="157">
        <v>6.7</v>
      </c>
      <c r="C15" s="124" t="s">
        <v>95</v>
      </c>
      <c r="D15" s="170">
        <f>$B$15-0.2</f>
        <v>6.5</v>
      </c>
      <c r="E15" s="171" t="s">
        <v>90</v>
      </c>
      <c r="F15" s="171" t="s">
        <v>90</v>
      </c>
      <c r="G15" s="172">
        <f>$B$15+0.2</f>
        <v>6.9</v>
      </c>
      <c r="H15" s="80" t="s">
        <v>97</v>
      </c>
      <c r="I15" s="71"/>
      <c r="J15" s="71"/>
      <c r="K15" s="71"/>
      <c r="L15" s="71"/>
      <c r="M15" s="71"/>
      <c r="N15" s="72"/>
      <c r="O15" s="72"/>
      <c r="P15" s="72"/>
      <c r="Q15" s="72"/>
      <c r="R15" s="72"/>
      <c r="S15" s="72"/>
    </row>
    <row r="16" spans="1:19" ht="21.9" customHeight="1" x14ac:dyDescent="0.3">
      <c r="A16" s="132" t="s">
        <v>96</v>
      </c>
      <c r="B16" s="173">
        <v>4.2</v>
      </c>
      <c r="C16" s="121" t="s">
        <v>95</v>
      </c>
      <c r="D16" s="174">
        <f>$B$16-0.2</f>
        <v>4</v>
      </c>
      <c r="E16" s="155" t="s">
        <v>90</v>
      </c>
      <c r="F16" s="155" t="s">
        <v>90</v>
      </c>
      <c r="G16" s="175">
        <f>$B$16+0.2</f>
        <v>4.4000000000000004</v>
      </c>
      <c r="H16" s="75" t="s">
        <v>72</v>
      </c>
      <c r="I16" s="71"/>
      <c r="J16" s="71"/>
      <c r="K16" s="71"/>
      <c r="L16" s="71"/>
      <c r="M16" s="71"/>
      <c r="N16" s="72"/>
      <c r="O16" s="72"/>
      <c r="P16" s="72"/>
      <c r="Q16" s="72"/>
      <c r="R16" s="72"/>
      <c r="S16" s="72"/>
    </row>
    <row r="17" spans="1:19" ht="21.9" customHeight="1" x14ac:dyDescent="0.3">
      <c r="A17" s="110" t="s">
        <v>94</v>
      </c>
      <c r="B17" s="151">
        <v>1.7</v>
      </c>
      <c r="C17" s="123" t="s">
        <v>70</v>
      </c>
      <c r="D17" s="174">
        <f>$B$17-0.3</f>
        <v>1.4</v>
      </c>
      <c r="E17" s="149" t="s">
        <v>90</v>
      </c>
      <c r="F17" s="149" t="s">
        <v>90</v>
      </c>
      <c r="G17" s="175">
        <f>$B$17+0.3</f>
        <v>2</v>
      </c>
      <c r="H17" s="77" t="s">
        <v>110</v>
      </c>
      <c r="I17" s="71"/>
      <c r="J17" s="71"/>
      <c r="K17" s="71"/>
      <c r="L17" s="71"/>
      <c r="M17" s="71"/>
      <c r="N17" s="72"/>
      <c r="O17" s="72"/>
      <c r="P17" s="72"/>
      <c r="Q17" s="72"/>
      <c r="R17" s="72"/>
      <c r="S17" s="72"/>
    </row>
    <row r="18" spans="1:19" ht="21.9" customHeight="1" x14ac:dyDescent="0.3">
      <c r="A18" s="135" t="s">
        <v>20</v>
      </c>
      <c r="B18" s="176">
        <v>1.98</v>
      </c>
      <c r="C18" s="123" t="s">
        <v>70</v>
      </c>
      <c r="D18" s="177">
        <f>$B$18-0.2</f>
        <v>1.78</v>
      </c>
      <c r="E18" s="149" t="s">
        <v>90</v>
      </c>
      <c r="F18" s="149" t="s">
        <v>90</v>
      </c>
      <c r="G18" s="178">
        <f>$B$18+0.2</f>
        <v>2.1800000000000002</v>
      </c>
      <c r="H18" s="77" t="s">
        <v>93</v>
      </c>
      <c r="I18" s="71"/>
      <c r="J18" s="111"/>
      <c r="K18" s="112"/>
      <c r="L18" s="71"/>
      <c r="M18" s="71"/>
      <c r="N18" s="72"/>
      <c r="O18" s="72"/>
      <c r="P18" s="72"/>
      <c r="Q18" s="72"/>
      <c r="R18" s="72"/>
      <c r="S18" s="72"/>
    </row>
    <row r="19" spans="1:19" ht="21.9" customHeight="1" x14ac:dyDescent="0.3">
      <c r="A19" s="132" t="s">
        <v>12</v>
      </c>
      <c r="B19" s="173">
        <v>6.4</v>
      </c>
      <c r="C19" s="121" t="s">
        <v>70</v>
      </c>
      <c r="D19" s="174">
        <f>$B$19-0.3</f>
        <v>6.1000000000000005</v>
      </c>
      <c r="E19" s="155" t="s">
        <v>90</v>
      </c>
      <c r="F19" s="155" t="s">
        <v>90</v>
      </c>
      <c r="G19" s="175">
        <f>$B$19+0.3</f>
        <v>6.7</v>
      </c>
      <c r="H19" s="75" t="s">
        <v>110</v>
      </c>
      <c r="I19" s="71"/>
      <c r="J19" s="71"/>
      <c r="K19" s="71"/>
      <c r="L19" s="71"/>
      <c r="M19" s="71"/>
      <c r="N19" s="72"/>
      <c r="O19" s="72"/>
      <c r="P19" s="72"/>
      <c r="Q19" s="72"/>
      <c r="R19" s="72"/>
      <c r="S19" s="72"/>
    </row>
    <row r="20" spans="1:19" ht="21.9" customHeight="1" x14ac:dyDescent="0.3">
      <c r="A20" s="135" t="s">
        <v>10</v>
      </c>
      <c r="B20" s="147">
        <v>34</v>
      </c>
      <c r="C20" s="123" t="s">
        <v>70</v>
      </c>
      <c r="D20" s="154">
        <f>$B$20-2</f>
        <v>32</v>
      </c>
      <c r="E20" s="155" t="s">
        <v>90</v>
      </c>
      <c r="F20" s="155" t="s">
        <v>90</v>
      </c>
      <c r="G20" s="156">
        <f>$B$20+2</f>
        <v>36</v>
      </c>
      <c r="H20" s="77" t="s">
        <v>111</v>
      </c>
      <c r="I20" s="71"/>
      <c r="J20" s="71"/>
      <c r="K20" s="71"/>
      <c r="L20" s="71"/>
      <c r="M20" s="71"/>
      <c r="N20" s="72"/>
      <c r="O20" s="72"/>
      <c r="P20" s="72"/>
      <c r="Q20" s="72"/>
      <c r="R20" s="72"/>
      <c r="S20" s="72"/>
    </row>
    <row r="21" spans="1:19" ht="21.9" customHeight="1" x14ac:dyDescent="0.3">
      <c r="A21" s="132" t="s">
        <v>11</v>
      </c>
      <c r="B21" s="179">
        <v>2.99</v>
      </c>
      <c r="C21" s="123" t="s">
        <v>91</v>
      </c>
      <c r="D21" s="180">
        <f>$B$21-0.2</f>
        <v>2.79</v>
      </c>
      <c r="E21" s="155" t="s">
        <v>90</v>
      </c>
      <c r="F21" s="155" t="s">
        <v>90</v>
      </c>
      <c r="G21" s="181">
        <f>$B$21+0.2</f>
        <v>3.1900000000000004</v>
      </c>
      <c r="H21" s="75" t="s">
        <v>73</v>
      </c>
      <c r="I21" s="71"/>
      <c r="J21" s="71"/>
      <c r="K21" s="71"/>
      <c r="L21" s="71"/>
      <c r="M21" s="71"/>
      <c r="N21" s="72"/>
      <c r="O21" s="72"/>
      <c r="P21" s="72"/>
      <c r="Q21" s="72"/>
      <c r="R21" s="72"/>
      <c r="S21" s="72"/>
    </row>
    <row r="22" spans="1:19" ht="21.9" customHeight="1" x14ac:dyDescent="0.3">
      <c r="A22" s="135" t="s">
        <v>2</v>
      </c>
      <c r="B22" s="147">
        <v>94</v>
      </c>
      <c r="C22" s="123" t="s">
        <v>112</v>
      </c>
      <c r="D22" s="158">
        <f>ROUNDDOWN($B$22*0.95,0)</f>
        <v>89</v>
      </c>
      <c r="E22" s="155" t="s">
        <v>90</v>
      </c>
      <c r="F22" s="155" t="s">
        <v>90</v>
      </c>
      <c r="G22" s="159">
        <f>ROUNDUP($B$22*1.05,0)</f>
        <v>99</v>
      </c>
      <c r="H22" s="77" t="s">
        <v>113</v>
      </c>
      <c r="I22" s="71"/>
      <c r="J22" s="71"/>
      <c r="K22" s="71"/>
      <c r="L22" s="71"/>
      <c r="M22" s="71"/>
      <c r="N22" s="72"/>
      <c r="O22" s="72"/>
      <c r="P22" s="72"/>
      <c r="Q22" s="72"/>
      <c r="R22" s="72"/>
      <c r="S22" s="72"/>
    </row>
    <row r="23" spans="1:19" ht="21.9" customHeight="1" x14ac:dyDescent="0.3">
      <c r="A23" s="132" t="s">
        <v>3</v>
      </c>
      <c r="B23" s="139">
        <v>78</v>
      </c>
      <c r="C23" s="123" t="s">
        <v>112</v>
      </c>
      <c r="D23" s="158">
        <f>ROUNDDOWN($B$23*0.95,0)</f>
        <v>74</v>
      </c>
      <c r="E23" s="155" t="s">
        <v>90</v>
      </c>
      <c r="F23" s="155" t="s">
        <v>90</v>
      </c>
      <c r="G23" s="159">
        <f>ROUNDUP($B$23*1.05,0)</f>
        <v>82</v>
      </c>
      <c r="H23" s="77" t="s">
        <v>114</v>
      </c>
      <c r="I23" s="71"/>
      <c r="J23" s="71"/>
      <c r="K23" s="71"/>
      <c r="L23" s="71"/>
      <c r="M23" s="71"/>
      <c r="N23" s="72"/>
      <c r="O23" s="72"/>
      <c r="P23" s="72"/>
      <c r="Q23" s="72"/>
      <c r="R23" s="72"/>
      <c r="S23" s="72"/>
    </row>
    <row r="24" spans="1:19" ht="21.9" customHeight="1" x14ac:dyDescent="0.3">
      <c r="A24" s="132" t="s">
        <v>115</v>
      </c>
      <c r="B24" s="139">
        <v>73</v>
      </c>
      <c r="C24" s="123" t="s">
        <v>112</v>
      </c>
      <c r="D24" s="158">
        <f>ROUNDDOWN($B$24*0.95,0)</f>
        <v>69</v>
      </c>
      <c r="E24" s="155" t="s">
        <v>90</v>
      </c>
      <c r="F24" s="155" t="s">
        <v>90</v>
      </c>
      <c r="G24" s="159">
        <f>ROUNDUP($B$24*1.05,0)</f>
        <v>77</v>
      </c>
      <c r="H24" s="77" t="s">
        <v>114</v>
      </c>
      <c r="I24" s="71"/>
      <c r="J24" s="71"/>
      <c r="K24" s="71"/>
      <c r="L24" s="71"/>
      <c r="M24" s="71"/>
      <c r="N24" s="72"/>
      <c r="O24" s="72"/>
      <c r="P24" s="72"/>
      <c r="Q24" s="72"/>
      <c r="R24" s="72"/>
      <c r="S24" s="72"/>
    </row>
    <row r="25" spans="1:19" ht="21.9" customHeight="1" x14ac:dyDescent="0.3">
      <c r="A25" s="132" t="s">
        <v>126</v>
      </c>
      <c r="B25" s="139">
        <v>98</v>
      </c>
      <c r="C25" s="123" t="s">
        <v>112</v>
      </c>
      <c r="D25" s="158">
        <f>ROUNDDOWN($B$25*0.95,0)</f>
        <v>93</v>
      </c>
      <c r="E25" s="155" t="s">
        <v>90</v>
      </c>
      <c r="F25" s="155" t="s">
        <v>90</v>
      </c>
      <c r="G25" s="159">
        <f>ROUNDUP($B$25*1.05,0)</f>
        <v>103</v>
      </c>
      <c r="H25" s="75" t="s">
        <v>113</v>
      </c>
      <c r="I25" s="71"/>
      <c r="J25" s="71"/>
      <c r="K25" s="71"/>
      <c r="L25" s="71"/>
      <c r="M25" s="71"/>
      <c r="N25" s="72"/>
      <c r="O25" s="72"/>
      <c r="P25" s="72"/>
      <c r="Q25" s="72"/>
      <c r="R25" s="72"/>
      <c r="S25" s="72"/>
    </row>
    <row r="26" spans="1:19" ht="21.9" customHeight="1" x14ac:dyDescent="0.3">
      <c r="A26" s="132" t="s">
        <v>128</v>
      </c>
      <c r="B26" s="139">
        <v>271</v>
      </c>
      <c r="C26" s="123" t="s">
        <v>112</v>
      </c>
      <c r="D26" s="158">
        <f>ROUNDDOWN($B$26*0.95,0)</f>
        <v>257</v>
      </c>
      <c r="E26" s="155" t="s">
        <v>90</v>
      </c>
      <c r="F26" s="155" t="s">
        <v>90</v>
      </c>
      <c r="G26" s="159">
        <f>ROUNDUP($B$26*1.05,0)</f>
        <v>285</v>
      </c>
      <c r="H26" s="75" t="s">
        <v>116</v>
      </c>
      <c r="I26" s="71"/>
      <c r="J26" s="71"/>
      <c r="K26" s="71"/>
      <c r="L26" s="71"/>
      <c r="M26" s="71"/>
      <c r="N26" s="72"/>
      <c r="O26" s="72"/>
      <c r="P26" s="72"/>
      <c r="Q26" s="72"/>
      <c r="R26" s="72"/>
      <c r="S26" s="72"/>
    </row>
    <row r="27" spans="1:19" ht="21.9" customHeight="1" x14ac:dyDescent="0.3">
      <c r="A27" s="132" t="s">
        <v>77</v>
      </c>
      <c r="B27" s="139">
        <v>307</v>
      </c>
      <c r="C27" s="123" t="s">
        <v>112</v>
      </c>
      <c r="D27" s="158">
        <f>ROUNDDOWN($B$27*0.95,0)</f>
        <v>291</v>
      </c>
      <c r="E27" s="155" t="s">
        <v>90</v>
      </c>
      <c r="F27" s="155" t="s">
        <v>90</v>
      </c>
      <c r="G27" s="159">
        <f>ROUNDUP($B$27*1.05,0)</f>
        <v>323</v>
      </c>
      <c r="H27" s="75" t="s">
        <v>130</v>
      </c>
      <c r="I27" s="71"/>
      <c r="J27" s="71"/>
      <c r="K27" s="71"/>
      <c r="L27" s="71"/>
      <c r="M27" s="71"/>
      <c r="N27" s="72"/>
      <c r="O27" s="72"/>
      <c r="P27" s="72"/>
      <c r="Q27" s="72"/>
      <c r="R27" s="72"/>
      <c r="S27" s="72"/>
    </row>
    <row r="28" spans="1:19" ht="21.9" customHeight="1" x14ac:dyDescent="0.3">
      <c r="A28" s="132" t="s">
        <v>47</v>
      </c>
      <c r="B28" s="139">
        <v>228</v>
      </c>
      <c r="C28" s="123" t="s">
        <v>112</v>
      </c>
      <c r="D28" s="158">
        <f>ROUNDDOWN($B$28*0.95,0)</f>
        <v>216</v>
      </c>
      <c r="E28" s="155" t="s">
        <v>90</v>
      </c>
      <c r="F28" s="155" t="s">
        <v>90</v>
      </c>
      <c r="G28" s="159">
        <f>ROUNDUP($B$28*1.05,0)</f>
        <v>240</v>
      </c>
      <c r="H28" s="75" t="s">
        <v>125</v>
      </c>
      <c r="I28" s="71"/>
      <c r="J28" s="71"/>
      <c r="K28" s="71"/>
      <c r="L28" s="71"/>
      <c r="M28" s="71"/>
      <c r="N28" s="72"/>
      <c r="O28" s="72"/>
      <c r="P28" s="72"/>
      <c r="Q28" s="72"/>
      <c r="R28" s="72"/>
      <c r="S28" s="72"/>
    </row>
    <row r="29" spans="1:19" ht="21.9" customHeight="1" x14ac:dyDescent="0.3">
      <c r="A29" s="132" t="s">
        <v>118</v>
      </c>
      <c r="B29" s="139">
        <v>309</v>
      </c>
      <c r="C29" s="123" t="s">
        <v>112</v>
      </c>
      <c r="D29" s="158">
        <f>ROUNDDOWN($B$29*0.95,0)</f>
        <v>293</v>
      </c>
      <c r="E29" s="155" t="s">
        <v>90</v>
      </c>
      <c r="F29" s="155" t="s">
        <v>90</v>
      </c>
      <c r="G29" s="159">
        <f>ROUNDUP($B$29*1.05,0)</f>
        <v>325</v>
      </c>
      <c r="H29" s="75" t="s">
        <v>130</v>
      </c>
      <c r="I29" s="71"/>
      <c r="J29" s="71"/>
      <c r="K29" s="71"/>
      <c r="L29" s="71"/>
      <c r="M29" s="71"/>
      <c r="N29" s="72"/>
      <c r="O29" s="72"/>
      <c r="P29" s="72"/>
      <c r="Q29" s="72"/>
      <c r="R29" s="72"/>
      <c r="S29" s="72"/>
    </row>
    <row r="30" spans="1:19" ht="21.9" customHeight="1" x14ac:dyDescent="0.3">
      <c r="A30" s="132" t="s">
        <v>19</v>
      </c>
      <c r="B30" s="182">
        <v>153</v>
      </c>
      <c r="C30" s="121" t="s">
        <v>119</v>
      </c>
      <c r="D30" s="158">
        <f>ROUNDDOWN($B$30*0.95,0)</f>
        <v>145</v>
      </c>
      <c r="E30" s="155" t="s">
        <v>90</v>
      </c>
      <c r="F30" s="155" t="s">
        <v>90</v>
      </c>
      <c r="G30" s="159">
        <f>ROUNDUP($B$30*1.05,0)</f>
        <v>161</v>
      </c>
      <c r="H30" s="75" t="s">
        <v>120</v>
      </c>
      <c r="I30" s="71"/>
      <c r="J30" s="71"/>
      <c r="K30" s="71"/>
      <c r="L30" s="71"/>
      <c r="M30" s="71"/>
      <c r="N30" s="72"/>
      <c r="O30" s="72"/>
      <c r="P30" s="72"/>
      <c r="Q30" s="72"/>
      <c r="R30" s="72"/>
      <c r="S30" s="72"/>
    </row>
    <row r="31" spans="1:19" ht="21.9" customHeight="1" x14ac:dyDescent="0.3">
      <c r="A31" s="132" t="s">
        <v>48</v>
      </c>
      <c r="B31" s="173">
        <v>2.6930000000000001</v>
      </c>
      <c r="C31" s="121" t="s">
        <v>91</v>
      </c>
      <c r="D31" s="174">
        <f>$B$31-0.2</f>
        <v>2.4929999999999999</v>
      </c>
      <c r="E31" s="155" t="s">
        <v>90</v>
      </c>
      <c r="F31" s="155" t="s">
        <v>90</v>
      </c>
      <c r="G31" s="175">
        <f>$B$31+0.2</f>
        <v>2.8930000000000002</v>
      </c>
      <c r="H31" s="75" t="s">
        <v>121</v>
      </c>
      <c r="I31" s="71"/>
      <c r="J31" s="71"/>
      <c r="K31" s="71"/>
      <c r="L31" s="71"/>
      <c r="M31" s="71"/>
      <c r="N31" s="72"/>
      <c r="O31" s="72"/>
      <c r="P31" s="72"/>
      <c r="Q31" s="72"/>
      <c r="R31" s="72"/>
      <c r="S31" s="72"/>
    </row>
    <row r="32" spans="1:19" ht="21.9" customHeight="1" x14ac:dyDescent="0.3">
      <c r="A32" s="132" t="s">
        <v>18</v>
      </c>
      <c r="B32" s="173">
        <v>6</v>
      </c>
      <c r="C32" s="121" t="s">
        <v>91</v>
      </c>
      <c r="D32" s="174">
        <f>$B$32-0.2</f>
        <v>5.8</v>
      </c>
      <c r="E32" s="155" t="s">
        <v>90</v>
      </c>
      <c r="F32" s="155" t="s">
        <v>90</v>
      </c>
      <c r="G32" s="175">
        <f>$B$32+0.2</f>
        <v>6.2</v>
      </c>
      <c r="H32" s="75" t="s">
        <v>121</v>
      </c>
      <c r="I32" s="71"/>
      <c r="J32" s="71"/>
      <c r="K32" s="71"/>
      <c r="L32" s="71"/>
      <c r="M32" s="71"/>
      <c r="N32" s="72"/>
      <c r="O32" s="72"/>
      <c r="P32" s="72"/>
      <c r="Q32" s="72"/>
      <c r="R32" s="72"/>
      <c r="S32" s="72"/>
    </row>
    <row r="33" spans="1:19" ht="21.9" customHeight="1" x14ac:dyDescent="0.3">
      <c r="A33" s="132" t="s">
        <v>21</v>
      </c>
      <c r="B33" s="182">
        <v>971</v>
      </c>
      <c r="C33" s="121" t="s">
        <v>91</v>
      </c>
      <c r="D33" s="158">
        <f>ROUNDDOWN($B$33*0.95,0)</f>
        <v>922</v>
      </c>
      <c r="E33" s="155" t="s">
        <v>90</v>
      </c>
      <c r="F33" s="155" t="s">
        <v>90</v>
      </c>
      <c r="G33" s="159">
        <f>ROUNDUP($B$33*1.05,0)</f>
        <v>1020</v>
      </c>
      <c r="H33" s="75" t="s">
        <v>122</v>
      </c>
      <c r="I33" s="71"/>
      <c r="J33" s="71"/>
      <c r="K33" s="71"/>
      <c r="L33" s="71"/>
      <c r="M33" s="71"/>
      <c r="N33" s="72"/>
      <c r="O33" s="72"/>
      <c r="P33" s="72"/>
      <c r="Q33" s="72"/>
      <c r="R33" s="72"/>
      <c r="S33" s="72"/>
    </row>
    <row r="34" spans="1:19" ht="21.9" customHeight="1" x14ac:dyDescent="0.3">
      <c r="A34" s="132" t="s">
        <v>22</v>
      </c>
      <c r="B34" s="182">
        <v>210</v>
      </c>
      <c r="C34" s="121" t="s">
        <v>91</v>
      </c>
      <c r="D34" s="158">
        <f>ROUNDDOWN($B$34*0.9,0)</f>
        <v>189</v>
      </c>
      <c r="E34" s="155" t="s">
        <v>90</v>
      </c>
      <c r="F34" s="155" t="s">
        <v>90</v>
      </c>
      <c r="G34" s="159">
        <f>ROUNDUP($B$34*1.1,0)</f>
        <v>231</v>
      </c>
      <c r="H34" s="75" t="s">
        <v>123</v>
      </c>
      <c r="I34" s="71"/>
      <c r="J34" s="71"/>
      <c r="K34" s="71"/>
      <c r="L34" s="71"/>
      <c r="M34" s="71"/>
      <c r="N34" s="72"/>
      <c r="O34" s="72"/>
      <c r="P34" s="72"/>
      <c r="Q34" s="72"/>
      <c r="R34" s="72"/>
      <c r="S34" s="72"/>
    </row>
    <row r="35" spans="1:19" ht="21.9" customHeight="1" x14ac:dyDescent="0.3">
      <c r="A35" s="132" t="s">
        <v>23</v>
      </c>
      <c r="B35" s="182">
        <v>89</v>
      </c>
      <c r="C35" s="121" t="s">
        <v>91</v>
      </c>
      <c r="D35" s="158">
        <f>ROUNDDOWN($B$35*0.9,0)</f>
        <v>80</v>
      </c>
      <c r="E35" s="155" t="s">
        <v>90</v>
      </c>
      <c r="F35" s="155" t="s">
        <v>90</v>
      </c>
      <c r="G35" s="159">
        <f>ROUNDUP($B$35*1.1,0)</f>
        <v>98</v>
      </c>
      <c r="H35" s="75" t="s">
        <v>124</v>
      </c>
      <c r="I35" s="71"/>
      <c r="J35" s="71"/>
      <c r="K35" s="71"/>
      <c r="L35" s="71"/>
      <c r="M35" s="71"/>
      <c r="N35" s="72"/>
      <c r="O35" s="72"/>
      <c r="P35" s="72"/>
      <c r="Q35" s="72"/>
      <c r="R35" s="72"/>
      <c r="S35" s="72"/>
    </row>
    <row r="36" spans="1:19" ht="21.9" customHeight="1" x14ac:dyDescent="0.3">
      <c r="A36" s="137" t="s">
        <v>49</v>
      </c>
      <c r="B36" s="127"/>
      <c r="C36" s="128"/>
      <c r="D36" s="129"/>
      <c r="E36" s="130"/>
      <c r="F36" s="130"/>
      <c r="G36" s="131"/>
      <c r="H36" s="84"/>
      <c r="I36" s="71"/>
      <c r="J36" s="71"/>
      <c r="K36" s="71"/>
      <c r="L36" s="71"/>
      <c r="M36" s="71"/>
      <c r="N36" s="72"/>
      <c r="O36" s="72"/>
      <c r="P36" s="72"/>
      <c r="Q36" s="72"/>
      <c r="R36" s="72"/>
      <c r="S36" s="72"/>
    </row>
    <row r="37" spans="1:19" ht="21.9" customHeight="1" x14ac:dyDescent="0.3">
      <c r="A37" s="132" t="s">
        <v>127</v>
      </c>
      <c r="B37" s="139">
        <v>290</v>
      </c>
      <c r="C37" s="123" t="s">
        <v>112</v>
      </c>
      <c r="D37" s="158">
        <f>ROUNDDOWN($B$37*0.95,0)</f>
        <v>275</v>
      </c>
      <c r="E37" s="155" t="s">
        <v>90</v>
      </c>
      <c r="F37" s="155" t="s">
        <v>90</v>
      </c>
      <c r="G37" s="159">
        <f>ROUNDUP($B$37*1.05,0)</f>
        <v>305</v>
      </c>
      <c r="H37" s="75" t="s">
        <v>117</v>
      </c>
      <c r="I37" s="71"/>
      <c r="J37" s="71"/>
      <c r="K37" s="71"/>
      <c r="L37" s="71"/>
      <c r="M37" s="71"/>
      <c r="N37" s="72"/>
      <c r="O37" s="72"/>
      <c r="P37" s="72"/>
      <c r="Q37" s="72"/>
      <c r="R37" s="72"/>
      <c r="S37" s="72"/>
    </row>
    <row r="38" spans="1:19" ht="22.8" x14ac:dyDescent="0.3">
      <c r="A38" s="132" t="s">
        <v>129</v>
      </c>
      <c r="B38" s="139">
        <v>258</v>
      </c>
      <c r="C38" s="123" t="s">
        <v>112</v>
      </c>
      <c r="D38" s="158">
        <f>ROUNDDOWN($B$38*0.95,0)</f>
        <v>245</v>
      </c>
      <c r="E38" s="155" t="s">
        <v>90</v>
      </c>
      <c r="F38" s="155" t="s">
        <v>90</v>
      </c>
      <c r="G38" s="159">
        <f>ROUNDUP($B$38*1.05,0)</f>
        <v>271</v>
      </c>
      <c r="H38" s="75" t="s">
        <v>131</v>
      </c>
      <c r="I38" s="71"/>
      <c r="J38" s="71"/>
      <c r="K38" s="71"/>
      <c r="L38" s="71"/>
      <c r="M38" s="71"/>
      <c r="N38" s="72"/>
      <c r="O38" s="72"/>
      <c r="P38" s="72"/>
      <c r="Q38" s="72"/>
      <c r="R38" s="72"/>
      <c r="S38" s="72"/>
    </row>
    <row r="39" spans="1:19" ht="17.399999999999999" x14ac:dyDescent="0.5">
      <c r="A39" s="14"/>
      <c r="B39" s="10"/>
      <c r="C39" s="10"/>
      <c r="D39" s="11"/>
      <c r="E39" s="12"/>
      <c r="F39" s="12"/>
      <c r="G39" s="13"/>
      <c r="H39" s="10"/>
    </row>
    <row r="40" spans="1:19" s="9" customFormat="1" x14ac:dyDescent="0.3">
      <c r="A40" s="183" t="s">
        <v>61</v>
      </c>
      <c r="B40" s="184"/>
      <c r="C40" s="184"/>
      <c r="D40" s="185"/>
      <c r="E40" s="15"/>
      <c r="F40" s="15"/>
      <c r="G40" s="186"/>
      <c r="H40" s="184"/>
      <c r="I40" s="86"/>
      <c r="J40" s="86"/>
      <c r="K40" s="86"/>
      <c r="L40" s="86"/>
      <c r="M40" s="86"/>
    </row>
    <row r="41" spans="1:19" x14ac:dyDescent="0.3">
      <c r="A41" s="201" t="s">
        <v>132</v>
      </c>
      <c r="B41" s="202"/>
      <c r="C41" s="202"/>
      <c r="D41" s="202"/>
      <c r="E41" s="202"/>
      <c r="F41" s="202"/>
      <c r="G41" s="202"/>
      <c r="H41" s="202"/>
    </row>
    <row r="42" spans="1:19" x14ac:dyDescent="0.3">
      <c r="A42" s="188" t="s">
        <v>75</v>
      </c>
      <c r="B42" s="188"/>
      <c r="C42" s="188"/>
      <c r="D42" s="185"/>
      <c r="E42" s="15"/>
      <c r="F42" s="15"/>
      <c r="G42" s="186"/>
      <c r="H42" s="184"/>
    </row>
    <row r="43" spans="1:19" ht="17.399999999999999" x14ac:dyDescent="0.5">
      <c r="A43" s="113"/>
      <c r="B43" s="114"/>
      <c r="C43" s="114"/>
      <c r="D43" s="114"/>
      <c r="E43" s="114"/>
      <c r="F43" s="114"/>
      <c r="G43" s="114"/>
    </row>
  </sheetData>
  <mergeCells count="3">
    <mergeCell ref="A1:H1"/>
    <mergeCell ref="D2:G2"/>
    <mergeCell ref="A41:H41"/>
  </mergeCells>
  <phoneticPr fontId="5"/>
  <printOptions horizontalCentered="1"/>
  <pageMargins left="7.874015748031496E-2" right="7.874015748031496E-2" top="0.9055118110236221" bottom="0.19685039370078741" header="0.27559055118110237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20"/>
  <sheetViews>
    <sheetView zoomScale="73" zoomScaleNormal="73" workbookViewId="0">
      <selection activeCell="V19" sqref="V19"/>
    </sheetView>
  </sheetViews>
  <sheetFormatPr defaultRowHeight="13.2" x14ac:dyDescent="0.2"/>
  <cols>
    <col min="1" max="1" width="3.77734375" customWidth="1"/>
    <col min="2" max="2" width="8" customWidth="1"/>
    <col min="4" max="4" width="8.77734375" customWidth="1"/>
    <col min="5" max="5" width="9.6640625" customWidth="1"/>
    <col min="6" max="6" width="9.44140625" customWidth="1"/>
    <col min="7" max="9" width="8.777343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8.109375" customWidth="1"/>
    <col min="15" max="16" width="2.6640625" customWidth="1"/>
  </cols>
  <sheetData>
    <row r="1" spans="1:18" ht="20.100000000000001" customHeight="1" x14ac:dyDescent="0.45">
      <c r="F1" s="16" t="s">
        <v>9</v>
      </c>
    </row>
    <row r="2" spans="1:18" ht="15.9" customHeight="1" x14ac:dyDescent="0.3">
      <c r="A2" s="1" t="s">
        <v>46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3" t="s">
        <v>30</v>
      </c>
      <c r="P2" s="4" t="s">
        <v>31</v>
      </c>
      <c r="Q2" s="15" t="s">
        <v>153</v>
      </c>
    </row>
    <row r="3" spans="1:18" ht="15.9" customHeight="1" x14ac:dyDescent="0.2">
      <c r="A3" s="189">
        <v>8</v>
      </c>
      <c r="B3" s="50">
        <v>6.64</v>
      </c>
      <c r="C3" s="50">
        <v>6.735060240963854</v>
      </c>
      <c r="D3" s="98">
        <v>6.6718750000000018</v>
      </c>
      <c r="E3" s="51">
        <v>6.6850000000000005</v>
      </c>
      <c r="F3" s="50">
        <v>6.5949999999999971</v>
      </c>
      <c r="G3" s="50">
        <v>6.6141666666666667</v>
      </c>
      <c r="H3" s="50">
        <v>6.6130000000000004</v>
      </c>
      <c r="I3" s="50">
        <v>6.62</v>
      </c>
      <c r="J3" s="50">
        <v>6.81</v>
      </c>
      <c r="K3" s="50"/>
      <c r="L3" s="49">
        <v>6.7</v>
      </c>
      <c r="M3" s="51">
        <f>AVERAGE(B3:K3)</f>
        <v>6.6649002119589476</v>
      </c>
      <c r="N3" s="51">
        <f t="shared" ref="N3:N17" si="0">MAX(B3:K3)-MIN(B3:K3)</f>
        <v>0.21500000000000252</v>
      </c>
      <c r="O3" s="5">
        <v>6.5</v>
      </c>
      <c r="P3" s="6">
        <v>6.9</v>
      </c>
      <c r="Q3" s="56">
        <f>M3/M3*100</f>
        <v>100</v>
      </c>
    </row>
    <row r="4" spans="1:18" ht="15.9" customHeight="1" x14ac:dyDescent="0.2">
      <c r="A4" s="189">
        <v>9</v>
      </c>
      <c r="B4" s="50">
        <v>6.6103125</v>
      </c>
      <c r="C4" s="50">
        <v>6.7386666666666679</v>
      </c>
      <c r="D4" s="98">
        <v>6.5646666666666649</v>
      </c>
      <c r="E4" s="50">
        <v>6.6749999999999998</v>
      </c>
      <c r="F4" s="50">
        <v>6.544999999999999</v>
      </c>
      <c r="G4" s="50">
        <v>6.6632901234567914</v>
      </c>
      <c r="H4" s="50">
        <v>6.6130000000000004</v>
      </c>
      <c r="I4" s="50">
        <v>6.61</v>
      </c>
      <c r="J4" s="50">
        <v>6.85</v>
      </c>
      <c r="K4" s="50">
        <v>6.6833333333333345</v>
      </c>
      <c r="L4" s="49">
        <v>6.7</v>
      </c>
      <c r="M4" s="51">
        <f>AVERAGE(B4:K4)</f>
        <v>6.6553269290123449</v>
      </c>
      <c r="N4" s="51">
        <f t="shared" si="0"/>
        <v>0.3050000000000006</v>
      </c>
      <c r="O4" s="5">
        <v>6.5</v>
      </c>
      <c r="P4" s="6">
        <v>6.9</v>
      </c>
      <c r="Q4" s="56">
        <f>M4/M$3*100</f>
        <v>99.856362696482321</v>
      </c>
    </row>
    <row r="5" spans="1:18" ht="15.9" customHeight="1" x14ac:dyDescent="0.2">
      <c r="A5" s="189">
        <v>10</v>
      </c>
      <c r="B5" s="50">
        <v>6.6066666666666674</v>
      </c>
      <c r="C5" s="50">
        <v>6.6617283950617283</v>
      </c>
      <c r="D5" s="98">
        <v>6.6053333333333333</v>
      </c>
      <c r="E5" s="51">
        <v>6.6760000000000002</v>
      </c>
      <c r="F5" s="50">
        <v>6.5476190476190474</v>
      </c>
      <c r="G5" s="50">
        <v>6.650039682539683</v>
      </c>
      <c r="H5" s="50">
        <v>6.5990000000000002</v>
      </c>
      <c r="I5" s="50">
        <v>6.64</v>
      </c>
      <c r="J5" s="50">
        <v>6.86</v>
      </c>
      <c r="K5" s="50">
        <v>6.7600000000000007</v>
      </c>
      <c r="L5" s="49">
        <v>6.7</v>
      </c>
      <c r="M5" s="51">
        <f>AVERAGE(B5:K5)</f>
        <v>6.6606387125220463</v>
      </c>
      <c r="N5" s="51">
        <f t="shared" si="0"/>
        <v>0.31238095238095287</v>
      </c>
      <c r="O5" s="5">
        <v>6.5</v>
      </c>
      <c r="P5" s="6">
        <v>6.9</v>
      </c>
      <c r="Q5" s="56">
        <f t="shared" ref="Q5:Q17" si="1">M5/M$3*100</f>
        <v>99.936060566529491</v>
      </c>
    </row>
    <row r="6" spans="1:18" ht="15.9" customHeight="1" x14ac:dyDescent="0.2">
      <c r="A6" s="189">
        <v>11</v>
      </c>
      <c r="B6" s="50"/>
      <c r="C6" s="50"/>
      <c r="D6" s="51"/>
      <c r="E6" s="50"/>
      <c r="F6" s="50"/>
      <c r="G6" s="50"/>
      <c r="H6" s="50"/>
      <c r="I6" s="50"/>
      <c r="J6" s="50"/>
      <c r="K6" s="50"/>
      <c r="L6" s="49">
        <v>6.7</v>
      </c>
      <c r="M6" s="51"/>
      <c r="N6" s="51">
        <f t="shared" si="0"/>
        <v>0</v>
      </c>
      <c r="O6" s="5">
        <v>6.5</v>
      </c>
      <c r="P6" s="6">
        <v>6.9</v>
      </c>
      <c r="Q6" s="56">
        <f t="shared" si="1"/>
        <v>0</v>
      </c>
    </row>
    <row r="7" spans="1:18" ht="15.9" customHeight="1" x14ac:dyDescent="0.2">
      <c r="A7" s="189">
        <v>12</v>
      </c>
      <c r="B7" s="50"/>
      <c r="C7" s="50"/>
      <c r="D7" s="51"/>
      <c r="E7" s="50"/>
      <c r="F7" s="50"/>
      <c r="G7" s="50"/>
      <c r="H7" s="50"/>
      <c r="I7" s="50"/>
      <c r="J7" s="50"/>
      <c r="K7" s="50"/>
      <c r="L7" s="49">
        <v>6.7</v>
      </c>
      <c r="M7" s="51"/>
      <c r="N7" s="51">
        <f t="shared" si="0"/>
        <v>0</v>
      </c>
      <c r="O7" s="5">
        <v>6.5</v>
      </c>
      <c r="P7" s="6">
        <v>6.9</v>
      </c>
      <c r="Q7" s="56">
        <f t="shared" si="1"/>
        <v>0</v>
      </c>
    </row>
    <row r="8" spans="1:18" ht="15.9" customHeight="1" x14ac:dyDescent="0.2">
      <c r="A8" s="189">
        <v>1</v>
      </c>
      <c r="B8" s="50"/>
      <c r="C8" s="50"/>
      <c r="D8" s="51"/>
      <c r="E8" s="50"/>
      <c r="F8" s="50"/>
      <c r="G8" s="50"/>
      <c r="H8" s="50"/>
      <c r="I8" s="50"/>
      <c r="J8" s="50"/>
      <c r="K8" s="50"/>
      <c r="L8" s="49">
        <v>6.7</v>
      </c>
      <c r="M8" s="51"/>
      <c r="N8" s="51">
        <f t="shared" si="0"/>
        <v>0</v>
      </c>
      <c r="O8" s="5">
        <v>6.5</v>
      </c>
      <c r="P8" s="6">
        <v>6.9</v>
      </c>
      <c r="Q8" s="56">
        <f t="shared" si="1"/>
        <v>0</v>
      </c>
    </row>
    <row r="9" spans="1:18" ht="15.9" customHeight="1" x14ac:dyDescent="0.2">
      <c r="A9" s="189">
        <v>2</v>
      </c>
      <c r="B9" s="50"/>
      <c r="C9" s="50"/>
      <c r="D9" s="51"/>
      <c r="E9" s="50"/>
      <c r="F9" s="50"/>
      <c r="G9" s="50"/>
      <c r="H9" s="50"/>
      <c r="I9" s="50"/>
      <c r="J9" s="50"/>
      <c r="K9" s="50"/>
      <c r="L9" s="49">
        <v>6.7</v>
      </c>
      <c r="M9" s="51"/>
      <c r="N9" s="51">
        <f t="shared" si="0"/>
        <v>0</v>
      </c>
      <c r="O9" s="5">
        <v>6.5</v>
      </c>
      <c r="P9" s="6">
        <v>6.9</v>
      </c>
      <c r="Q9" s="56">
        <f t="shared" si="1"/>
        <v>0</v>
      </c>
    </row>
    <row r="10" spans="1:18" ht="15.9" customHeight="1" x14ac:dyDescent="0.2">
      <c r="A10" s="189">
        <v>3</v>
      </c>
      <c r="B10" s="50"/>
      <c r="C10" s="50"/>
      <c r="D10" s="51"/>
      <c r="E10" s="50"/>
      <c r="F10" s="50"/>
      <c r="G10" s="50"/>
      <c r="H10" s="50"/>
      <c r="I10" s="50"/>
      <c r="J10" s="50"/>
      <c r="K10" s="50"/>
      <c r="L10" s="49">
        <v>6.7</v>
      </c>
      <c r="M10" s="51"/>
      <c r="N10" s="51">
        <f t="shared" si="0"/>
        <v>0</v>
      </c>
      <c r="O10" s="5">
        <v>6.5</v>
      </c>
      <c r="P10" s="6">
        <v>6.9</v>
      </c>
      <c r="Q10" s="56">
        <f t="shared" si="1"/>
        <v>0</v>
      </c>
    </row>
    <row r="11" spans="1:18" ht="15.9" customHeight="1" x14ac:dyDescent="0.2">
      <c r="A11" s="189">
        <v>4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49">
        <v>6.7</v>
      </c>
      <c r="M11" s="51"/>
      <c r="N11" s="51">
        <f t="shared" si="0"/>
        <v>0</v>
      </c>
      <c r="O11" s="5">
        <v>6.5</v>
      </c>
      <c r="P11" s="6">
        <v>6.9</v>
      </c>
      <c r="Q11" s="56">
        <f t="shared" si="1"/>
        <v>0</v>
      </c>
    </row>
    <row r="12" spans="1:18" ht="15.9" customHeight="1" x14ac:dyDescent="0.2">
      <c r="A12" s="189">
        <v>5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49">
        <v>6.7</v>
      </c>
      <c r="M12" s="51"/>
      <c r="N12" s="51">
        <f t="shared" si="0"/>
        <v>0</v>
      </c>
      <c r="O12" s="5">
        <v>6.5</v>
      </c>
      <c r="P12" s="6">
        <v>6.9</v>
      </c>
      <c r="Q12" s="56">
        <f t="shared" si="1"/>
        <v>0</v>
      </c>
    </row>
    <row r="13" spans="1:18" ht="15.9" customHeight="1" x14ac:dyDescent="0.2">
      <c r="A13" s="189">
        <v>6</v>
      </c>
      <c r="B13" s="50"/>
      <c r="C13" s="50"/>
      <c r="D13" s="98"/>
      <c r="E13" s="50"/>
      <c r="F13" s="50"/>
      <c r="G13" s="50"/>
      <c r="H13" s="50"/>
      <c r="I13" s="50"/>
      <c r="J13" s="50"/>
      <c r="K13" s="50"/>
      <c r="L13" s="49">
        <v>6.7</v>
      </c>
      <c r="M13" s="51"/>
      <c r="N13" s="51">
        <f t="shared" si="0"/>
        <v>0</v>
      </c>
      <c r="O13" s="5">
        <v>6.5</v>
      </c>
      <c r="P13" s="6">
        <v>6.9</v>
      </c>
      <c r="Q13" s="56">
        <f t="shared" si="1"/>
        <v>0</v>
      </c>
    </row>
    <row r="14" spans="1:18" ht="15.9" customHeight="1" x14ac:dyDescent="0.2">
      <c r="A14" s="189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9">
        <v>6.7</v>
      </c>
      <c r="M14" s="51"/>
      <c r="N14" s="51">
        <f t="shared" si="0"/>
        <v>0</v>
      </c>
      <c r="O14" s="5">
        <v>6.5</v>
      </c>
      <c r="P14" s="6">
        <v>6.9</v>
      </c>
      <c r="Q14" s="56">
        <f t="shared" si="1"/>
        <v>0</v>
      </c>
    </row>
    <row r="15" spans="1:18" ht="15.9" customHeight="1" x14ac:dyDescent="0.2">
      <c r="A15" s="189">
        <v>8</v>
      </c>
      <c r="B15" s="50"/>
      <c r="C15" s="50"/>
      <c r="D15" s="51"/>
      <c r="E15" s="50"/>
      <c r="F15" s="50"/>
      <c r="G15" s="50"/>
      <c r="H15" s="50"/>
      <c r="I15" s="50"/>
      <c r="J15" s="50"/>
      <c r="K15" s="50"/>
      <c r="L15" s="49">
        <v>6.7</v>
      </c>
      <c r="M15" s="51"/>
      <c r="N15" s="51">
        <f t="shared" si="0"/>
        <v>0</v>
      </c>
      <c r="O15" s="5">
        <v>6.5</v>
      </c>
      <c r="P15" s="6">
        <v>6.9</v>
      </c>
      <c r="Q15" s="56">
        <f t="shared" si="1"/>
        <v>0</v>
      </c>
      <c r="R15" s="7"/>
    </row>
    <row r="16" spans="1:18" ht="15.9" customHeight="1" x14ac:dyDescent="0.2">
      <c r="A16" s="189">
        <v>9</v>
      </c>
      <c r="B16" s="50"/>
      <c r="C16" s="50"/>
      <c r="D16" s="98"/>
      <c r="E16" s="50"/>
      <c r="F16" s="50"/>
      <c r="G16" s="50"/>
      <c r="H16" s="50"/>
      <c r="I16" s="50"/>
      <c r="J16" s="50"/>
      <c r="K16" s="50"/>
      <c r="L16" s="49">
        <v>6.7</v>
      </c>
      <c r="M16" s="51"/>
      <c r="N16" s="51">
        <f t="shared" si="0"/>
        <v>0</v>
      </c>
      <c r="O16" s="5">
        <v>6.5</v>
      </c>
      <c r="P16" s="6">
        <v>6.9</v>
      </c>
      <c r="Q16" s="56">
        <f t="shared" si="1"/>
        <v>0</v>
      </c>
      <c r="R16" s="7"/>
    </row>
    <row r="17" spans="1:18" ht="15.9" customHeight="1" x14ac:dyDescent="0.2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6.7</v>
      </c>
      <c r="M17" s="51"/>
      <c r="N17" s="51">
        <f t="shared" si="0"/>
        <v>0</v>
      </c>
      <c r="O17" s="5">
        <v>6.5</v>
      </c>
      <c r="P17" s="6">
        <v>6.9</v>
      </c>
      <c r="Q17" s="56">
        <f t="shared" si="1"/>
        <v>0</v>
      </c>
      <c r="R17" s="7"/>
    </row>
    <row r="18" spans="1:18" ht="15.9" customHeight="1" x14ac:dyDescent="0.2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6.7</v>
      </c>
      <c r="M18" s="51"/>
      <c r="N18" s="51">
        <f>MAX(B18:K18)-MIN(B18:K18)</f>
        <v>0</v>
      </c>
      <c r="O18" s="5">
        <v>6.5</v>
      </c>
      <c r="P18" s="6">
        <v>6.9</v>
      </c>
      <c r="Q18" s="56">
        <f>M18/M$3*100</f>
        <v>0</v>
      </c>
      <c r="R18" s="7"/>
    </row>
    <row r="19" spans="1:18" ht="15.9" customHeight="1" x14ac:dyDescent="0.2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6.7</v>
      </c>
      <c r="M19" s="51"/>
      <c r="N19" s="51">
        <f>MAX(B19:K19)-MIN(B19:K19)</f>
        <v>0</v>
      </c>
      <c r="O19" s="5">
        <v>6.5</v>
      </c>
      <c r="P19" s="6">
        <v>6.9</v>
      </c>
      <c r="Q19" s="56">
        <f>M19/M$3*100</f>
        <v>0</v>
      </c>
      <c r="R19" s="7"/>
    </row>
    <row r="20" spans="1:18" ht="15.9" customHeight="1" x14ac:dyDescent="0.2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9">
        <v>6.7</v>
      </c>
      <c r="M20" s="51"/>
      <c r="N20" s="51">
        <f>MAX(B20:K20)-MIN(B20:K20)</f>
        <v>0</v>
      </c>
      <c r="O20" s="5">
        <v>6.5</v>
      </c>
      <c r="P20" s="6">
        <v>6.9</v>
      </c>
      <c r="Q20" s="56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R21"/>
  <sheetViews>
    <sheetView zoomScale="73" zoomScaleNormal="73" workbookViewId="0">
      <selection activeCell="V19" sqref="V19"/>
    </sheetView>
  </sheetViews>
  <sheetFormatPr defaultRowHeight="13.2" x14ac:dyDescent="0.2"/>
  <cols>
    <col min="1" max="1" width="3.77734375" customWidth="1"/>
    <col min="2" max="2" width="7.77734375" customWidth="1"/>
    <col min="4" max="4" width="8.77734375" customWidth="1"/>
    <col min="5" max="5" width="9.88671875" customWidth="1"/>
    <col min="6" max="6" width="9.44140625" customWidth="1"/>
    <col min="7" max="8" width="8.77734375" customWidth="1"/>
    <col min="9" max="9" width="8.44140625" customWidth="1"/>
    <col min="10" max="10" width="8.6640625" customWidth="1"/>
    <col min="11" max="11" width="9.33203125" customWidth="1"/>
    <col min="12" max="12" width="6.88671875" customWidth="1"/>
    <col min="13" max="13" width="10.88671875" customWidth="1"/>
    <col min="14" max="14" width="8.6640625" customWidth="1"/>
    <col min="15" max="16" width="2.6640625" customWidth="1"/>
  </cols>
  <sheetData>
    <row r="1" spans="1:18" ht="20.100000000000001" customHeight="1" x14ac:dyDescent="0.45">
      <c r="F1" s="16" t="s">
        <v>89</v>
      </c>
    </row>
    <row r="2" spans="1:18" ht="15.9" customHeight="1" x14ac:dyDescent="0.3">
      <c r="A2" s="1" t="s">
        <v>46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3" t="s">
        <v>30</v>
      </c>
      <c r="P2" s="4" t="s">
        <v>31</v>
      </c>
      <c r="Q2" s="15" t="s">
        <v>153</v>
      </c>
    </row>
    <row r="3" spans="1:18" ht="15.9" customHeight="1" x14ac:dyDescent="0.2">
      <c r="A3" s="189">
        <v>8</v>
      </c>
      <c r="B3" s="50">
        <v>4.1431578947368415</v>
      </c>
      <c r="C3" s="50">
        <v>4.219156626506023</v>
      </c>
      <c r="D3" s="98">
        <v>4.1470588235294112</v>
      </c>
      <c r="E3" s="51">
        <v>4.1820000000000004</v>
      </c>
      <c r="F3" s="50">
        <v>4.1550000000000002</v>
      </c>
      <c r="G3" s="50">
        <v>4.1662499999999989</v>
      </c>
      <c r="H3" s="50">
        <v>4.2649999999999997</v>
      </c>
      <c r="I3" s="50">
        <v>4.17</v>
      </c>
      <c r="J3" s="50">
        <v>4.22</v>
      </c>
      <c r="K3" s="50"/>
      <c r="L3" s="49">
        <v>4.2</v>
      </c>
      <c r="M3" s="51">
        <f>AVERAGE(B3:K3)</f>
        <v>4.1852914827524748</v>
      </c>
      <c r="N3" s="51">
        <f t="shared" ref="N3:N17" si="0">MAX(B3:K3)-MIN(B3:K3)</f>
        <v>0.1218421052631582</v>
      </c>
      <c r="O3" s="5">
        <v>4</v>
      </c>
      <c r="P3" s="6">
        <v>4.4000000000000004</v>
      </c>
      <c r="Q3" s="56">
        <f>M3/M3*100</f>
        <v>100</v>
      </c>
    </row>
    <row r="4" spans="1:18" ht="15.9" customHeight="1" x14ac:dyDescent="0.2">
      <c r="A4" s="189">
        <v>9</v>
      </c>
      <c r="B4" s="50">
        <v>4.1368749999999999</v>
      </c>
      <c r="C4" s="50">
        <v>4.2110666666666665</v>
      </c>
      <c r="D4" s="98">
        <v>4.1584999999999992</v>
      </c>
      <c r="E4" s="50">
        <v>4.2350000000000003</v>
      </c>
      <c r="F4" s="50">
        <v>4.1650000000000009</v>
      </c>
      <c r="G4" s="50">
        <v>4.2086538461538465</v>
      </c>
      <c r="H4" s="50">
        <v>4.2220000000000004</v>
      </c>
      <c r="I4" s="50">
        <v>4.1900000000000004</v>
      </c>
      <c r="J4" s="50">
        <v>4.28</v>
      </c>
      <c r="K4" s="50">
        <v>4.2083333333333348</v>
      </c>
      <c r="L4" s="49">
        <v>4.2</v>
      </c>
      <c r="M4" s="51">
        <f>AVERAGE(B4:K4)</f>
        <v>4.2015428846153853</v>
      </c>
      <c r="N4" s="51">
        <f t="shared" si="0"/>
        <v>0.14312500000000039</v>
      </c>
      <c r="O4" s="5">
        <v>4</v>
      </c>
      <c r="P4" s="6">
        <v>4.4000000000000004</v>
      </c>
      <c r="Q4" s="56">
        <f>M4/M$3*100</f>
        <v>100.38829796992354</v>
      </c>
    </row>
    <row r="5" spans="1:18" ht="15.9" customHeight="1" x14ac:dyDescent="0.2">
      <c r="A5" s="189">
        <v>10</v>
      </c>
      <c r="B5" s="50">
        <v>4.17</v>
      </c>
      <c r="C5" s="50">
        <v>4.182597402597402</v>
      </c>
      <c r="D5" s="98">
        <v>4.1480000000000006</v>
      </c>
      <c r="E5" s="51">
        <v>4.2350000000000003</v>
      </c>
      <c r="F5" s="50">
        <v>4.1428571428571432</v>
      </c>
      <c r="G5" s="50">
        <v>4.2275396825396818</v>
      </c>
      <c r="H5" s="50">
        <v>4.2039999999999997</v>
      </c>
      <c r="I5" s="50">
        <v>4.22</v>
      </c>
      <c r="J5" s="50">
        <v>4.3099999999999996</v>
      </c>
      <c r="K5" s="50">
        <v>4.1800000000000006</v>
      </c>
      <c r="L5" s="49">
        <v>4.2</v>
      </c>
      <c r="M5" s="51">
        <f>AVERAGE(B5:K5)</f>
        <v>4.2019994227994228</v>
      </c>
      <c r="N5" s="51">
        <f t="shared" si="0"/>
        <v>0.16714285714285637</v>
      </c>
      <c r="O5" s="5">
        <v>4</v>
      </c>
      <c r="P5" s="6">
        <v>4.4000000000000004</v>
      </c>
      <c r="Q5" s="56">
        <f t="shared" ref="Q5:Q17" si="1">M5/M$3*100</f>
        <v>100.39920612735817</v>
      </c>
    </row>
    <row r="6" spans="1:18" ht="15.9" customHeight="1" x14ac:dyDescent="0.2">
      <c r="A6" s="189">
        <v>11</v>
      </c>
      <c r="B6" s="50"/>
      <c r="C6" s="50"/>
      <c r="D6" s="51"/>
      <c r="E6" s="50"/>
      <c r="F6" s="50"/>
      <c r="G6" s="50"/>
      <c r="H6" s="50"/>
      <c r="I6" s="50"/>
      <c r="J6" s="50"/>
      <c r="K6" s="50"/>
      <c r="L6" s="49">
        <v>4.2</v>
      </c>
      <c r="M6" s="51"/>
      <c r="N6" s="51">
        <f t="shared" si="0"/>
        <v>0</v>
      </c>
      <c r="O6" s="5">
        <v>4</v>
      </c>
      <c r="P6" s="6">
        <v>4.4000000000000004</v>
      </c>
      <c r="Q6" s="56">
        <f t="shared" si="1"/>
        <v>0</v>
      </c>
    </row>
    <row r="7" spans="1:18" ht="15.9" customHeight="1" x14ac:dyDescent="0.2">
      <c r="A7" s="189">
        <v>12</v>
      </c>
      <c r="B7" s="50"/>
      <c r="C7" s="50"/>
      <c r="D7" s="51"/>
      <c r="E7" s="50"/>
      <c r="F7" s="50"/>
      <c r="G7" s="50"/>
      <c r="H7" s="50"/>
      <c r="I7" s="50"/>
      <c r="J7" s="50"/>
      <c r="K7" s="50"/>
      <c r="L7" s="49">
        <v>4.2</v>
      </c>
      <c r="M7" s="51"/>
      <c r="N7" s="51">
        <f t="shared" si="0"/>
        <v>0</v>
      </c>
      <c r="O7" s="5">
        <v>4</v>
      </c>
      <c r="P7" s="6">
        <v>4.4000000000000004</v>
      </c>
      <c r="Q7" s="56">
        <f t="shared" si="1"/>
        <v>0</v>
      </c>
    </row>
    <row r="8" spans="1:18" ht="15.9" customHeight="1" x14ac:dyDescent="0.2">
      <c r="A8" s="189">
        <v>1</v>
      </c>
      <c r="B8" s="50"/>
      <c r="C8" s="50"/>
      <c r="D8" s="51"/>
      <c r="E8" s="50"/>
      <c r="F8" s="50"/>
      <c r="G8" s="50"/>
      <c r="H8" s="50"/>
      <c r="I8" s="50"/>
      <c r="J8" s="50"/>
      <c r="K8" s="50"/>
      <c r="L8" s="49">
        <v>4.2</v>
      </c>
      <c r="M8" s="51"/>
      <c r="N8" s="51">
        <f t="shared" si="0"/>
        <v>0</v>
      </c>
      <c r="O8" s="5">
        <v>4</v>
      </c>
      <c r="P8" s="6">
        <v>4.4000000000000004</v>
      </c>
      <c r="Q8" s="56">
        <f t="shared" si="1"/>
        <v>0</v>
      </c>
    </row>
    <row r="9" spans="1:18" ht="15.9" customHeight="1" x14ac:dyDescent="0.2">
      <c r="A9" s="189">
        <v>2</v>
      </c>
      <c r="B9" s="50"/>
      <c r="C9" s="50"/>
      <c r="D9" s="51"/>
      <c r="E9" s="50"/>
      <c r="F9" s="50"/>
      <c r="G9" s="50"/>
      <c r="H9" s="50"/>
      <c r="I9" s="50"/>
      <c r="J9" s="50"/>
      <c r="K9" s="50"/>
      <c r="L9" s="49">
        <v>4.2</v>
      </c>
      <c r="M9" s="51"/>
      <c r="N9" s="51">
        <f t="shared" si="0"/>
        <v>0</v>
      </c>
      <c r="O9" s="5">
        <v>4</v>
      </c>
      <c r="P9" s="6">
        <v>4.4000000000000004</v>
      </c>
      <c r="Q9" s="56">
        <f t="shared" si="1"/>
        <v>0</v>
      </c>
    </row>
    <row r="10" spans="1:18" ht="15.9" customHeight="1" x14ac:dyDescent="0.2">
      <c r="A10" s="189">
        <v>3</v>
      </c>
      <c r="B10" s="50"/>
      <c r="C10" s="50"/>
      <c r="D10" s="51"/>
      <c r="E10" s="50"/>
      <c r="F10" s="50"/>
      <c r="G10" s="50"/>
      <c r="H10" s="50"/>
      <c r="I10" s="50"/>
      <c r="J10" s="50"/>
      <c r="K10" s="50"/>
      <c r="L10" s="49">
        <v>4.2</v>
      </c>
      <c r="M10" s="51"/>
      <c r="N10" s="51">
        <f t="shared" si="0"/>
        <v>0</v>
      </c>
      <c r="O10" s="5">
        <v>4</v>
      </c>
      <c r="P10" s="6">
        <v>4.4000000000000004</v>
      </c>
      <c r="Q10" s="56">
        <f t="shared" si="1"/>
        <v>0</v>
      </c>
    </row>
    <row r="11" spans="1:18" ht="15.9" customHeight="1" x14ac:dyDescent="0.2">
      <c r="A11" s="189">
        <v>4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49">
        <v>4.2</v>
      </c>
      <c r="M11" s="51"/>
      <c r="N11" s="51">
        <f t="shared" si="0"/>
        <v>0</v>
      </c>
      <c r="O11" s="5">
        <v>4</v>
      </c>
      <c r="P11" s="6">
        <v>4.4000000000000004</v>
      </c>
      <c r="Q11" s="56">
        <f t="shared" si="1"/>
        <v>0</v>
      </c>
    </row>
    <row r="12" spans="1:18" ht="15.9" customHeight="1" x14ac:dyDescent="0.2">
      <c r="A12" s="189">
        <v>5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49">
        <v>4.2</v>
      </c>
      <c r="M12" s="51"/>
      <c r="N12" s="51">
        <f t="shared" si="0"/>
        <v>0</v>
      </c>
      <c r="O12" s="5">
        <v>4</v>
      </c>
      <c r="P12" s="6">
        <v>4.4000000000000004</v>
      </c>
      <c r="Q12" s="56">
        <f t="shared" si="1"/>
        <v>0</v>
      </c>
    </row>
    <row r="13" spans="1:18" ht="15.9" customHeight="1" x14ac:dyDescent="0.2">
      <c r="A13" s="189">
        <v>6</v>
      </c>
      <c r="B13" s="50"/>
      <c r="C13" s="50"/>
      <c r="D13" s="51"/>
      <c r="E13" s="50"/>
      <c r="F13" s="50"/>
      <c r="G13" s="50"/>
      <c r="H13" s="50"/>
      <c r="I13" s="50"/>
      <c r="J13" s="50"/>
      <c r="K13" s="50"/>
      <c r="L13" s="49">
        <v>4.2</v>
      </c>
      <c r="M13" s="51"/>
      <c r="N13" s="51">
        <f t="shared" si="0"/>
        <v>0</v>
      </c>
      <c r="O13" s="5">
        <v>4</v>
      </c>
      <c r="P13" s="6">
        <v>4.4000000000000004</v>
      </c>
      <c r="Q13" s="56">
        <f t="shared" si="1"/>
        <v>0</v>
      </c>
    </row>
    <row r="14" spans="1:18" ht="15.9" customHeight="1" x14ac:dyDescent="0.2">
      <c r="A14" s="189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9">
        <v>4.2</v>
      </c>
      <c r="M14" s="51"/>
      <c r="N14" s="51">
        <f t="shared" si="0"/>
        <v>0</v>
      </c>
      <c r="O14" s="5">
        <v>4</v>
      </c>
      <c r="P14" s="6">
        <v>4.4000000000000004</v>
      </c>
      <c r="Q14" s="56">
        <f t="shared" si="1"/>
        <v>0</v>
      </c>
    </row>
    <row r="15" spans="1:18" ht="15.9" customHeight="1" x14ac:dyDescent="0.2">
      <c r="A15" s="189">
        <v>8</v>
      </c>
      <c r="B15" s="50"/>
      <c r="C15" s="50"/>
      <c r="D15" s="51"/>
      <c r="E15" s="50"/>
      <c r="F15" s="50"/>
      <c r="G15" s="50"/>
      <c r="H15" s="50"/>
      <c r="I15" s="50"/>
      <c r="J15" s="50"/>
      <c r="K15" s="50"/>
      <c r="L15" s="49">
        <v>4.2</v>
      </c>
      <c r="M15" s="51"/>
      <c r="N15" s="51">
        <f t="shared" si="0"/>
        <v>0</v>
      </c>
      <c r="O15" s="5">
        <v>4</v>
      </c>
      <c r="P15" s="6">
        <v>4.4000000000000004</v>
      </c>
      <c r="Q15" s="56">
        <f t="shared" si="1"/>
        <v>0</v>
      </c>
      <c r="R15" s="7"/>
    </row>
    <row r="16" spans="1:18" ht="15.9" customHeight="1" x14ac:dyDescent="0.2">
      <c r="A16" s="189">
        <v>9</v>
      </c>
      <c r="B16" s="50"/>
      <c r="C16" s="50"/>
      <c r="D16" s="51"/>
      <c r="E16" s="50"/>
      <c r="F16" s="50"/>
      <c r="G16" s="50"/>
      <c r="H16" s="50"/>
      <c r="I16" s="50"/>
      <c r="J16" s="50"/>
      <c r="K16" s="50"/>
      <c r="L16" s="49">
        <v>4.2</v>
      </c>
      <c r="M16" s="51"/>
      <c r="N16" s="51">
        <f t="shared" si="0"/>
        <v>0</v>
      </c>
      <c r="O16" s="5">
        <v>4</v>
      </c>
      <c r="P16" s="6">
        <v>4.4000000000000004</v>
      </c>
      <c r="Q16" s="56">
        <f t="shared" si="1"/>
        <v>0</v>
      </c>
      <c r="R16" s="7"/>
    </row>
    <row r="17" spans="1:18" ht="15.9" customHeight="1" x14ac:dyDescent="0.2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4.2</v>
      </c>
      <c r="M17" s="51"/>
      <c r="N17" s="51">
        <f t="shared" si="0"/>
        <v>0</v>
      </c>
      <c r="O17" s="5">
        <v>4</v>
      </c>
      <c r="P17" s="6">
        <v>4.4000000000000004</v>
      </c>
      <c r="Q17" s="56">
        <f t="shared" si="1"/>
        <v>0</v>
      </c>
      <c r="R17" s="7"/>
    </row>
    <row r="18" spans="1:18" ht="15.9" customHeight="1" x14ac:dyDescent="0.2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4.2</v>
      </c>
      <c r="M18" s="51"/>
      <c r="N18" s="51">
        <f>MAX(B18:K18)-MIN(B18:K18)</f>
        <v>0</v>
      </c>
      <c r="O18" s="5">
        <v>4</v>
      </c>
      <c r="P18" s="6">
        <v>4.4000000000000004</v>
      </c>
      <c r="Q18" s="56">
        <f>M18/M$3*100</f>
        <v>0</v>
      </c>
      <c r="R18" s="7"/>
    </row>
    <row r="19" spans="1:18" ht="15.9" customHeight="1" x14ac:dyDescent="0.2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4.2</v>
      </c>
      <c r="M19" s="51"/>
      <c r="N19" s="51">
        <f>MAX(B19:K19)-MIN(B19:K19)</f>
        <v>0</v>
      </c>
      <c r="O19" s="5">
        <v>4</v>
      </c>
      <c r="P19" s="6">
        <v>4.4000000000000004</v>
      </c>
      <c r="Q19" s="56">
        <f>M19/M$3*100</f>
        <v>0</v>
      </c>
      <c r="R19" s="7"/>
    </row>
    <row r="20" spans="1:18" ht="15.9" customHeight="1" x14ac:dyDescent="0.2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9">
        <v>4.2</v>
      </c>
      <c r="M20" s="51"/>
      <c r="N20" s="51">
        <f>MAX(B20:K20)-MIN(B20:K20)</f>
        <v>0</v>
      </c>
      <c r="O20" s="5">
        <v>4</v>
      </c>
      <c r="P20" s="6">
        <v>4.4000000000000004</v>
      </c>
      <c r="Q20" s="56">
        <f>M20/M$3*100</f>
        <v>0</v>
      </c>
      <c r="R20" s="7"/>
    </row>
    <row r="21" spans="1:18" ht="18.600000000000001" x14ac:dyDescent="0.2">
      <c r="L21" s="49">
        <v>4.2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20"/>
  <sheetViews>
    <sheetView zoomScale="73" zoomScaleNormal="73" workbookViewId="0">
      <selection activeCell="V19" sqref="V19"/>
    </sheetView>
  </sheetViews>
  <sheetFormatPr defaultRowHeight="13.2" x14ac:dyDescent="0.2"/>
  <cols>
    <col min="1" max="1" width="3.77734375" customWidth="1"/>
    <col min="2" max="2" width="7.88671875" customWidth="1"/>
    <col min="4" max="4" width="8.6640625" customWidth="1"/>
    <col min="5" max="5" width="8.77734375" customWidth="1"/>
    <col min="6" max="6" width="9.44140625" customWidth="1"/>
    <col min="7" max="8" width="8.6640625" customWidth="1"/>
    <col min="9" max="9" width="9.2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7.777343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16" t="s">
        <v>63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30" t="s">
        <v>30</v>
      </c>
      <c r="P2" s="31" t="s">
        <v>31</v>
      </c>
      <c r="Q2" s="15" t="s">
        <v>153</v>
      </c>
    </row>
    <row r="3" spans="1:18" ht="15.9" customHeight="1" x14ac:dyDescent="0.3">
      <c r="A3" s="189">
        <v>8</v>
      </c>
      <c r="B3" s="50">
        <v>1.6786842105263153</v>
      </c>
      <c r="C3" s="50">
        <v>1.716265060240963</v>
      </c>
      <c r="D3" s="98">
        <v>1.6100000000000008</v>
      </c>
      <c r="E3" s="51">
        <v>1.6459999999999999</v>
      </c>
      <c r="F3" s="50">
        <v>1.4735714285714285</v>
      </c>
      <c r="G3" s="50">
        <v>1.8472222222222223</v>
      </c>
      <c r="H3" s="50">
        <v>1.7250000000000001</v>
      </c>
      <c r="I3" s="50">
        <v>1.93</v>
      </c>
      <c r="J3" s="50">
        <v>1.6</v>
      </c>
      <c r="K3" s="50"/>
      <c r="L3" s="49">
        <v>1.7</v>
      </c>
      <c r="M3" s="51">
        <f>AVERAGE(B3:K3)</f>
        <v>1.6918603246178807</v>
      </c>
      <c r="N3" s="51">
        <f t="shared" ref="N3:N17" si="0">MAX(B3:K3)-MIN(B3:K3)</f>
        <v>0.45642857142857141</v>
      </c>
      <c r="O3" s="35">
        <v>1.4</v>
      </c>
      <c r="P3" s="36">
        <v>2</v>
      </c>
      <c r="Q3" s="57">
        <f>M3/M3*100</f>
        <v>100</v>
      </c>
    </row>
    <row r="4" spans="1:18" ht="15.9" customHeight="1" x14ac:dyDescent="0.3">
      <c r="A4" s="189">
        <v>9</v>
      </c>
      <c r="B4" s="50">
        <v>1.6393749999999996</v>
      </c>
      <c r="C4" s="50">
        <v>1.7077333333333331</v>
      </c>
      <c r="D4" s="98">
        <v>1.5506666666666666</v>
      </c>
      <c r="E4" s="50">
        <v>1.6379999999999999</v>
      </c>
      <c r="F4" s="50">
        <v>1.4780000000000002</v>
      </c>
      <c r="G4" s="50">
        <v>1.8553086419753089</v>
      </c>
      <c r="H4" s="50">
        <v>1.7390000000000001</v>
      </c>
      <c r="I4" s="50">
        <v>1.87</v>
      </c>
      <c r="J4" s="50">
        <v>1.6</v>
      </c>
      <c r="K4" s="50">
        <v>1.5333333333333334</v>
      </c>
      <c r="L4" s="49">
        <v>1.7</v>
      </c>
      <c r="M4" s="51">
        <f>AVERAGE(B4:K4)</f>
        <v>1.6611416975308644</v>
      </c>
      <c r="N4" s="51">
        <f t="shared" si="0"/>
        <v>0.3919999999999999</v>
      </c>
      <c r="O4" s="35">
        <v>1.4</v>
      </c>
      <c r="P4" s="36">
        <v>2</v>
      </c>
      <c r="Q4" s="56">
        <f>M4/M$3*100</f>
        <v>98.184328420021643</v>
      </c>
    </row>
    <row r="5" spans="1:18" ht="15.9" customHeight="1" x14ac:dyDescent="0.3">
      <c r="A5" s="189">
        <v>10</v>
      </c>
      <c r="B5" s="50">
        <v>1.6004761904761904</v>
      </c>
      <c r="C5" s="50">
        <v>1.6974074074074079</v>
      </c>
      <c r="D5" s="98">
        <v>1.5781249999999998</v>
      </c>
      <c r="E5" s="51">
        <v>1.671</v>
      </c>
      <c r="F5" s="50">
        <v>1.4666666666666666</v>
      </c>
      <c r="G5" s="50">
        <v>1.8090476190476195</v>
      </c>
      <c r="H5" s="50">
        <v>1.7330000000000001</v>
      </c>
      <c r="I5" s="50">
        <v>1.89</v>
      </c>
      <c r="J5" s="50">
        <v>1.6</v>
      </c>
      <c r="K5" s="50">
        <v>1.4866666666666668</v>
      </c>
      <c r="L5" s="49">
        <v>1.7</v>
      </c>
      <c r="M5" s="51">
        <f>AVERAGE(B5:K5)</f>
        <v>1.6532389550264555</v>
      </c>
      <c r="N5" s="51">
        <f t="shared" si="0"/>
        <v>0.42333333333333334</v>
      </c>
      <c r="O5" s="35">
        <v>1.4</v>
      </c>
      <c r="P5" s="36">
        <v>2</v>
      </c>
      <c r="Q5" s="56">
        <f t="shared" ref="Q5:Q17" si="1">M5/M$3*100</f>
        <v>97.717224700558646</v>
      </c>
    </row>
    <row r="6" spans="1:18" ht="15.9" customHeight="1" x14ac:dyDescent="0.3">
      <c r="A6" s="189">
        <v>11</v>
      </c>
      <c r="B6" s="50"/>
      <c r="C6" s="50"/>
      <c r="D6" s="51"/>
      <c r="E6" s="50"/>
      <c r="F6" s="50"/>
      <c r="G6" s="50"/>
      <c r="H6" s="50"/>
      <c r="I6" s="50"/>
      <c r="J6" s="50"/>
      <c r="K6" s="50"/>
      <c r="L6" s="49">
        <v>1.7</v>
      </c>
      <c r="M6" s="51"/>
      <c r="N6" s="51">
        <f t="shared" si="0"/>
        <v>0</v>
      </c>
      <c r="O6" s="35">
        <v>1.4</v>
      </c>
      <c r="P6" s="36">
        <v>2</v>
      </c>
      <c r="Q6" s="56">
        <f t="shared" si="1"/>
        <v>0</v>
      </c>
    </row>
    <row r="7" spans="1:18" ht="15.9" customHeight="1" x14ac:dyDescent="0.3">
      <c r="A7" s="189">
        <v>12</v>
      </c>
      <c r="B7" s="50"/>
      <c r="C7" s="50"/>
      <c r="D7" s="51"/>
      <c r="E7" s="50"/>
      <c r="F7" s="50"/>
      <c r="G7" s="50"/>
      <c r="H7" s="50"/>
      <c r="I7" s="50"/>
      <c r="J7" s="50"/>
      <c r="K7" s="50"/>
      <c r="L7" s="49">
        <v>1.7</v>
      </c>
      <c r="M7" s="51"/>
      <c r="N7" s="51">
        <f t="shared" si="0"/>
        <v>0</v>
      </c>
      <c r="O7" s="35">
        <v>1.4</v>
      </c>
      <c r="P7" s="36">
        <v>2</v>
      </c>
      <c r="Q7" s="56">
        <f t="shared" si="1"/>
        <v>0</v>
      </c>
    </row>
    <row r="8" spans="1:18" ht="15.9" customHeight="1" x14ac:dyDescent="0.3">
      <c r="A8" s="189">
        <v>1</v>
      </c>
      <c r="B8" s="50"/>
      <c r="C8" s="50"/>
      <c r="D8" s="51"/>
      <c r="E8" s="50"/>
      <c r="F8" s="50"/>
      <c r="G8" s="50"/>
      <c r="H8" s="50"/>
      <c r="I8" s="50"/>
      <c r="J8" s="50"/>
      <c r="K8" s="50"/>
      <c r="L8" s="49">
        <v>1.7</v>
      </c>
      <c r="M8" s="51"/>
      <c r="N8" s="51">
        <f t="shared" si="0"/>
        <v>0</v>
      </c>
      <c r="O8" s="35">
        <v>1.4</v>
      </c>
      <c r="P8" s="36">
        <v>2</v>
      </c>
      <c r="Q8" s="56">
        <f t="shared" si="1"/>
        <v>0</v>
      </c>
    </row>
    <row r="9" spans="1:18" ht="15.9" customHeight="1" x14ac:dyDescent="0.3">
      <c r="A9" s="189">
        <v>2</v>
      </c>
      <c r="B9" s="50"/>
      <c r="C9" s="50"/>
      <c r="D9" s="51"/>
      <c r="E9" s="50"/>
      <c r="F9" s="50"/>
      <c r="G9" s="50"/>
      <c r="H9" s="50"/>
      <c r="I9" s="50"/>
      <c r="J9" s="50"/>
      <c r="K9" s="50"/>
      <c r="L9" s="49">
        <v>1.7</v>
      </c>
      <c r="M9" s="51"/>
      <c r="N9" s="51">
        <f t="shared" si="0"/>
        <v>0</v>
      </c>
      <c r="O9" s="35">
        <v>1.4</v>
      </c>
      <c r="P9" s="36">
        <v>2</v>
      </c>
      <c r="Q9" s="56">
        <f t="shared" si="1"/>
        <v>0</v>
      </c>
    </row>
    <row r="10" spans="1:18" ht="15.9" customHeight="1" x14ac:dyDescent="0.3">
      <c r="A10" s="189">
        <v>3</v>
      </c>
      <c r="B10" s="50"/>
      <c r="C10" s="50"/>
      <c r="D10" s="51"/>
      <c r="E10" s="50"/>
      <c r="F10" s="50"/>
      <c r="G10" s="50"/>
      <c r="H10" s="50"/>
      <c r="I10" s="50"/>
      <c r="J10" s="50"/>
      <c r="K10" s="50"/>
      <c r="L10" s="49">
        <v>1.7</v>
      </c>
      <c r="M10" s="51"/>
      <c r="N10" s="51">
        <f t="shared" si="0"/>
        <v>0</v>
      </c>
      <c r="O10" s="35">
        <v>1.4</v>
      </c>
      <c r="P10" s="36">
        <v>2</v>
      </c>
      <c r="Q10" s="56">
        <f t="shared" si="1"/>
        <v>0</v>
      </c>
    </row>
    <row r="11" spans="1:18" ht="15.9" customHeight="1" x14ac:dyDescent="0.3">
      <c r="A11" s="189">
        <v>4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49">
        <v>1.7</v>
      </c>
      <c r="M11" s="51"/>
      <c r="N11" s="51">
        <f t="shared" si="0"/>
        <v>0</v>
      </c>
      <c r="O11" s="35">
        <v>1.4</v>
      </c>
      <c r="P11" s="36">
        <v>2</v>
      </c>
      <c r="Q11" s="56">
        <f t="shared" si="1"/>
        <v>0</v>
      </c>
    </row>
    <row r="12" spans="1:18" ht="15.9" customHeight="1" x14ac:dyDescent="0.3">
      <c r="A12" s="189">
        <v>5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49">
        <v>1.7</v>
      </c>
      <c r="M12" s="51"/>
      <c r="N12" s="51">
        <f t="shared" si="0"/>
        <v>0</v>
      </c>
      <c r="O12" s="35">
        <v>1.4</v>
      </c>
      <c r="P12" s="36">
        <v>2</v>
      </c>
      <c r="Q12" s="56">
        <f t="shared" si="1"/>
        <v>0</v>
      </c>
    </row>
    <row r="13" spans="1:18" ht="15.9" customHeight="1" x14ac:dyDescent="0.3">
      <c r="A13" s="189">
        <v>6</v>
      </c>
      <c r="B13" s="50"/>
      <c r="C13" s="50"/>
      <c r="D13" s="51"/>
      <c r="E13" s="50"/>
      <c r="F13" s="50"/>
      <c r="G13" s="50"/>
      <c r="H13" s="50"/>
      <c r="I13" s="50"/>
      <c r="J13" s="50"/>
      <c r="K13" s="50"/>
      <c r="L13" s="49">
        <v>1.7</v>
      </c>
      <c r="M13" s="51"/>
      <c r="N13" s="51">
        <f t="shared" si="0"/>
        <v>0</v>
      </c>
      <c r="O13" s="35">
        <v>1.4</v>
      </c>
      <c r="P13" s="36">
        <v>2</v>
      </c>
      <c r="Q13" s="56">
        <f t="shared" si="1"/>
        <v>0</v>
      </c>
    </row>
    <row r="14" spans="1:18" ht="15.9" customHeight="1" x14ac:dyDescent="0.3">
      <c r="A14" s="189">
        <v>7</v>
      </c>
      <c r="B14" s="50"/>
      <c r="C14" s="50"/>
      <c r="D14" s="51"/>
      <c r="E14" s="50"/>
      <c r="F14" s="50"/>
      <c r="G14" s="50"/>
      <c r="H14" s="50"/>
      <c r="I14" s="50"/>
      <c r="J14" s="50"/>
      <c r="K14" s="50"/>
      <c r="L14" s="49">
        <v>1.7</v>
      </c>
      <c r="M14" s="51"/>
      <c r="N14" s="51">
        <f t="shared" si="0"/>
        <v>0</v>
      </c>
      <c r="O14" s="35">
        <v>1.4</v>
      </c>
      <c r="P14" s="36">
        <v>2</v>
      </c>
      <c r="Q14" s="56">
        <f t="shared" si="1"/>
        <v>0</v>
      </c>
    </row>
    <row r="15" spans="1:18" ht="15.9" customHeight="1" x14ac:dyDescent="0.3">
      <c r="A15" s="189">
        <v>8</v>
      </c>
      <c r="B15" s="50"/>
      <c r="C15" s="50"/>
      <c r="D15" s="51"/>
      <c r="E15" s="50"/>
      <c r="F15" s="50"/>
      <c r="G15" s="50"/>
      <c r="H15" s="50"/>
      <c r="I15" s="50"/>
      <c r="J15" s="50"/>
      <c r="K15" s="50"/>
      <c r="L15" s="49">
        <v>1.7</v>
      </c>
      <c r="M15" s="51"/>
      <c r="N15" s="51">
        <f t="shared" si="0"/>
        <v>0</v>
      </c>
      <c r="O15" s="35">
        <v>1.4</v>
      </c>
      <c r="P15" s="36">
        <v>2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50"/>
      <c r="C16" s="50"/>
      <c r="D16" s="51"/>
      <c r="E16" s="50"/>
      <c r="F16" s="50"/>
      <c r="G16" s="50"/>
      <c r="H16" s="50"/>
      <c r="I16" s="50"/>
      <c r="J16" s="50"/>
      <c r="K16" s="50"/>
      <c r="L16" s="49">
        <v>1.7</v>
      </c>
      <c r="M16" s="51"/>
      <c r="N16" s="51">
        <f t="shared" si="0"/>
        <v>0</v>
      </c>
      <c r="O16" s="35">
        <v>1.4</v>
      </c>
      <c r="P16" s="36">
        <v>2</v>
      </c>
      <c r="Q16" s="5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1.7</v>
      </c>
      <c r="M17" s="51"/>
      <c r="N17" s="51">
        <f t="shared" si="0"/>
        <v>0</v>
      </c>
      <c r="O17" s="35">
        <v>1.4</v>
      </c>
      <c r="P17" s="36">
        <v>2</v>
      </c>
      <c r="Q17" s="5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1.7</v>
      </c>
      <c r="M18" s="51"/>
      <c r="N18" s="51">
        <f>MAX(B18:K18)-MIN(B18:K18)</f>
        <v>0</v>
      </c>
      <c r="O18" s="35">
        <v>1.4</v>
      </c>
      <c r="P18" s="36">
        <v>2</v>
      </c>
      <c r="Q18" s="56">
        <f>M18/M$3*100</f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1.7</v>
      </c>
      <c r="M19" s="51"/>
      <c r="N19" s="51">
        <f>MAX(B19:K19)-MIN(B19:K19)</f>
        <v>0</v>
      </c>
      <c r="O19" s="35">
        <v>1.4</v>
      </c>
      <c r="P19" s="36">
        <v>2</v>
      </c>
      <c r="Q19" s="56">
        <f>M19/M$3*100</f>
        <v>0</v>
      </c>
      <c r="R19" s="7"/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9">
        <v>1.7</v>
      </c>
      <c r="M20" s="51"/>
      <c r="N20" s="51">
        <f>MAX(B20:K20)-MIN(B20:K20)</f>
        <v>0</v>
      </c>
      <c r="O20" s="35">
        <v>1.4</v>
      </c>
      <c r="P20" s="36">
        <v>2</v>
      </c>
      <c r="Q20" s="56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20"/>
  <sheetViews>
    <sheetView zoomScale="73" zoomScaleNormal="73" workbookViewId="0">
      <selection activeCell="D6" sqref="D6"/>
    </sheetView>
  </sheetViews>
  <sheetFormatPr defaultRowHeight="13.2" x14ac:dyDescent="0.2"/>
  <cols>
    <col min="1" max="1" width="3.77734375" customWidth="1"/>
    <col min="2" max="2" width="10.21875" customWidth="1"/>
    <col min="3" max="3" width="10.44140625" bestFit="1" customWidth="1"/>
    <col min="4" max="4" width="9.77734375" customWidth="1"/>
    <col min="5" max="5" width="10.44140625" customWidth="1"/>
    <col min="6" max="6" width="9.44140625" customWidth="1"/>
    <col min="7" max="7" width="10.21875" customWidth="1"/>
    <col min="8" max="8" width="9.88671875" customWidth="1"/>
    <col min="9" max="9" width="10.6640625" customWidth="1"/>
    <col min="10" max="10" width="9.88671875" customWidth="1"/>
    <col min="11" max="11" width="10.44140625" customWidth="1"/>
    <col min="12" max="12" width="8.33203125" style="2" customWidth="1"/>
    <col min="13" max="13" width="9.88671875" style="2" customWidth="1"/>
    <col min="14" max="14" width="10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20</v>
      </c>
    </row>
    <row r="2" spans="1:18" ht="16.2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52">
        <v>1.9252631578947368</v>
      </c>
      <c r="C3" s="52">
        <v>1.9260714285714284</v>
      </c>
      <c r="D3" s="53">
        <v>1.8916470588235295</v>
      </c>
      <c r="E3" s="53">
        <v>1.895</v>
      </c>
      <c r="F3" s="52">
        <v>1.972</v>
      </c>
      <c r="G3" s="52">
        <v>1.9158333333333333</v>
      </c>
      <c r="H3" s="52">
        <v>1.873</v>
      </c>
      <c r="I3" s="52">
        <v>1.9470000000000001</v>
      </c>
      <c r="J3" s="52">
        <v>1.93</v>
      </c>
      <c r="K3" s="52"/>
      <c r="L3" s="50">
        <v>1.98</v>
      </c>
      <c r="M3" s="53">
        <f>AVERAGE(B3:K3)</f>
        <v>1.9195349976247806</v>
      </c>
      <c r="N3" s="53">
        <f t="shared" ref="N3:N20" si="0">MAX(B3:K3)-MIN(B3:K3)</f>
        <v>9.8999999999999977E-2</v>
      </c>
      <c r="O3" s="23">
        <v>1.78</v>
      </c>
      <c r="P3" s="24">
        <v>2.1800000000000002</v>
      </c>
      <c r="Q3" s="56">
        <f>M3/M3*100</f>
        <v>100</v>
      </c>
    </row>
    <row r="4" spans="1:18" ht="15.9" customHeight="1" x14ac:dyDescent="0.3">
      <c r="A4" s="189">
        <v>9</v>
      </c>
      <c r="B4" s="52">
        <v>1.9665625</v>
      </c>
      <c r="C4" s="52">
        <v>1.9306756756756758</v>
      </c>
      <c r="D4" s="53">
        <v>1.8706842105263157</v>
      </c>
      <c r="E4" s="52">
        <v>1.8879999999999999</v>
      </c>
      <c r="F4" s="52">
        <v>1.9704999999999999</v>
      </c>
      <c r="G4" s="52">
        <v>1.9034999999999997</v>
      </c>
      <c r="H4" s="52">
        <v>1.8779999999999999</v>
      </c>
      <c r="I4" s="52">
        <v>1.9419999999999999</v>
      </c>
      <c r="J4" s="52">
        <v>1.93</v>
      </c>
      <c r="K4" s="52">
        <v>1.8759090909090914</v>
      </c>
      <c r="L4" s="50">
        <v>1.98</v>
      </c>
      <c r="M4" s="53">
        <f>AVERAGE(B4:K4)</f>
        <v>1.9155831477111083</v>
      </c>
      <c r="N4" s="53">
        <f t="shared" si="0"/>
        <v>9.9815789473684191E-2</v>
      </c>
      <c r="O4" s="23">
        <v>1.78</v>
      </c>
      <c r="P4" s="24">
        <v>2.1800000000000002</v>
      </c>
      <c r="Q4" s="56">
        <f>M4/M$3*100</f>
        <v>99.794124622965327</v>
      </c>
    </row>
    <row r="5" spans="1:18" ht="15.9" customHeight="1" x14ac:dyDescent="0.3">
      <c r="A5" s="189">
        <v>10</v>
      </c>
      <c r="B5" s="52">
        <v>1.980952380952381</v>
      </c>
      <c r="C5" s="52">
        <v>1.9250000000000003</v>
      </c>
      <c r="D5" s="53">
        <v>1.9850000000000001</v>
      </c>
      <c r="E5" s="53">
        <v>1.9039999999999999</v>
      </c>
      <c r="F5" s="52">
        <v>1.9604761904761905</v>
      </c>
      <c r="G5" s="52">
        <v>1.925253968253968</v>
      </c>
      <c r="H5" s="52">
        <v>1.929</v>
      </c>
      <c r="I5" s="52">
        <v>1.984</v>
      </c>
      <c r="J5" s="52">
        <v>2.0099999999999998</v>
      </c>
      <c r="K5" s="52">
        <v>1.9954000000000001</v>
      </c>
      <c r="L5" s="50">
        <v>1.98</v>
      </c>
      <c r="M5" s="53">
        <f>AVERAGE(B5:K5)</f>
        <v>1.9599082539682537</v>
      </c>
      <c r="N5" s="53">
        <f t="shared" si="0"/>
        <v>0.10599999999999987</v>
      </c>
      <c r="O5" s="23">
        <v>1.78</v>
      </c>
      <c r="P5" s="24">
        <v>2.1800000000000002</v>
      </c>
      <c r="Q5" s="56">
        <f t="shared" ref="Q5:Q20" si="1">M5/M$3*100</f>
        <v>102.10328315938135</v>
      </c>
    </row>
    <row r="6" spans="1:18" ht="15.9" customHeight="1" x14ac:dyDescent="0.3">
      <c r="A6" s="189">
        <v>11</v>
      </c>
      <c r="B6" s="52"/>
      <c r="C6" s="52"/>
      <c r="D6" s="53"/>
      <c r="E6" s="52"/>
      <c r="F6" s="52"/>
      <c r="G6" s="52"/>
      <c r="H6" s="52"/>
      <c r="I6" s="52"/>
      <c r="J6" s="52"/>
      <c r="K6" s="52"/>
      <c r="L6" s="50">
        <v>1.98</v>
      </c>
      <c r="M6" s="53"/>
      <c r="N6" s="53">
        <f t="shared" si="0"/>
        <v>0</v>
      </c>
      <c r="O6" s="23">
        <v>1.78</v>
      </c>
      <c r="P6" s="24">
        <v>2.1800000000000002</v>
      </c>
      <c r="Q6" s="56">
        <f t="shared" si="1"/>
        <v>0</v>
      </c>
    </row>
    <row r="7" spans="1:18" ht="15.9" customHeight="1" x14ac:dyDescent="0.3">
      <c r="A7" s="189">
        <v>12</v>
      </c>
      <c r="B7" s="52"/>
      <c r="C7" s="52"/>
      <c r="D7" s="53"/>
      <c r="E7" s="52"/>
      <c r="F7" s="52"/>
      <c r="G7" s="52"/>
      <c r="H7" s="52"/>
      <c r="I7" s="52"/>
      <c r="J7" s="52"/>
      <c r="K7" s="52"/>
      <c r="L7" s="50">
        <v>1.98</v>
      </c>
      <c r="M7" s="53"/>
      <c r="N7" s="53">
        <f t="shared" si="0"/>
        <v>0</v>
      </c>
      <c r="O7" s="23">
        <v>1.78</v>
      </c>
      <c r="P7" s="24">
        <v>2.1800000000000002</v>
      </c>
      <c r="Q7" s="56">
        <f t="shared" si="1"/>
        <v>0</v>
      </c>
    </row>
    <row r="8" spans="1:18" ht="15.9" customHeight="1" x14ac:dyDescent="0.3">
      <c r="A8" s="189">
        <v>1</v>
      </c>
      <c r="B8" s="52"/>
      <c r="C8" s="52"/>
      <c r="D8" s="53"/>
      <c r="E8" s="52"/>
      <c r="F8" s="52"/>
      <c r="G8" s="52"/>
      <c r="H8" s="52"/>
      <c r="I8" s="52"/>
      <c r="J8" s="52"/>
      <c r="K8" s="52"/>
      <c r="L8" s="50">
        <v>1.98</v>
      </c>
      <c r="M8" s="53"/>
      <c r="N8" s="53">
        <f t="shared" si="0"/>
        <v>0</v>
      </c>
      <c r="O8" s="23">
        <v>1.78</v>
      </c>
      <c r="P8" s="24">
        <v>2.1800000000000002</v>
      </c>
      <c r="Q8" s="56">
        <f t="shared" si="1"/>
        <v>0</v>
      </c>
    </row>
    <row r="9" spans="1:18" ht="15.9" customHeight="1" x14ac:dyDescent="0.3">
      <c r="A9" s="189">
        <v>2</v>
      </c>
      <c r="B9" s="52"/>
      <c r="C9" s="52"/>
      <c r="D9" s="53"/>
      <c r="E9" s="52"/>
      <c r="F9" s="52"/>
      <c r="G9" s="52"/>
      <c r="H9" s="52"/>
      <c r="I9" s="52"/>
      <c r="J9" s="52"/>
      <c r="K9" s="52"/>
      <c r="L9" s="50">
        <v>1.98</v>
      </c>
      <c r="M9" s="53"/>
      <c r="N9" s="53">
        <f t="shared" si="0"/>
        <v>0</v>
      </c>
      <c r="O9" s="23">
        <v>1.78</v>
      </c>
      <c r="P9" s="24">
        <v>2.1800000000000002</v>
      </c>
      <c r="Q9" s="56">
        <f t="shared" si="1"/>
        <v>0</v>
      </c>
    </row>
    <row r="10" spans="1:18" ht="15.9" customHeight="1" x14ac:dyDescent="0.3">
      <c r="A10" s="189">
        <v>3</v>
      </c>
      <c r="B10" s="52"/>
      <c r="C10" s="52"/>
      <c r="D10" s="53"/>
      <c r="E10" s="52"/>
      <c r="F10" s="52"/>
      <c r="G10" s="52"/>
      <c r="H10" s="52"/>
      <c r="I10" s="52"/>
      <c r="J10" s="52"/>
      <c r="K10" s="52"/>
      <c r="L10" s="50">
        <v>1.98</v>
      </c>
      <c r="M10" s="53"/>
      <c r="N10" s="53">
        <f t="shared" si="0"/>
        <v>0</v>
      </c>
      <c r="O10" s="23">
        <v>1.78</v>
      </c>
      <c r="P10" s="24">
        <v>2.1800000000000002</v>
      </c>
      <c r="Q10" s="56">
        <f t="shared" si="1"/>
        <v>0</v>
      </c>
    </row>
    <row r="11" spans="1:18" ht="15.9" customHeight="1" x14ac:dyDescent="0.3">
      <c r="A11" s="189">
        <v>4</v>
      </c>
      <c r="B11" s="52"/>
      <c r="C11" s="52"/>
      <c r="D11" s="53"/>
      <c r="E11" s="52"/>
      <c r="F11" s="52"/>
      <c r="G11" s="52"/>
      <c r="H11" s="52"/>
      <c r="I11" s="52"/>
      <c r="J11" s="52"/>
      <c r="K11" s="52"/>
      <c r="L11" s="50">
        <v>1.98</v>
      </c>
      <c r="M11" s="53"/>
      <c r="N11" s="53">
        <f t="shared" si="0"/>
        <v>0</v>
      </c>
      <c r="O11" s="23">
        <v>1.78</v>
      </c>
      <c r="P11" s="24">
        <v>2.1800000000000002</v>
      </c>
      <c r="Q11" s="56">
        <f t="shared" si="1"/>
        <v>0</v>
      </c>
    </row>
    <row r="12" spans="1:18" ht="15.9" customHeight="1" x14ac:dyDescent="0.3">
      <c r="A12" s="189">
        <v>5</v>
      </c>
      <c r="B12" s="52"/>
      <c r="C12" s="52"/>
      <c r="D12" s="53"/>
      <c r="E12" s="52"/>
      <c r="F12" s="52"/>
      <c r="G12" s="52"/>
      <c r="H12" s="52"/>
      <c r="I12" s="52"/>
      <c r="J12" s="52"/>
      <c r="K12" s="52"/>
      <c r="L12" s="50">
        <v>1.98</v>
      </c>
      <c r="M12" s="53"/>
      <c r="N12" s="53">
        <f t="shared" si="0"/>
        <v>0</v>
      </c>
      <c r="O12" s="23">
        <v>1.78</v>
      </c>
      <c r="P12" s="24">
        <v>2.1800000000000002</v>
      </c>
      <c r="Q12" s="56">
        <f t="shared" si="1"/>
        <v>0</v>
      </c>
    </row>
    <row r="13" spans="1:18" ht="15.9" customHeight="1" x14ac:dyDescent="0.3">
      <c r="A13" s="189">
        <v>6</v>
      </c>
      <c r="B13" s="52"/>
      <c r="C13" s="52"/>
      <c r="D13" s="53"/>
      <c r="E13" s="52"/>
      <c r="F13" s="52"/>
      <c r="G13" s="52"/>
      <c r="H13" s="52"/>
      <c r="I13" s="52"/>
      <c r="J13" s="52"/>
      <c r="K13" s="52"/>
      <c r="L13" s="50">
        <v>1.98</v>
      </c>
      <c r="M13" s="53"/>
      <c r="N13" s="53">
        <f t="shared" si="0"/>
        <v>0</v>
      </c>
      <c r="O13" s="23">
        <v>1.78</v>
      </c>
      <c r="P13" s="24">
        <v>2.1800000000000002</v>
      </c>
      <c r="Q13" s="56">
        <f t="shared" si="1"/>
        <v>0</v>
      </c>
    </row>
    <row r="14" spans="1:18" ht="15.9" customHeight="1" x14ac:dyDescent="0.3">
      <c r="A14" s="189">
        <v>7</v>
      </c>
      <c r="B14" s="52"/>
      <c r="C14" s="52"/>
      <c r="D14" s="53"/>
      <c r="E14" s="52"/>
      <c r="F14" s="52"/>
      <c r="G14" s="52"/>
      <c r="H14" s="52"/>
      <c r="I14" s="52"/>
      <c r="J14" s="52"/>
      <c r="K14" s="52"/>
      <c r="L14" s="50">
        <v>1.98</v>
      </c>
      <c r="M14" s="53"/>
      <c r="N14" s="53">
        <f t="shared" si="0"/>
        <v>0</v>
      </c>
      <c r="O14" s="23">
        <v>1.78</v>
      </c>
      <c r="P14" s="24">
        <v>2.1800000000000002</v>
      </c>
      <c r="Q14" s="56">
        <f t="shared" si="1"/>
        <v>0</v>
      </c>
    </row>
    <row r="15" spans="1:18" ht="15.9" customHeight="1" x14ac:dyDescent="0.3">
      <c r="A15" s="189">
        <v>8</v>
      </c>
      <c r="B15" s="52"/>
      <c r="C15" s="52"/>
      <c r="D15" s="53"/>
      <c r="E15" s="52"/>
      <c r="F15" s="52"/>
      <c r="G15" s="52"/>
      <c r="H15" s="52"/>
      <c r="I15" s="52"/>
      <c r="J15" s="52"/>
      <c r="K15" s="52"/>
      <c r="L15" s="50">
        <v>1.98</v>
      </c>
      <c r="M15" s="53"/>
      <c r="N15" s="53">
        <f t="shared" si="0"/>
        <v>0</v>
      </c>
      <c r="O15" s="23">
        <v>1.78</v>
      </c>
      <c r="P15" s="24">
        <v>2.1800000000000002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52"/>
      <c r="C16" s="52"/>
      <c r="D16" s="53"/>
      <c r="E16" s="52"/>
      <c r="F16" s="52"/>
      <c r="G16" s="52"/>
      <c r="H16" s="52"/>
      <c r="I16" s="52"/>
      <c r="J16" s="52"/>
      <c r="K16" s="52"/>
      <c r="L16" s="50">
        <v>1.98</v>
      </c>
      <c r="M16" s="53"/>
      <c r="N16" s="53">
        <f t="shared" si="0"/>
        <v>0</v>
      </c>
      <c r="O16" s="23">
        <v>1.78</v>
      </c>
      <c r="P16" s="24">
        <v>2.1800000000000002</v>
      </c>
      <c r="Q16" s="5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50">
        <v>1.98</v>
      </c>
      <c r="M17" s="53"/>
      <c r="N17" s="53">
        <f t="shared" si="0"/>
        <v>0</v>
      </c>
      <c r="O17" s="23">
        <v>1.78</v>
      </c>
      <c r="P17" s="24">
        <v>2.1800000000000002</v>
      </c>
      <c r="Q17" s="5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50">
        <v>1.98</v>
      </c>
      <c r="M18" s="53"/>
      <c r="N18" s="53">
        <f t="shared" si="0"/>
        <v>0</v>
      </c>
      <c r="O18" s="23">
        <v>1.78</v>
      </c>
      <c r="P18" s="24">
        <v>2.1800000000000002</v>
      </c>
      <c r="Q18" s="56">
        <f t="shared" si="1"/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0">
        <v>1.98</v>
      </c>
      <c r="M19" s="53"/>
      <c r="N19" s="53">
        <f t="shared" si="0"/>
        <v>0</v>
      </c>
      <c r="O19" s="23">
        <v>1.78</v>
      </c>
      <c r="P19" s="24">
        <v>2.1800000000000002</v>
      </c>
      <c r="Q19" s="56">
        <f t="shared" si="1"/>
        <v>0</v>
      </c>
      <c r="R19" s="7"/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50">
        <v>1.98</v>
      </c>
      <c r="M20" s="53"/>
      <c r="N20" s="53">
        <f t="shared" si="0"/>
        <v>0</v>
      </c>
      <c r="O20" s="23">
        <v>1.78</v>
      </c>
      <c r="P20" s="24">
        <v>2.1800000000000002</v>
      </c>
      <c r="Q20" s="56">
        <f t="shared" si="1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20"/>
  <sheetViews>
    <sheetView zoomScale="73" zoomScaleNormal="73" workbookViewId="0">
      <selection activeCell="V19" sqref="V19"/>
    </sheetView>
  </sheetViews>
  <sheetFormatPr defaultRowHeight="13.2" x14ac:dyDescent="0.2"/>
  <cols>
    <col min="1" max="1" width="3.77734375" customWidth="1"/>
    <col min="2" max="2" width="8.33203125" customWidth="1"/>
    <col min="4" max="4" width="8.77734375" customWidth="1"/>
    <col min="5" max="5" width="8.44140625" customWidth="1"/>
    <col min="6" max="6" width="9.44140625" customWidth="1"/>
    <col min="7" max="8" width="8.77734375" customWidth="1"/>
    <col min="9" max="9" width="9.2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8.4414062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16" t="s">
        <v>12</v>
      </c>
    </row>
    <row r="2" spans="1:18" ht="16.5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50">
        <v>6.3973684210526356</v>
      </c>
      <c r="C3" s="50">
        <v>6.5022891566265066</v>
      </c>
      <c r="D3" s="98">
        <v>6.4090909090909101</v>
      </c>
      <c r="E3" s="51">
        <v>6.4249999999999998</v>
      </c>
      <c r="F3" s="50">
        <v>6.5</v>
      </c>
      <c r="G3" s="50">
        <v>6.43</v>
      </c>
      <c r="H3" s="50">
        <v>6.3879999999999999</v>
      </c>
      <c r="I3" s="50">
        <v>6.41</v>
      </c>
      <c r="J3" s="50">
        <v>6.34</v>
      </c>
      <c r="K3" s="50"/>
      <c r="L3" s="43">
        <v>6.4</v>
      </c>
      <c r="M3" s="51">
        <f>AVERAGE(B3:K3)</f>
        <v>6.4224164985300058</v>
      </c>
      <c r="N3" s="51">
        <f t="shared" ref="N3:N17" si="0">MAX(B3:K3)-MIN(B3:K3)</f>
        <v>0.16228915662650678</v>
      </c>
      <c r="O3" s="35">
        <v>6.1</v>
      </c>
      <c r="P3" s="24">
        <v>6.7</v>
      </c>
      <c r="Q3" s="56">
        <f>M3/M3*100</f>
        <v>100</v>
      </c>
    </row>
    <row r="4" spans="1:18" ht="15.9" customHeight="1" x14ac:dyDescent="0.3">
      <c r="A4" s="189">
        <v>9</v>
      </c>
      <c r="B4" s="50">
        <v>6.3906250000000036</v>
      </c>
      <c r="C4" s="50">
        <v>6.5111999999999988</v>
      </c>
      <c r="D4" s="98">
        <v>6.4090909090909118</v>
      </c>
      <c r="E4" s="50">
        <v>6.4379999999999997</v>
      </c>
      <c r="F4" s="50">
        <v>6.4799999999999995</v>
      </c>
      <c r="G4" s="50">
        <v>6.4111111111111132</v>
      </c>
      <c r="H4" s="50">
        <v>6.383</v>
      </c>
      <c r="I4" s="50">
        <v>6.42</v>
      </c>
      <c r="J4" s="50">
        <v>6.35</v>
      </c>
      <c r="K4" s="50">
        <v>6.4250000000000007</v>
      </c>
      <c r="L4" s="43">
        <v>6.4</v>
      </c>
      <c r="M4" s="51">
        <f>AVERAGE(B4:K4)</f>
        <v>6.4218027020202033</v>
      </c>
      <c r="N4" s="51">
        <f t="shared" si="0"/>
        <v>0.16119999999999912</v>
      </c>
      <c r="O4" s="35">
        <v>6.1</v>
      </c>
      <c r="P4" s="24">
        <v>6.7</v>
      </c>
      <c r="Q4" s="56">
        <f>M4/M$3*100</f>
        <v>99.990442904007509</v>
      </c>
    </row>
    <row r="5" spans="1:18" ht="15.9" customHeight="1" x14ac:dyDescent="0.3">
      <c r="A5" s="189">
        <v>10</v>
      </c>
      <c r="B5" s="50">
        <v>6.3952380952380983</v>
      </c>
      <c r="C5" s="50">
        <v>6.4587654320987662</v>
      </c>
      <c r="D5" s="98">
        <v>6.3909090909090933</v>
      </c>
      <c r="E5" s="51">
        <v>6.4189999999999996</v>
      </c>
      <c r="F5" s="50">
        <v>6.4761904761904763</v>
      </c>
      <c r="G5" s="50">
        <v>6.4952380952380953</v>
      </c>
      <c r="H5" s="50">
        <v>6.3380000000000001</v>
      </c>
      <c r="I5" s="50">
        <v>6.46</v>
      </c>
      <c r="J5" s="50">
        <v>6.41</v>
      </c>
      <c r="K5" s="50">
        <v>6.48</v>
      </c>
      <c r="L5" s="43">
        <v>6.4</v>
      </c>
      <c r="M5" s="51">
        <f>AVERAGE(B5:K5)</f>
        <v>6.4323341189674537</v>
      </c>
      <c r="N5" s="51">
        <f t="shared" si="0"/>
        <v>0.15723809523809518</v>
      </c>
      <c r="O5" s="35">
        <v>6.1</v>
      </c>
      <c r="P5" s="24">
        <v>6.7</v>
      </c>
      <c r="Q5" s="56">
        <f t="shared" ref="Q5:Q17" si="1">M5/M$3*100</f>
        <v>100.15442194444594</v>
      </c>
    </row>
    <row r="6" spans="1:18" ht="15.9" customHeight="1" x14ac:dyDescent="0.3">
      <c r="A6" s="189">
        <v>11</v>
      </c>
      <c r="B6" s="50"/>
      <c r="C6" s="50"/>
      <c r="D6" s="51"/>
      <c r="E6" s="50"/>
      <c r="F6" s="50"/>
      <c r="G6" s="50"/>
      <c r="H6" s="50"/>
      <c r="I6" s="50"/>
      <c r="J6" s="50"/>
      <c r="K6" s="50"/>
      <c r="L6" s="43">
        <v>6.4</v>
      </c>
      <c r="M6" s="51"/>
      <c r="N6" s="51">
        <f t="shared" si="0"/>
        <v>0</v>
      </c>
      <c r="O6" s="35">
        <v>6.1</v>
      </c>
      <c r="P6" s="24">
        <v>6.7</v>
      </c>
      <c r="Q6" s="56">
        <f t="shared" si="1"/>
        <v>0</v>
      </c>
    </row>
    <row r="7" spans="1:18" ht="15.9" customHeight="1" x14ac:dyDescent="0.3">
      <c r="A7" s="189">
        <v>12</v>
      </c>
      <c r="B7" s="50"/>
      <c r="C7" s="50"/>
      <c r="D7" s="51"/>
      <c r="E7" s="50"/>
      <c r="F7" s="50"/>
      <c r="G7" s="50"/>
      <c r="H7" s="50"/>
      <c r="I7" s="50"/>
      <c r="J7" s="50"/>
      <c r="K7" s="50"/>
      <c r="L7" s="43">
        <v>6.4</v>
      </c>
      <c r="M7" s="51"/>
      <c r="N7" s="51">
        <f t="shared" si="0"/>
        <v>0</v>
      </c>
      <c r="O7" s="35">
        <v>6.1</v>
      </c>
      <c r="P7" s="24">
        <v>6.7</v>
      </c>
      <c r="Q7" s="56">
        <f t="shared" si="1"/>
        <v>0</v>
      </c>
    </row>
    <row r="8" spans="1:18" ht="15.9" customHeight="1" x14ac:dyDescent="0.3">
      <c r="A8" s="189">
        <v>1</v>
      </c>
      <c r="B8" s="50"/>
      <c r="C8" s="50"/>
      <c r="D8" s="51"/>
      <c r="E8" s="50"/>
      <c r="F8" s="50"/>
      <c r="G8" s="50"/>
      <c r="H8" s="50"/>
      <c r="I8" s="50"/>
      <c r="J8" s="50"/>
      <c r="K8" s="50"/>
      <c r="L8" s="43">
        <v>6.4</v>
      </c>
      <c r="M8" s="51"/>
      <c r="N8" s="51">
        <f t="shared" si="0"/>
        <v>0</v>
      </c>
      <c r="O8" s="35">
        <v>6.1</v>
      </c>
      <c r="P8" s="24">
        <v>6.7</v>
      </c>
      <c r="Q8" s="56">
        <f t="shared" si="1"/>
        <v>0</v>
      </c>
    </row>
    <row r="9" spans="1:18" ht="15.9" customHeight="1" x14ac:dyDescent="0.3">
      <c r="A9" s="189">
        <v>2</v>
      </c>
      <c r="B9" s="50"/>
      <c r="C9" s="50"/>
      <c r="D9" s="51"/>
      <c r="E9" s="50"/>
      <c r="F9" s="50"/>
      <c r="G9" s="50"/>
      <c r="H9" s="50"/>
      <c r="I9" s="50"/>
      <c r="J9" s="50"/>
      <c r="K9" s="50"/>
      <c r="L9" s="43">
        <v>6.4</v>
      </c>
      <c r="M9" s="51"/>
      <c r="N9" s="51">
        <f t="shared" si="0"/>
        <v>0</v>
      </c>
      <c r="O9" s="35">
        <v>6.1</v>
      </c>
      <c r="P9" s="24">
        <v>6.7</v>
      </c>
      <c r="Q9" s="56">
        <f t="shared" si="1"/>
        <v>0</v>
      </c>
    </row>
    <row r="10" spans="1:18" ht="15.9" customHeight="1" x14ac:dyDescent="0.3">
      <c r="A10" s="189">
        <v>3</v>
      </c>
      <c r="B10" s="50"/>
      <c r="C10" s="50"/>
      <c r="D10" s="51"/>
      <c r="E10" s="50"/>
      <c r="F10" s="50"/>
      <c r="G10" s="50"/>
      <c r="H10" s="50"/>
      <c r="I10" s="50"/>
      <c r="J10" s="50"/>
      <c r="K10" s="50"/>
      <c r="L10" s="43">
        <v>6.4</v>
      </c>
      <c r="M10" s="51"/>
      <c r="N10" s="51">
        <f t="shared" si="0"/>
        <v>0</v>
      </c>
      <c r="O10" s="35">
        <v>6.1</v>
      </c>
      <c r="P10" s="24">
        <v>6.7</v>
      </c>
      <c r="Q10" s="56">
        <f t="shared" si="1"/>
        <v>0</v>
      </c>
    </row>
    <row r="11" spans="1:18" ht="15.9" customHeight="1" x14ac:dyDescent="0.3">
      <c r="A11" s="189">
        <v>4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43">
        <v>6.4</v>
      </c>
      <c r="M11" s="51"/>
      <c r="N11" s="51">
        <f t="shared" si="0"/>
        <v>0</v>
      </c>
      <c r="O11" s="35">
        <v>6.1</v>
      </c>
      <c r="P11" s="24">
        <v>6.7</v>
      </c>
      <c r="Q11" s="56">
        <f t="shared" si="1"/>
        <v>0</v>
      </c>
    </row>
    <row r="12" spans="1:18" ht="15.9" customHeight="1" x14ac:dyDescent="0.3">
      <c r="A12" s="189">
        <v>5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43">
        <v>6.4</v>
      </c>
      <c r="M12" s="51"/>
      <c r="N12" s="51">
        <f t="shared" si="0"/>
        <v>0</v>
      </c>
      <c r="O12" s="35">
        <v>6.1</v>
      </c>
      <c r="P12" s="24">
        <v>6.7</v>
      </c>
      <c r="Q12" s="56">
        <f t="shared" si="1"/>
        <v>0</v>
      </c>
    </row>
    <row r="13" spans="1:18" ht="15.9" customHeight="1" x14ac:dyDescent="0.3">
      <c r="A13" s="189">
        <v>6</v>
      </c>
      <c r="B13" s="50"/>
      <c r="C13" s="50"/>
      <c r="D13" s="51"/>
      <c r="E13" s="50"/>
      <c r="F13" s="50"/>
      <c r="G13" s="50"/>
      <c r="H13" s="50"/>
      <c r="I13" s="50"/>
      <c r="J13" s="50"/>
      <c r="K13" s="50"/>
      <c r="L13" s="43">
        <v>6.4</v>
      </c>
      <c r="M13" s="51"/>
      <c r="N13" s="51">
        <f t="shared" si="0"/>
        <v>0</v>
      </c>
      <c r="O13" s="35">
        <v>6.1</v>
      </c>
      <c r="P13" s="24">
        <v>6.7</v>
      </c>
      <c r="Q13" s="56">
        <f t="shared" si="1"/>
        <v>0</v>
      </c>
    </row>
    <row r="14" spans="1:18" ht="15.9" customHeight="1" x14ac:dyDescent="0.3">
      <c r="A14" s="189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3">
        <v>6.4</v>
      </c>
      <c r="M14" s="51"/>
      <c r="N14" s="51">
        <f t="shared" si="0"/>
        <v>0</v>
      </c>
      <c r="O14" s="35">
        <v>6.1</v>
      </c>
      <c r="P14" s="24">
        <v>6.7</v>
      </c>
      <c r="Q14" s="56">
        <f t="shared" si="1"/>
        <v>0</v>
      </c>
    </row>
    <row r="15" spans="1:18" ht="15.9" customHeight="1" x14ac:dyDescent="0.3">
      <c r="A15" s="189">
        <v>8</v>
      </c>
      <c r="B15" s="50"/>
      <c r="C15" s="50"/>
      <c r="D15" s="51"/>
      <c r="E15" s="50"/>
      <c r="F15" s="50"/>
      <c r="G15" s="50"/>
      <c r="H15" s="50"/>
      <c r="I15" s="50"/>
      <c r="J15" s="50"/>
      <c r="K15" s="50"/>
      <c r="L15" s="43">
        <v>6.4</v>
      </c>
      <c r="M15" s="51"/>
      <c r="N15" s="51">
        <f t="shared" si="0"/>
        <v>0</v>
      </c>
      <c r="O15" s="35">
        <v>6.1</v>
      </c>
      <c r="P15" s="24">
        <v>6.7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50"/>
      <c r="C16" s="50"/>
      <c r="D16" s="51"/>
      <c r="E16" s="50"/>
      <c r="F16" s="50"/>
      <c r="G16" s="50"/>
      <c r="H16" s="50"/>
      <c r="I16" s="50"/>
      <c r="J16" s="50"/>
      <c r="K16" s="50"/>
      <c r="L16" s="43">
        <v>6.4</v>
      </c>
      <c r="M16" s="51"/>
      <c r="N16" s="51">
        <f t="shared" si="0"/>
        <v>0</v>
      </c>
      <c r="O16" s="35">
        <v>6.1</v>
      </c>
      <c r="P16" s="24">
        <v>6.7</v>
      </c>
      <c r="Q16" s="5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3">
        <v>6.4</v>
      </c>
      <c r="M17" s="51"/>
      <c r="N17" s="51">
        <f t="shared" si="0"/>
        <v>0</v>
      </c>
      <c r="O17" s="35">
        <v>6.1</v>
      </c>
      <c r="P17" s="24">
        <v>6.7</v>
      </c>
      <c r="Q17" s="5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3">
        <v>6.4</v>
      </c>
      <c r="M18" s="51"/>
      <c r="N18" s="51">
        <f>MAX(B18:K18)-MIN(B18:K18)</f>
        <v>0</v>
      </c>
      <c r="O18" s="35">
        <v>6.1</v>
      </c>
      <c r="P18" s="24">
        <v>6.7</v>
      </c>
      <c r="Q18" s="56">
        <f>M18/M$3*100</f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3">
        <v>6.4</v>
      </c>
      <c r="M19" s="51"/>
      <c r="N19" s="51">
        <f>MAX(B19:K19)-MIN(B19:K19)</f>
        <v>0</v>
      </c>
      <c r="O19" s="35">
        <v>6.1</v>
      </c>
      <c r="P19" s="24">
        <v>6.7</v>
      </c>
      <c r="Q19" s="56">
        <f>M19/M$3*100</f>
        <v>0</v>
      </c>
      <c r="R19" s="7"/>
    </row>
    <row r="20" spans="1:18" ht="15.9" customHeight="1" x14ac:dyDescent="0.3">
      <c r="A20" s="190">
        <v>1</v>
      </c>
      <c r="B20" s="47"/>
      <c r="C20" s="70"/>
      <c r="D20" s="70"/>
      <c r="E20" s="70"/>
      <c r="F20" s="70"/>
      <c r="G20" s="70"/>
      <c r="H20" s="70"/>
      <c r="I20" s="70"/>
      <c r="J20" s="70"/>
      <c r="K20" s="70"/>
      <c r="L20" s="43">
        <v>6.4</v>
      </c>
      <c r="M20" s="51"/>
      <c r="N20" s="51">
        <f>MAX(B20:K20)-MIN(B20:K20)</f>
        <v>0</v>
      </c>
      <c r="O20" s="35">
        <v>6.1</v>
      </c>
      <c r="P20" s="24">
        <v>6.7</v>
      </c>
      <c r="Q20" s="56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20"/>
  <sheetViews>
    <sheetView zoomScale="73" zoomScaleNormal="73" workbookViewId="0">
      <selection activeCell="V19" sqref="V19"/>
    </sheetView>
  </sheetViews>
  <sheetFormatPr defaultRowHeight="13.2" x14ac:dyDescent="0.2"/>
  <cols>
    <col min="1" max="1" width="3.77734375" customWidth="1"/>
    <col min="2" max="2" width="7.77734375" customWidth="1"/>
    <col min="3" max="3" width="9.21875" customWidth="1"/>
    <col min="4" max="4" width="8.77734375" customWidth="1"/>
    <col min="5" max="5" width="9.21875" customWidth="1"/>
    <col min="6" max="6" width="9.44140625" customWidth="1"/>
    <col min="7" max="9" width="8.777343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33203125" customWidth="1"/>
    <col min="15" max="16" width="2.6640625" customWidth="1"/>
  </cols>
  <sheetData>
    <row r="1" spans="1:18" ht="20.100000000000001" customHeight="1" x14ac:dyDescent="0.45">
      <c r="F1" s="16" t="s">
        <v>10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49">
        <v>33.489473684210523</v>
      </c>
      <c r="C3" s="49">
        <v>33.511445783132515</v>
      </c>
      <c r="D3" s="43">
        <v>32.773684210526319</v>
      </c>
      <c r="E3" s="43">
        <v>33.137999999999998</v>
      </c>
      <c r="F3" s="49">
        <v>33.950000000000003</v>
      </c>
      <c r="G3" s="49">
        <v>33.166666666666664</v>
      </c>
      <c r="H3" s="49">
        <v>33.533000000000001</v>
      </c>
      <c r="I3" s="49">
        <v>33.5</v>
      </c>
      <c r="J3" s="49">
        <v>33.67</v>
      </c>
      <c r="K3" s="91"/>
      <c r="L3" s="44">
        <v>34</v>
      </c>
      <c r="M3" s="43">
        <f>AVERAGE(B3:K3)</f>
        <v>33.414696704948447</v>
      </c>
      <c r="N3" s="43">
        <f t="shared" ref="N3:N17" si="0">MAX(B3:K3)-MIN(B3:K3)</f>
        <v>1.1763157894736835</v>
      </c>
      <c r="O3" s="23">
        <v>32</v>
      </c>
      <c r="P3" s="24">
        <v>36</v>
      </c>
      <c r="Q3" s="56">
        <f>M3/M3*100</f>
        <v>100</v>
      </c>
    </row>
    <row r="4" spans="1:18" ht="15.9" customHeight="1" x14ac:dyDescent="0.3">
      <c r="A4" s="189">
        <v>9</v>
      </c>
      <c r="B4" s="49">
        <v>33.550000000000004</v>
      </c>
      <c r="C4" s="49">
        <v>33.82173333333332</v>
      </c>
      <c r="D4" s="43">
        <v>32.557894736842101</v>
      </c>
      <c r="E4" s="49">
        <v>33.098999999999997</v>
      </c>
      <c r="F4" s="49">
        <v>33.9</v>
      </c>
      <c r="G4" s="49">
        <v>33.179629629629623</v>
      </c>
      <c r="H4" s="49">
        <v>33.561</v>
      </c>
      <c r="I4" s="49">
        <v>33.6</v>
      </c>
      <c r="J4" s="49">
        <v>33.979999999999997</v>
      </c>
      <c r="K4" s="49">
        <v>32.96</v>
      </c>
      <c r="L4" s="44">
        <v>34</v>
      </c>
      <c r="M4" s="43">
        <f>AVERAGE(B4:K4)</f>
        <v>33.420925769980506</v>
      </c>
      <c r="N4" s="43">
        <f t="shared" si="0"/>
        <v>1.4221052631578956</v>
      </c>
      <c r="O4" s="23">
        <v>32</v>
      </c>
      <c r="P4" s="24">
        <v>36</v>
      </c>
      <c r="Q4" s="56">
        <f>M4/M$3*100</f>
        <v>100.01864169256737</v>
      </c>
    </row>
    <row r="5" spans="1:18" ht="15.9" customHeight="1" x14ac:dyDescent="0.3">
      <c r="A5" s="189">
        <v>10</v>
      </c>
      <c r="B5" s="49">
        <v>33.490476190476187</v>
      </c>
      <c r="C5" s="49">
        <v>33.518148148148143</v>
      </c>
      <c r="D5" s="43">
        <v>32.89473684210526</v>
      </c>
      <c r="E5" s="43">
        <v>33.283999999999999</v>
      </c>
      <c r="F5" s="49">
        <v>34</v>
      </c>
      <c r="G5" s="49">
        <v>33.238095238095234</v>
      </c>
      <c r="H5" s="49">
        <v>33.479999999999997</v>
      </c>
      <c r="I5" s="49">
        <v>33.5</v>
      </c>
      <c r="J5" s="49">
        <v>33.6</v>
      </c>
      <c r="K5" s="49">
        <v>33.193333333333342</v>
      </c>
      <c r="L5" s="44">
        <v>34</v>
      </c>
      <c r="M5" s="43">
        <f>AVERAGE(B5:K5)</f>
        <v>33.419878975215816</v>
      </c>
      <c r="N5" s="43">
        <f t="shared" si="0"/>
        <v>1.1052631578947398</v>
      </c>
      <c r="O5" s="23">
        <v>32</v>
      </c>
      <c r="P5" s="24">
        <v>36</v>
      </c>
      <c r="Q5" s="56">
        <f t="shared" ref="Q5:Q17" si="1">M5/M$3*100</f>
        <v>100.01550895497608</v>
      </c>
    </row>
    <row r="6" spans="1:18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4">
        <v>34</v>
      </c>
      <c r="M6" s="43"/>
      <c r="N6" s="43">
        <f t="shared" si="0"/>
        <v>0</v>
      </c>
      <c r="O6" s="23">
        <v>32</v>
      </c>
      <c r="P6" s="24">
        <v>36</v>
      </c>
      <c r="Q6" s="56">
        <f t="shared" si="1"/>
        <v>0</v>
      </c>
    </row>
    <row r="7" spans="1:18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4">
        <v>34</v>
      </c>
      <c r="M7" s="43"/>
      <c r="N7" s="43">
        <f t="shared" si="0"/>
        <v>0</v>
      </c>
      <c r="O7" s="23">
        <v>32</v>
      </c>
      <c r="P7" s="24">
        <v>36</v>
      </c>
      <c r="Q7" s="56">
        <f t="shared" si="1"/>
        <v>0</v>
      </c>
    </row>
    <row r="8" spans="1:18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4">
        <v>34</v>
      </c>
      <c r="M8" s="43"/>
      <c r="N8" s="43">
        <f t="shared" si="0"/>
        <v>0</v>
      </c>
      <c r="O8" s="23">
        <v>32</v>
      </c>
      <c r="P8" s="24">
        <v>36</v>
      </c>
      <c r="Q8" s="56">
        <f t="shared" si="1"/>
        <v>0</v>
      </c>
    </row>
    <row r="9" spans="1:18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4">
        <v>34</v>
      </c>
      <c r="M9" s="43"/>
      <c r="N9" s="43">
        <f t="shared" si="0"/>
        <v>0</v>
      </c>
      <c r="O9" s="23">
        <v>32</v>
      </c>
      <c r="P9" s="24">
        <v>36</v>
      </c>
      <c r="Q9" s="56">
        <f t="shared" si="1"/>
        <v>0</v>
      </c>
    </row>
    <row r="10" spans="1:18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4">
        <v>34</v>
      </c>
      <c r="M10" s="43"/>
      <c r="N10" s="43">
        <f t="shared" si="0"/>
        <v>0</v>
      </c>
      <c r="O10" s="23">
        <v>32</v>
      </c>
      <c r="P10" s="24">
        <v>36</v>
      </c>
      <c r="Q10" s="56">
        <f t="shared" si="1"/>
        <v>0</v>
      </c>
    </row>
    <row r="11" spans="1:18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4">
        <v>34</v>
      </c>
      <c r="M11" s="43"/>
      <c r="N11" s="43">
        <f t="shared" si="0"/>
        <v>0</v>
      </c>
      <c r="O11" s="23">
        <v>32</v>
      </c>
      <c r="P11" s="24">
        <v>36</v>
      </c>
      <c r="Q11" s="56">
        <f t="shared" si="1"/>
        <v>0</v>
      </c>
    </row>
    <row r="12" spans="1:18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4">
        <v>34</v>
      </c>
      <c r="M12" s="43"/>
      <c r="N12" s="43">
        <f t="shared" si="0"/>
        <v>0</v>
      </c>
      <c r="O12" s="23">
        <v>32</v>
      </c>
      <c r="P12" s="24">
        <v>36</v>
      </c>
      <c r="Q12" s="56">
        <f t="shared" si="1"/>
        <v>0</v>
      </c>
    </row>
    <row r="13" spans="1:18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4">
        <v>34</v>
      </c>
      <c r="M13" s="43"/>
      <c r="N13" s="43">
        <f t="shared" si="0"/>
        <v>0</v>
      </c>
      <c r="O13" s="23">
        <v>32</v>
      </c>
      <c r="P13" s="24">
        <v>36</v>
      </c>
      <c r="Q13" s="56">
        <f t="shared" si="1"/>
        <v>0</v>
      </c>
    </row>
    <row r="14" spans="1:18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4">
        <v>34</v>
      </c>
      <c r="M14" s="43"/>
      <c r="N14" s="43">
        <f t="shared" si="0"/>
        <v>0</v>
      </c>
      <c r="O14" s="23">
        <v>32</v>
      </c>
      <c r="P14" s="24">
        <v>36</v>
      </c>
      <c r="Q14" s="56">
        <f t="shared" si="1"/>
        <v>0</v>
      </c>
    </row>
    <row r="15" spans="1:18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4">
        <v>34</v>
      </c>
      <c r="M15" s="43"/>
      <c r="N15" s="43">
        <f t="shared" si="0"/>
        <v>0</v>
      </c>
      <c r="O15" s="23">
        <v>32</v>
      </c>
      <c r="P15" s="24">
        <v>36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4">
        <v>34</v>
      </c>
      <c r="M16" s="43"/>
      <c r="N16" s="43">
        <f t="shared" si="0"/>
        <v>0</v>
      </c>
      <c r="O16" s="23">
        <v>32</v>
      </c>
      <c r="P16" s="24">
        <v>36</v>
      </c>
      <c r="Q16" s="5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4">
        <v>34</v>
      </c>
      <c r="M17" s="43"/>
      <c r="N17" s="43">
        <f t="shared" si="0"/>
        <v>0</v>
      </c>
      <c r="O17" s="23">
        <v>32</v>
      </c>
      <c r="P17" s="24">
        <v>36</v>
      </c>
      <c r="Q17" s="5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4">
        <v>34</v>
      </c>
      <c r="M18" s="43"/>
      <c r="N18" s="43">
        <f>MAX(B18:K18)-MIN(B18:K18)</f>
        <v>0</v>
      </c>
      <c r="O18" s="23">
        <v>32</v>
      </c>
      <c r="P18" s="24">
        <v>36</v>
      </c>
      <c r="Q18" s="56">
        <f>M18/M$3*100</f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4">
        <v>34</v>
      </c>
      <c r="M19" s="43"/>
      <c r="N19" s="43">
        <f>MAX(B19:K19)-MIN(B19:K19)</f>
        <v>0</v>
      </c>
      <c r="O19" s="23">
        <v>32</v>
      </c>
      <c r="P19" s="24">
        <v>36</v>
      </c>
      <c r="Q19" s="56">
        <f>M19/M$3*100</f>
        <v>0</v>
      </c>
      <c r="R19" s="7"/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4">
        <v>34</v>
      </c>
      <c r="M20" s="43"/>
      <c r="N20" s="43">
        <f>MAX(B20:K20)-MIN(B20:K20)</f>
        <v>0</v>
      </c>
      <c r="O20" s="23">
        <v>32</v>
      </c>
      <c r="P20" s="24">
        <v>36</v>
      </c>
      <c r="Q20" s="56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21"/>
  <sheetViews>
    <sheetView zoomScale="73" zoomScaleNormal="73" workbookViewId="0">
      <selection activeCell="V19" sqref="V19"/>
    </sheetView>
  </sheetViews>
  <sheetFormatPr defaultRowHeight="13.2" x14ac:dyDescent="0.2"/>
  <cols>
    <col min="1" max="1" width="3.77734375" customWidth="1"/>
    <col min="2" max="2" width="9.6640625" customWidth="1"/>
    <col min="3" max="3" width="10.44140625" bestFit="1" customWidth="1"/>
    <col min="4" max="4" width="10.88671875" customWidth="1"/>
    <col min="5" max="5" width="10" customWidth="1"/>
    <col min="6" max="6" width="9.44140625" customWidth="1"/>
    <col min="7" max="7" width="10.33203125" customWidth="1"/>
    <col min="8" max="8" width="9.77734375" customWidth="1"/>
    <col min="9" max="9" width="10.6640625" customWidth="1"/>
    <col min="10" max="10" width="9.6640625" customWidth="1"/>
    <col min="11" max="11" width="10.44140625" style="2" customWidth="1"/>
    <col min="12" max="12" width="8.6640625" customWidth="1"/>
    <col min="13" max="13" width="9.77734375" customWidth="1"/>
    <col min="14" max="14" width="9.44140625" customWidth="1"/>
    <col min="15" max="16" width="2.6640625" customWidth="1"/>
    <col min="17" max="17" width="10.109375" bestFit="1" customWidth="1"/>
  </cols>
  <sheetData>
    <row r="1" spans="1:19" ht="20.100000000000001" customHeight="1" x14ac:dyDescent="0.45">
      <c r="F1" s="16" t="s">
        <v>11</v>
      </c>
    </row>
    <row r="2" spans="1:19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9" ht="15.9" customHeight="1" x14ac:dyDescent="0.3">
      <c r="A3" s="189">
        <v>8</v>
      </c>
      <c r="B3" s="52">
        <v>2.9884210526315784</v>
      </c>
      <c r="C3" s="52">
        <v>3.0067058823529429</v>
      </c>
      <c r="D3" s="53">
        <v>3.0476470588235287</v>
      </c>
      <c r="E3" s="53">
        <v>2.9929999999999999</v>
      </c>
      <c r="F3" s="52">
        <v>2.9990000000000001</v>
      </c>
      <c r="G3" s="52">
        <v>2.9358333333333331</v>
      </c>
      <c r="H3" s="52">
        <v>2.9729999999999999</v>
      </c>
      <c r="I3" s="52">
        <v>2.9710000000000001</v>
      </c>
      <c r="J3" s="52">
        <v>3</v>
      </c>
      <c r="K3" s="52"/>
      <c r="L3" s="50">
        <v>2.99</v>
      </c>
      <c r="M3" s="53">
        <f>AVERAGE(B3:K3)</f>
        <v>2.9905119252379313</v>
      </c>
      <c r="N3" s="53">
        <f t="shared" ref="N3:N17" si="0">MAX(B3:K3)-MIN(B3:K3)</f>
        <v>0.11181372549019564</v>
      </c>
      <c r="O3" s="23">
        <v>2.79</v>
      </c>
      <c r="P3" s="24">
        <v>3.19</v>
      </c>
      <c r="Q3" s="56">
        <f>M3/M3*100</f>
        <v>100</v>
      </c>
      <c r="R3" s="25"/>
      <c r="S3" s="25"/>
    </row>
    <row r="4" spans="1:19" ht="15.9" customHeight="1" x14ac:dyDescent="0.3">
      <c r="A4" s="189">
        <v>9</v>
      </c>
      <c r="B4" s="52">
        <v>2.9887500000000005</v>
      </c>
      <c r="C4" s="52">
        <v>3.0124000000000004</v>
      </c>
      <c r="D4" s="53">
        <v>3.0442105263157893</v>
      </c>
      <c r="E4" s="52">
        <v>2.98</v>
      </c>
      <c r="F4" s="52">
        <v>2.9890000000000008</v>
      </c>
      <c r="G4" s="52">
        <v>2.9224603174603172</v>
      </c>
      <c r="H4" s="50">
        <v>2.976</v>
      </c>
      <c r="I4" s="52">
        <v>2.9710000000000001</v>
      </c>
      <c r="J4" s="52">
        <v>3</v>
      </c>
      <c r="K4" s="52">
        <v>3.0191666666666666</v>
      </c>
      <c r="L4" s="50">
        <v>2.99</v>
      </c>
      <c r="M4" s="53">
        <f>AVERAGE(B4:K4)</f>
        <v>2.9902987510442776</v>
      </c>
      <c r="N4" s="53">
        <f t="shared" si="0"/>
        <v>0.12175020885547205</v>
      </c>
      <c r="O4" s="23">
        <v>2.79</v>
      </c>
      <c r="P4" s="24">
        <v>3.19</v>
      </c>
      <c r="Q4" s="56">
        <f>M4/M$3*100</f>
        <v>99.9928716487684</v>
      </c>
      <c r="R4" s="25"/>
      <c r="S4" s="25"/>
    </row>
    <row r="5" spans="1:19" ht="15.9" customHeight="1" x14ac:dyDescent="0.3">
      <c r="A5" s="189">
        <v>10</v>
      </c>
      <c r="B5" s="52">
        <v>2.9978571428571432</v>
      </c>
      <c r="C5" s="52">
        <v>2.9993902439024391</v>
      </c>
      <c r="D5" s="53">
        <v>3.0516666666666663</v>
      </c>
      <c r="E5" s="53">
        <v>2.9769999999999999</v>
      </c>
      <c r="F5" s="52">
        <v>2.9790476190476185</v>
      </c>
      <c r="G5" s="52">
        <v>2.9529824561403508</v>
      </c>
      <c r="H5" s="50">
        <v>2.9660000000000002</v>
      </c>
      <c r="I5" s="52">
        <v>2.9660000000000002</v>
      </c>
      <c r="J5" s="52">
        <v>3</v>
      </c>
      <c r="K5" s="52">
        <v>3.0526666666666666</v>
      </c>
      <c r="L5" s="50">
        <v>2.99</v>
      </c>
      <c r="M5" s="53">
        <f>AVERAGE(B5:K5)</f>
        <v>2.9942610795280884</v>
      </c>
      <c r="N5" s="53">
        <f t="shared" si="0"/>
        <v>9.968421052631582E-2</v>
      </c>
      <c r="O5" s="23">
        <v>2.79</v>
      </c>
      <c r="P5" s="24">
        <v>3.19</v>
      </c>
      <c r="Q5" s="56">
        <f t="shared" ref="Q5:Q17" si="1">M5/M$3*100</f>
        <v>100.12536831097434</v>
      </c>
      <c r="R5" s="25"/>
      <c r="S5" s="25"/>
    </row>
    <row r="6" spans="1:19" ht="15.9" customHeight="1" x14ac:dyDescent="0.3">
      <c r="A6" s="189">
        <v>11</v>
      </c>
      <c r="B6" s="52"/>
      <c r="C6" s="52"/>
      <c r="D6" s="53"/>
      <c r="E6" s="52"/>
      <c r="F6" s="52"/>
      <c r="G6" s="52"/>
      <c r="H6" s="52"/>
      <c r="I6" s="52"/>
      <c r="J6" s="52"/>
      <c r="K6" s="52"/>
      <c r="L6" s="50">
        <v>2.99</v>
      </c>
      <c r="M6" s="53"/>
      <c r="N6" s="53">
        <f t="shared" si="0"/>
        <v>0</v>
      </c>
      <c r="O6" s="23">
        <v>2.79</v>
      </c>
      <c r="P6" s="24">
        <v>3.19</v>
      </c>
      <c r="Q6" s="56">
        <f t="shared" si="1"/>
        <v>0</v>
      </c>
      <c r="R6" s="25"/>
      <c r="S6" s="25"/>
    </row>
    <row r="7" spans="1:19" ht="15.9" customHeight="1" x14ac:dyDescent="0.3">
      <c r="A7" s="189">
        <v>12</v>
      </c>
      <c r="B7" s="52"/>
      <c r="C7" s="52"/>
      <c r="D7" s="53"/>
      <c r="E7" s="52"/>
      <c r="F7" s="52"/>
      <c r="G7" s="52"/>
      <c r="H7" s="52"/>
      <c r="I7" s="52"/>
      <c r="J7" s="52"/>
      <c r="K7" s="52"/>
      <c r="L7" s="50">
        <v>2.99</v>
      </c>
      <c r="M7" s="53"/>
      <c r="N7" s="53">
        <f t="shared" si="0"/>
        <v>0</v>
      </c>
      <c r="O7" s="23">
        <v>2.79</v>
      </c>
      <c r="P7" s="24">
        <v>3.19</v>
      </c>
      <c r="Q7" s="56">
        <f t="shared" si="1"/>
        <v>0</v>
      </c>
      <c r="R7" s="25"/>
      <c r="S7" s="25"/>
    </row>
    <row r="8" spans="1:19" ht="15.9" customHeight="1" x14ac:dyDescent="0.3">
      <c r="A8" s="189">
        <v>1</v>
      </c>
      <c r="B8" s="52"/>
      <c r="C8" s="52"/>
      <c r="D8" s="53"/>
      <c r="E8" s="52"/>
      <c r="F8" s="52"/>
      <c r="G8" s="52"/>
      <c r="H8" s="52"/>
      <c r="I8" s="52"/>
      <c r="J8" s="52"/>
      <c r="K8" s="52"/>
      <c r="L8" s="50">
        <v>2.99</v>
      </c>
      <c r="M8" s="53"/>
      <c r="N8" s="53">
        <f t="shared" si="0"/>
        <v>0</v>
      </c>
      <c r="O8" s="23">
        <v>2.79</v>
      </c>
      <c r="P8" s="24">
        <v>3.19</v>
      </c>
      <c r="Q8" s="56">
        <f t="shared" si="1"/>
        <v>0</v>
      </c>
      <c r="R8" s="25"/>
      <c r="S8" s="25"/>
    </row>
    <row r="9" spans="1:19" ht="15.9" customHeight="1" x14ac:dyDescent="0.3">
      <c r="A9" s="189">
        <v>2</v>
      </c>
      <c r="B9" s="52"/>
      <c r="C9" s="52"/>
      <c r="D9" s="53"/>
      <c r="E9" s="52"/>
      <c r="F9" s="52"/>
      <c r="G9" s="52"/>
      <c r="H9" s="52"/>
      <c r="I9" s="52"/>
      <c r="J9" s="52"/>
      <c r="K9" s="52"/>
      <c r="L9" s="50">
        <v>2.99</v>
      </c>
      <c r="M9" s="53"/>
      <c r="N9" s="53">
        <f t="shared" si="0"/>
        <v>0</v>
      </c>
      <c r="O9" s="23">
        <v>2.79</v>
      </c>
      <c r="P9" s="24">
        <v>3.19</v>
      </c>
      <c r="Q9" s="56">
        <f t="shared" si="1"/>
        <v>0</v>
      </c>
      <c r="R9" s="25"/>
      <c r="S9" s="25"/>
    </row>
    <row r="10" spans="1:19" ht="15.9" customHeight="1" x14ac:dyDescent="0.3">
      <c r="A10" s="189">
        <v>3</v>
      </c>
      <c r="B10" s="52"/>
      <c r="C10" s="52"/>
      <c r="D10" s="106"/>
      <c r="E10" s="52"/>
      <c r="F10" s="52"/>
      <c r="G10" s="52"/>
      <c r="H10" s="52"/>
      <c r="I10" s="52"/>
      <c r="J10" s="52"/>
      <c r="K10" s="52"/>
      <c r="L10" s="50">
        <v>2.99</v>
      </c>
      <c r="M10" s="53"/>
      <c r="N10" s="53">
        <f t="shared" si="0"/>
        <v>0</v>
      </c>
      <c r="O10" s="23">
        <v>2.79</v>
      </c>
      <c r="P10" s="24">
        <v>3.19</v>
      </c>
      <c r="Q10" s="56">
        <f t="shared" si="1"/>
        <v>0</v>
      </c>
      <c r="R10" s="25"/>
      <c r="S10" s="25"/>
    </row>
    <row r="11" spans="1:19" ht="15.9" customHeight="1" x14ac:dyDescent="0.3">
      <c r="A11" s="189">
        <v>4</v>
      </c>
      <c r="B11" s="52"/>
      <c r="C11" s="52"/>
      <c r="D11" s="106"/>
      <c r="E11" s="52"/>
      <c r="F11" s="52"/>
      <c r="G11" s="52"/>
      <c r="H11" s="52"/>
      <c r="I11" s="52"/>
      <c r="J11" s="52"/>
      <c r="K11" s="52"/>
      <c r="L11" s="50">
        <v>2.99</v>
      </c>
      <c r="M11" s="53"/>
      <c r="N11" s="53">
        <f t="shared" si="0"/>
        <v>0</v>
      </c>
      <c r="O11" s="23">
        <v>2.79</v>
      </c>
      <c r="P11" s="24">
        <v>3.19</v>
      </c>
      <c r="Q11" s="56">
        <f t="shared" si="1"/>
        <v>0</v>
      </c>
      <c r="R11" s="25"/>
      <c r="S11" s="25"/>
    </row>
    <row r="12" spans="1:19" ht="15.9" customHeight="1" x14ac:dyDescent="0.3">
      <c r="A12" s="189">
        <v>5</v>
      </c>
      <c r="B12" s="52"/>
      <c r="C12" s="52"/>
      <c r="D12" s="53"/>
      <c r="E12" s="52"/>
      <c r="F12" s="52"/>
      <c r="G12" s="52"/>
      <c r="H12" s="52"/>
      <c r="I12" s="52"/>
      <c r="J12" s="52"/>
      <c r="K12" s="52"/>
      <c r="L12" s="50">
        <v>2.99</v>
      </c>
      <c r="M12" s="53"/>
      <c r="N12" s="53">
        <f t="shared" si="0"/>
        <v>0</v>
      </c>
      <c r="O12" s="23">
        <v>2.79</v>
      </c>
      <c r="P12" s="24">
        <v>3.19</v>
      </c>
      <c r="Q12" s="56">
        <f t="shared" si="1"/>
        <v>0</v>
      </c>
      <c r="R12" s="25"/>
      <c r="S12" s="25"/>
    </row>
    <row r="13" spans="1:19" ht="15.9" customHeight="1" x14ac:dyDescent="0.3">
      <c r="A13" s="189">
        <v>6</v>
      </c>
      <c r="B13" s="52"/>
      <c r="C13" s="52"/>
      <c r="D13" s="53"/>
      <c r="E13" s="52"/>
      <c r="F13" s="52"/>
      <c r="G13" s="52"/>
      <c r="H13" s="52"/>
      <c r="I13" s="52"/>
      <c r="J13" s="52"/>
      <c r="K13" s="52"/>
      <c r="L13" s="50">
        <v>2.99</v>
      </c>
      <c r="M13" s="53"/>
      <c r="N13" s="53">
        <f t="shared" si="0"/>
        <v>0</v>
      </c>
      <c r="O13" s="23">
        <v>2.79</v>
      </c>
      <c r="P13" s="24">
        <v>3.19</v>
      </c>
      <c r="Q13" s="56">
        <f t="shared" si="1"/>
        <v>0</v>
      </c>
      <c r="R13" s="25"/>
      <c r="S13" s="25"/>
    </row>
    <row r="14" spans="1:19" ht="15.9" customHeight="1" x14ac:dyDescent="0.3">
      <c r="A14" s="189">
        <v>7</v>
      </c>
      <c r="B14" s="52"/>
      <c r="C14" s="52"/>
      <c r="D14" s="53"/>
      <c r="E14" s="52"/>
      <c r="F14" s="52"/>
      <c r="G14" s="52"/>
      <c r="H14" s="52"/>
      <c r="I14" s="52"/>
      <c r="J14" s="52"/>
      <c r="K14" s="52"/>
      <c r="L14" s="50">
        <v>2.99</v>
      </c>
      <c r="M14" s="53"/>
      <c r="N14" s="53">
        <f t="shared" si="0"/>
        <v>0</v>
      </c>
      <c r="O14" s="23">
        <v>2.79</v>
      </c>
      <c r="P14" s="24">
        <v>3.19</v>
      </c>
      <c r="Q14" s="56">
        <f t="shared" si="1"/>
        <v>0</v>
      </c>
      <c r="R14" s="25"/>
      <c r="S14" s="25"/>
    </row>
    <row r="15" spans="1:19" ht="15.9" customHeight="1" x14ac:dyDescent="0.3">
      <c r="A15" s="189">
        <v>8</v>
      </c>
      <c r="B15" s="52"/>
      <c r="C15" s="52"/>
      <c r="D15" s="53"/>
      <c r="E15" s="52"/>
      <c r="F15" s="52"/>
      <c r="G15" s="52"/>
      <c r="H15" s="52"/>
      <c r="I15" s="52"/>
      <c r="J15" s="52"/>
      <c r="K15" s="52"/>
      <c r="L15" s="50">
        <v>2.99</v>
      </c>
      <c r="M15" s="53"/>
      <c r="N15" s="53">
        <f t="shared" si="0"/>
        <v>0</v>
      </c>
      <c r="O15" s="23">
        <v>2.79</v>
      </c>
      <c r="P15" s="24">
        <v>3.19</v>
      </c>
      <c r="Q15" s="56">
        <f t="shared" si="1"/>
        <v>0</v>
      </c>
      <c r="R15" s="32"/>
      <c r="S15" s="25"/>
    </row>
    <row r="16" spans="1:19" ht="15.9" customHeight="1" x14ac:dyDescent="0.3">
      <c r="A16" s="189">
        <v>9</v>
      </c>
      <c r="B16" s="52"/>
      <c r="C16" s="52"/>
      <c r="D16" s="53"/>
      <c r="E16" s="52"/>
      <c r="F16" s="52"/>
      <c r="G16" s="52"/>
      <c r="H16" s="52"/>
      <c r="I16" s="52"/>
      <c r="J16" s="52"/>
      <c r="K16" s="52"/>
      <c r="L16" s="50">
        <v>2.99</v>
      </c>
      <c r="M16" s="53"/>
      <c r="N16" s="53">
        <f t="shared" si="0"/>
        <v>0</v>
      </c>
      <c r="O16" s="23">
        <v>2.79</v>
      </c>
      <c r="P16" s="24">
        <v>3.19</v>
      </c>
      <c r="Q16" s="56">
        <f t="shared" si="1"/>
        <v>0</v>
      </c>
      <c r="R16" s="32"/>
      <c r="S16" s="25"/>
    </row>
    <row r="17" spans="1:19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50">
        <v>2.99</v>
      </c>
      <c r="M17" s="53"/>
      <c r="N17" s="53">
        <f t="shared" si="0"/>
        <v>0</v>
      </c>
      <c r="O17" s="23">
        <v>2.79</v>
      </c>
      <c r="P17" s="24">
        <v>3.19</v>
      </c>
      <c r="Q17" s="56">
        <f t="shared" si="1"/>
        <v>0</v>
      </c>
      <c r="R17" s="32"/>
      <c r="S17" s="25"/>
    </row>
    <row r="18" spans="1:19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50">
        <v>2.99</v>
      </c>
      <c r="M18" s="53"/>
      <c r="N18" s="53">
        <f>MAX(B18:K18)-MIN(B18:K18)</f>
        <v>0</v>
      </c>
      <c r="O18" s="23">
        <v>2.79</v>
      </c>
      <c r="P18" s="24">
        <v>3.19</v>
      </c>
      <c r="Q18" s="56">
        <f>M18/M$3*100</f>
        <v>0</v>
      </c>
      <c r="R18" s="32"/>
      <c r="S18" s="25"/>
    </row>
    <row r="19" spans="1:19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0">
        <v>2.99</v>
      </c>
      <c r="M19" s="53"/>
      <c r="N19" s="53">
        <f>MAX(B19:K19)-MIN(B19:K19)</f>
        <v>0</v>
      </c>
      <c r="O19" s="23">
        <v>2.79</v>
      </c>
      <c r="P19" s="24">
        <v>3.19</v>
      </c>
      <c r="Q19" s="56">
        <f>M19/M$3*100</f>
        <v>0</v>
      </c>
      <c r="R19" s="32"/>
      <c r="S19" s="25"/>
    </row>
    <row r="20" spans="1:19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50">
        <v>2.99</v>
      </c>
      <c r="M20" s="53"/>
      <c r="N20" s="53">
        <f>MAX(B20:K20)-MIN(B20:K20)</f>
        <v>0</v>
      </c>
      <c r="O20" s="23">
        <v>2.79</v>
      </c>
      <c r="P20" s="24">
        <v>3.19</v>
      </c>
      <c r="Q20" s="56">
        <f>M20/M$3*100</f>
        <v>0</v>
      </c>
      <c r="R20" s="32"/>
      <c r="S20" s="25"/>
    </row>
    <row r="21" spans="1:19" ht="15.9" customHeight="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37"/>
      <c r="L21" s="25"/>
      <c r="M21" s="25"/>
      <c r="N21" s="25"/>
      <c r="O21" s="25"/>
      <c r="P21" s="25"/>
      <c r="Q21" s="25"/>
      <c r="R21" s="25"/>
      <c r="S21" s="25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0"/>
  <sheetViews>
    <sheetView zoomScale="73" zoomScaleNormal="73" workbookViewId="0">
      <selection activeCell="AC23" sqref="AC23"/>
    </sheetView>
  </sheetViews>
  <sheetFormatPr defaultRowHeight="13.2" x14ac:dyDescent="0.2"/>
  <cols>
    <col min="1" max="1" width="3.777343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21875" customWidth="1"/>
    <col min="15" max="16" width="2.6640625" customWidth="1"/>
  </cols>
  <sheetData>
    <row r="1" spans="1:18" ht="20.100000000000001" customHeight="1" x14ac:dyDescent="0.45">
      <c r="A1" s="15"/>
      <c r="B1" s="15"/>
      <c r="C1" s="15"/>
      <c r="D1" s="15"/>
      <c r="E1" s="15"/>
      <c r="F1" s="16" t="s">
        <v>52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ht="15.9" customHeight="1" x14ac:dyDescent="0.3">
      <c r="A2" s="1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18" t="s">
        <v>30</v>
      </c>
      <c r="P2" s="19" t="s">
        <v>31</v>
      </c>
      <c r="Q2" s="15" t="s">
        <v>153</v>
      </c>
    </row>
    <row r="3" spans="1:18" ht="15.9" customHeight="1" x14ac:dyDescent="0.3">
      <c r="A3" s="189">
        <v>8</v>
      </c>
      <c r="B3" s="47">
        <v>93.60526315789474</v>
      </c>
      <c r="C3" s="49">
        <v>94.267857142857139</v>
      </c>
      <c r="D3" s="43">
        <v>93.89473684210526</v>
      </c>
      <c r="E3" s="43">
        <v>94.370999999999995</v>
      </c>
      <c r="F3" s="47">
        <v>94.6</v>
      </c>
      <c r="G3" s="47">
        <v>93.888888888888872</v>
      </c>
      <c r="H3" s="47">
        <v>95</v>
      </c>
      <c r="I3" s="47">
        <v>94.1</v>
      </c>
      <c r="J3" s="47">
        <v>97.71</v>
      </c>
      <c r="K3" s="47"/>
      <c r="L3" s="45">
        <v>94</v>
      </c>
      <c r="M3" s="43">
        <f>AVERAGE(B3:K3)</f>
        <v>94.60419400352734</v>
      </c>
      <c r="N3" s="43">
        <f>MAX(B3:K3)-MIN(B3:K3)</f>
        <v>4.1047368421052539</v>
      </c>
      <c r="O3" s="18">
        <v>89</v>
      </c>
      <c r="P3" s="19">
        <v>99</v>
      </c>
      <c r="Q3" s="56">
        <f>M3/M3*100</f>
        <v>100</v>
      </c>
    </row>
    <row r="4" spans="1:18" ht="15.9" customHeight="1" x14ac:dyDescent="0.3">
      <c r="A4" s="189">
        <v>9</v>
      </c>
      <c r="B4" s="47">
        <v>93.8125</v>
      </c>
      <c r="C4" s="49">
        <v>94.458666666666659</v>
      </c>
      <c r="D4" s="43">
        <v>93.761904761904759</v>
      </c>
      <c r="E4" s="47">
        <v>94.528000000000006</v>
      </c>
      <c r="F4" s="47">
        <v>94.7</v>
      </c>
      <c r="G4" s="47">
        <v>94.259615384615373</v>
      </c>
      <c r="H4" s="47">
        <v>94.738</v>
      </c>
      <c r="I4" s="47">
        <v>94.2</v>
      </c>
      <c r="J4" s="47">
        <v>95.88</v>
      </c>
      <c r="K4" s="47">
        <v>97.083333333333329</v>
      </c>
      <c r="L4" s="45">
        <v>94</v>
      </c>
      <c r="M4" s="43">
        <f>AVERAGE(B4:K4)</f>
        <v>94.742202014652023</v>
      </c>
      <c r="N4" s="43">
        <f>MAX(B4:K4)-MIN(B4:K4)</f>
        <v>3.3214285714285694</v>
      </c>
      <c r="O4" s="18">
        <v>89</v>
      </c>
      <c r="P4" s="19">
        <v>99</v>
      </c>
      <c r="Q4" s="56">
        <f>M4/M$3*100</f>
        <v>100.14587937942746</v>
      </c>
    </row>
    <row r="5" spans="1:18" ht="15.9" customHeight="1" x14ac:dyDescent="0.3">
      <c r="A5" s="189">
        <v>10</v>
      </c>
      <c r="B5" s="47">
        <v>94.023809523809518</v>
      </c>
      <c r="C5" s="49">
        <v>94.022222222222197</v>
      </c>
      <c r="D5" s="43">
        <v>93.263157894736835</v>
      </c>
      <c r="E5" s="43">
        <v>94.561999999999998</v>
      </c>
      <c r="F5" s="47">
        <v>94.333333333333329</v>
      </c>
      <c r="G5" s="47">
        <v>94.317460317460316</v>
      </c>
      <c r="H5" s="47">
        <v>94.796999999999997</v>
      </c>
      <c r="I5" s="47">
        <v>94.5</v>
      </c>
      <c r="J5" s="47">
        <v>95.36</v>
      </c>
      <c r="K5" s="47">
        <v>97.066666666666663</v>
      </c>
      <c r="L5" s="45">
        <v>94</v>
      </c>
      <c r="M5" s="43">
        <f>AVERAGE(B5:K5)</f>
        <v>94.62456499582288</v>
      </c>
      <c r="N5" s="43">
        <f>MAX(B5:K5)-MIN(B5:K5)</f>
        <v>3.8035087719298275</v>
      </c>
      <c r="O5" s="18">
        <v>89</v>
      </c>
      <c r="P5" s="19">
        <v>99</v>
      </c>
      <c r="Q5" s="56">
        <f>M5/M$3*100</f>
        <v>100.02153286385462</v>
      </c>
    </row>
    <row r="6" spans="1:18" ht="15.9" customHeight="1" x14ac:dyDescent="0.3">
      <c r="A6" s="189">
        <v>11</v>
      </c>
      <c r="B6" s="47"/>
      <c r="C6" s="49"/>
      <c r="D6" s="43"/>
      <c r="E6" s="118"/>
      <c r="F6" s="47"/>
      <c r="G6" s="47"/>
      <c r="H6" s="47"/>
      <c r="I6" s="47"/>
      <c r="J6" s="47"/>
      <c r="K6" s="47"/>
      <c r="L6" s="45">
        <v>94</v>
      </c>
      <c r="M6" s="43"/>
      <c r="N6" s="43">
        <f>MAX(B6:K6)-MIN(B6:K6)</f>
        <v>0</v>
      </c>
      <c r="O6" s="18">
        <v>89</v>
      </c>
      <c r="P6" s="19">
        <v>99</v>
      </c>
      <c r="Q6" s="56">
        <f t="shared" ref="Q6:Q20" si="0">M6/M$3*100</f>
        <v>0</v>
      </c>
    </row>
    <row r="7" spans="1:18" ht="15.9" customHeight="1" x14ac:dyDescent="0.3">
      <c r="A7" s="189">
        <v>12</v>
      </c>
      <c r="B7" s="47"/>
      <c r="C7" s="49"/>
      <c r="D7" s="43"/>
      <c r="E7" s="118"/>
      <c r="F7" s="47"/>
      <c r="G7" s="47"/>
      <c r="H7" s="47"/>
      <c r="I7" s="47"/>
      <c r="J7" s="47"/>
      <c r="K7" s="47"/>
      <c r="L7" s="45">
        <v>94</v>
      </c>
      <c r="M7" s="43"/>
      <c r="N7" s="43">
        <f>MAX(B5:K5)-MIN(B5:K5)</f>
        <v>3.8035087719298275</v>
      </c>
      <c r="O7" s="18">
        <v>89</v>
      </c>
      <c r="P7" s="19">
        <v>99</v>
      </c>
      <c r="Q7" s="56">
        <f t="shared" si="0"/>
        <v>0</v>
      </c>
    </row>
    <row r="8" spans="1:18" ht="15.9" customHeight="1" x14ac:dyDescent="0.3">
      <c r="A8" s="189">
        <v>1</v>
      </c>
      <c r="B8" s="47"/>
      <c r="C8" s="49"/>
      <c r="D8" s="43"/>
      <c r="E8" s="118"/>
      <c r="F8" s="47"/>
      <c r="G8" s="47"/>
      <c r="H8" s="47"/>
      <c r="I8" s="47"/>
      <c r="J8" s="47"/>
      <c r="K8" s="47"/>
      <c r="L8" s="45">
        <v>94</v>
      </c>
      <c r="M8" s="43"/>
      <c r="N8" s="43">
        <f t="shared" ref="N8:N20" si="1">MAX(B8:K8)-MIN(B8:K8)</f>
        <v>0</v>
      </c>
      <c r="O8" s="18">
        <v>89</v>
      </c>
      <c r="P8" s="19">
        <v>99</v>
      </c>
      <c r="Q8" s="56">
        <f t="shared" si="0"/>
        <v>0</v>
      </c>
    </row>
    <row r="9" spans="1:18" ht="15.9" customHeight="1" x14ac:dyDescent="0.3">
      <c r="A9" s="189">
        <v>2</v>
      </c>
      <c r="B9" s="47"/>
      <c r="C9" s="49"/>
      <c r="D9" s="43"/>
      <c r="E9" s="118"/>
      <c r="F9" s="47"/>
      <c r="G9" s="47"/>
      <c r="H9" s="47"/>
      <c r="I9" s="47"/>
      <c r="J9" s="47"/>
      <c r="K9" s="47"/>
      <c r="L9" s="45">
        <v>94</v>
      </c>
      <c r="M9" s="43"/>
      <c r="N9" s="43">
        <f t="shared" si="1"/>
        <v>0</v>
      </c>
      <c r="O9" s="18">
        <v>89</v>
      </c>
      <c r="P9" s="19">
        <v>99</v>
      </c>
      <c r="Q9" s="56">
        <f t="shared" si="0"/>
        <v>0</v>
      </c>
    </row>
    <row r="10" spans="1:18" ht="15.9" customHeight="1" x14ac:dyDescent="0.3">
      <c r="A10" s="189">
        <v>3</v>
      </c>
      <c r="B10" s="47"/>
      <c r="C10" s="49"/>
      <c r="D10" s="43"/>
      <c r="E10" s="119"/>
      <c r="F10" s="47"/>
      <c r="G10" s="47"/>
      <c r="H10" s="47"/>
      <c r="I10" s="47"/>
      <c r="J10" s="47"/>
      <c r="K10" s="47"/>
      <c r="L10" s="45">
        <v>94</v>
      </c>
      <c r="M10" s="43"/>
      <c r="N10" s="43">
        <f t="shared" si="1"/>
        <v>0</v>
      </c>
      <c r="O10" s="18">
        <v>89</v>
      </c>
      <c r="P10" s="19">
        <v>99</v>
      </c>
      <c r="Q10" s="56">
        <f t="shared" si="0"/>
        <v>0</v>
      </c>
    </row>
    <row r="11" spans="1:18" ht="15.9" customHeight="1" x14ac:dyDescent="0.3">
      <c r="A11" s="189">
        <v>4</v>
      </c>
      <c r="B11" s="47"/>
      <c r="C11" s="49"/>
      <c r="D11" s="43"/>
      <c r="E11" s="120"/>
      <c r="F11" s="47"/>
      <c r="G11" s="47"/>
      <c r="H11" s="47"/>
      <c r="I11" s="47"/>
      <c r="J11" s="47"/>
      <c r="K11" s="47"/>
      <c r="L11" s="45">
        <v>94</v>
      </c>
      <c r="M11" s="43"/>
      <c r="N11" s="43">
        <f t="shared" si="1"/>
        <v>0</v>
      </c>
      <c r="O11" s="18">
        <v>89</v>
      </c>
      <c r="P11" s="19">
        <v>99</v>
      </c>
      <c r="Q11" s="56">
        <f t="shared" si="0"/>
        <v>0</v>
      </c>
    </row>
    <row r="12" spans="1:18" ht="15.9" customHeight="1" x14ac:dyDescent="0.3">
      <c r="A12" s="189">
        <v>5</v>
      </c>
      <c r="B12" s="47"/>
      <c r="C12" s="49"/>
      <c r="D12" s="43"/>
      <c r="E12" s="43"/>
      <c r="F12" s="47"/>
      <c r="G12" s="47"/>
      <c r="H12" s="47"/>
      <c r="I12" s="47"/>
      <c r="J12" s="47"/>
      <c r="K12" s="47"/>
      <c r="L12" s="45">
        <v>94</v>
      </c>
      <c r="M12" s="43"/>
      <c r="N12" s="43">
        <f t="shared" si="1"/>
        <v>0</v>
      </c>
      <c r="O12" s="18">
        <v>89</v>
      </c>
      <c r="P12" s="19">
        <v>99</v>
      </c>
      <c r="Q12" s="56">
        <f t="shared" si="0"/>
        <v>0</v>
      </c>
    </row>
    <row r="13" spans="1:18" ht="15.9" customHeight="1" x14ac:dyDescent="0.3">
      <c r="A13" s="189">
        <v>6</v>
      </c>
      <c r="B13" s="47"/>
      <c r="C13" s="49"/>
      <c r="D13" s="43"/>
      <c r="E13" s="43"/>
      <c r="F13" s="47"/>
      <c r="G13" s="47"/>
      <c r="H13" s="47"/>
      <c r="I13" s="47"/>
      <c r="J13" s="47"/>
      <c r="K13" s="47"/>
      <c r="L13" s="45">
        <v>94</v>
      </c>
      <c r="M13" s="43"/>
      <c r="N13" s="43">
        <f t="shared" si="1"/>
        <v>0</v>
      </c>
      <c r="O13" s="18">
        <v>89</v>
      </c>
      <c r="P13" s="19">
        <v>99</v>
      </c>
      <c r="Q13" s="56">
        <f t="shared" si="0"/>
        <v>0</v>
      </c>
    </row>
    <row r="14" spans="1:18" ht="15.9" customHeight="1" x14ac:dyDescent="0.3">
      <c r="A14" s="189">
        <v>7</v>
      </c>
      <c r="B14" s="47"/>
      <c r="C14" s="49"/>
      <c r="D14" s="43"/>
      <c r="E14" s="118"/>
      <c r="F14" s="47"/>
      <c r="G14" s="47"/>
      <c r="H14" s="47"/>
      <c r="I14" s="47"/>
      <c r="J14" s="47"/>
      <c r="K14" s="47"/>
      <c r="L14" s="45">
        <v>94</v>
      </c>
      <c r="M14" s="43"/>
      <c r="N14" s="43">
        <f t="shared" si="1"/>
        <v>0</v>
      </c>
      <c r="O14" s="18">
        <v>89</v>
      </c>
      <c r="P14" s="19">
        <v>99</v>
      </c>
      <c r="Q14" s="56">
        <f t="shared" si="0"/>
        <v>0</v>
      </c>
    </row>
    <row r="15" spans="1:18" ht="15.9" customHeight="1" x14ac:dyDescent="0.3">
      <c r="A15" s="189">
        <v>8</v>
      </c>
      <c r="B15" s="47"/>
      <c r="C15" s="49"/>
      <c r="D15" s="43"/>
      <c r="E15" s="118"/>
      <c r="F15" s="47"/>
      <c r="G15" s="47"/>
      <c r="H15" s="47"/>
      <c r="I15" s="47"/>
      <c r="J15" s="47"/>
      <c r="K15" s="47"/>
      <c r="L15" s="45">
        <v>94</v>
      </c>
      <c r="M15" s="43"/>
      <c r="N15" s="43">
        <f t="shared" si="1"/>
        <v>0</v>
      </c>
      <c r="O15" s="18">
        <v>89</v>
      </c>
      <c r="P15" s="19">
        <v>99</v>
      </c>
      <c r="Q15" s="56">
        <f t="shared" si="0"/>
        <v>0</v>
      </c>
      <c r="R15" s="7"/>
    </row>
    <row r="16" spans="1:18" ht="15.9" customHeight="1" x14ac:dyDescent="0.3">
      <c r="A16" s="189">
        <v>9</v>
      </c>
      <c r="B16" s="47"/>
      <c r="C16" s="49"/>
      <c r="D16" s="43"/>
      <c r="E16" s="47"/>
      <c r="F16" s="47"/>
      <c r="G16" s="47"/>
      <c r="H16" s="47"/>
      <c r="I16" s="47"/>
      <c r="J16" s="47"/>
      <c r="K16" s="47"/>
      <c r="L16" s="45">
        <v>94</v>
      </c>
      <c r="M16" s="43"/>
      <c r="N16" s="43">
        <f t="shared" si="1"/>
        <v>0</v>
      </c>
      <c r="O16" s="18">
        <v>89</v>
      </c>
      <c r="P16" s="19">
        <v>99</v>
      </c>
      <c r="Q16" s="56">
        <f t="shared" si="0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5">
        <v>94</v>
      </c>
      <c r="M17" s="43"/>
      <c r="N17" s="43">
        <f t="shared" si="1"/>
        <v>0</v>
      </c>
      <c r="O17" s="18">
        <v>89</v>
      </c>
      <c r="P17" s="19">
        <v>99</v>
      </c>
      <c r="Q17" s="56">
        <f t="shared" si="0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5">
        <v>94</v>
      </c>
      <c r="M18" s="43"/>
      <c r="N18" s="43">
        <f t="shared" si="1"/>
        <v>0</v>
      </c>
      <c r="O18" s="18">
        <v>89</v>
      </c>
      <c r="P18" s="19">
        <v>99</v>
      </c>
      <c r="Q18" s="56">
        <f t="shared" si="0"/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5">
        <v>94</v>
      </c>
      <c r="M19" s="43"/>
      <c r="N19" s="43">
        <f t="shared" si="1"/>
        <v>0</v>
      </c>
      <c r="O19" s="18">
        <v>89</v>
      </c>
      <c r="P19" s="19">
        <v>99</v>
      </c>
      <c r="Q19" s="56">
        <f t="shared" si="0"/>
        <v>0</v>
      </c>
    </row>
    <row r="20" spans="1:18" ht="15.9" customHeight="1" x14ac:dyDescent="0.3">
      <c r="A20" s="190">
        <v>1</v>
      </c>
      <c r="B20" s="47"/>
      <c r="C20" s="70"/>
      <c r="D20" s="70"/>
      <c r="E20" s="70"/>
      <c r="F20" s="70"/>
      <c r="G20" s="70"/>
      <c r="H20" s="70"/>
      <c r="I20" s="70"/>
      <c r="J20" s="70"/>
      <c r="K20" s="70"/>
      <c r="L20" s="45">
        <v>94</v>
      </c>
      <c r="M20" s="43"/>
      <c r="N20" s="43">
        <f t="shared" si="1"/>
        <v>0</v>
      </c>
      <c r="O20" s="18">
        <v>89</v>
      </c>
      <c r="P20" s="19">
        <v>99</v>
      </c>
      <c r="Q20" s="56">
        <f t="shared" si="0"/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0"/>
  <sheetViews>
    <sheetView zoomScale="73" zoomScaleNormal="73" workbookViewId="0">
      <selection activeCell="AC23" sqref="AC23"/>
    </sheetView>
  </sheetViews>
  <sheetFormatPr defaultRowHeight="13.2" x14ac:dyDescent="0.2"/>
  <cols>
    <col min="1" max="1" width="3.777343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109375" customWidth="1"/>
    <col min="15" max="16" width="2.6640625" customWidth="1"/>
  </cols>
  <sheetData>
    <row r="1" spans="1:18" ht="20.100000000000001" customHeight="1" x14ac:dyDescent="0.45">
      <c r="F1" s="16" t="s">
        <v>62</v>
      </c>
    </row>
    <row r="2" spans="1:18" ht="15.9" customHeight="1" x14ac:dyDescent="0.3">
      <c r="A2" s="1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18" t="s">
        <v>30</v>
      </c>
      <c r="P2" s="19" t="s">
        <v>31</v>
      </c>
      <c r="Q2" s="15" t="s">
        <v>153</v>
      </c>
    </row>
    <row r="3" spans="1:18" ht="15.9" customHeight="1" x14ac:dyDescent="0.3">
      <c r="A3" s="189">
        <v>8</v>
      </c>
      <c r="B3" s="49">
        <v>77.315789473684205</v>
      </c>
      <c r="C3" s="49">
        <v>78.256626506024105</v>
      </c>
      <c r="D3" s="43">
        <v>77.117647058823536</v>
      </c>
      <c r="E3" s="43">
        <v>79.253</v>
      </c>
      <c r="F3" s="49">
        <v>75.900000000000006</v>
      </c>
      <c r="G3" s="49">
        <v>76.666666666666671</v>
      </c>
      <c r="H3" s="47">
        <v>75.832999999999998</v>
      </c>
      <c r="I3" s="49">
        <v>75.5</v>
      </c>
      <c r="J3" s="49">
        <v>76.83</v>
      </c>
      <c r="K3" s="49"/>
      <c r="L3" s="44">
        <v>78</v>
      </c>
      <c r="M3" s="43">
        <f>AVERAGE(B3:K3)</f>
        <v>76.963636633910951</v>
      </c>
      <c r="N3" s="43">
        <f>MAX(B3:K3)-MIN(B3:K3)</f>
        <v>3.7530000000000001</v>
      </c>
      <c r="O3" s="18">
        <v>74</v>
      </c>
      <c r="P3" s="19">
        <v>82</v>
      </c>
      <c r="Q3" s="56">
        <f>M3/M3*100</f>
        <v>100</v>
      </c>
    </row>
    <row r="4" spans="1:18" ht="15.9" customHeight="1" x14ac:dyDescent="0.3">
      <c r="A4" s="189">
        <v>9</v>
      </c>
      <c r="B4" s="49">
        <v>77.125</v>
      </c>
      <c r="C4" s="49">
        <v>78.025333333333336</v>
      </c>
      <c r="D4" s="43">
        <v>76.82352941176471</v>
      </c>
      <c r="E4" s="49">
        <v>79.566999999999993</v>
      </c>
      <c r="F4" s="49">
        <v>76</v>
      </c>
      <c r="G4" s="49">
        <v>75.28086419753086</v>
      </c>
      <c r="H4" s="47">
        <v>76.180000000000007</v>
      </c>
      <c r="I4" s="49">
        <v>75.900000000000006</v>
      </c>
      <c r="J4" s="49">
        <v>77.459999999999994</v>
      </c>
      <c r="K4" s="49">
        <v>79.083333333333329</v>
      </c>
      <c r="L4" s="44">
        <v>78</v>
      </c>
      <c r="M4" s="43">
        <f>AVERAGE(B4:K4)</f>
        <v>77.144506027596236</v>
      </c>
      <c r="N4" s="43">
        <f t="shared" ref="N4:N17" si="0">MAX(B4:K4)-MIN(B4:K4)</f>
        <v>4.2861358024691327</v>
      </c>
      <c r="O4" s="18">
        <v>74</v>
      </c>
      <c r="P4" s="19">
        <v>82</v>
      </c>
      <c r="Q4" s="56">
        <f t="shared" ref="Q4:Q17" si="1">M4/M$3*100</f>
        <v>100.2350062985532</v>
      </c>
    </row>
    <row r="5" spans="1:18" ht="15.9" customHeight="1" x14ac:dyDescent="0.3">
      <c r="A5" s="189">
        <v>10</v>
      </c>
      <c r="B5" s="49">
        <v>77.261904761904759</v>
      </c>
      <c r="C5" s="49">
        <v>77.755555555555546</v>
      </c>
      <c r="D5" s="43">
        <v>77.058823529411768</v>
      </c>
      <c r="E5" s="43">
        <v>79.453999999999994</v>
      </c>
      <c r="F5" s="49">
        <v>76</v>
      </c>
      <c r="G5" s="49">
        <v>75.75333333333333</v>
      </c>
      <c r="H5" s="47">
        <v>76.141000000000005</v>
      </c>
      <c r="I5" s="49">
        <v>76.5</v>
      </c>
      <c r="J5" s="49">
        <v>77.599999999999994</v>
      </c>
      <c r="K5" s="49">
        <v>75.599999999999994</v>
      </c>
      <c r="L5" s="44">
        <v>78</v>
      </c>
      <c r="M5" s="43">
        <f>AVERAGE(B5:K5)</f>
        <v>76.912461718020538</v>
      </c>
      <c r="N5" s="43">
        <f t="shared" si="0"/>
        <v>3.8539999999999992</v>
      </c>
      <c r="O5" s="18">
        <v>74</v>
      </c>
      <c r="P5" s="19">
        <v>82</v>
      </c>
      <c r="Q5" s="56">
        <f t="shared" si="1"/>
        <v>99.933507669168705</v>
      </c>
    </row>
    <row r="6" spans="1:18" ht="15.9" customHeight="1" x14ac:dyDescent="0.3">
      <c r="A6" s="189">
        <v>11</v>
      </c>
      <c r="B6" s="49"/>
      <c r="C6" s="49"/>
      <c r="D6" s="43"/>
      <c r="E6" s="49"/>
      <c r="F6" s="49"/>
      <c r="G6" s="49"/>
      <c r="H6" s="47"/>
      <c r="I6" s="49"/>
      <c r="J6" s="49"/>
      <c r="K6" s="49"/>
      <c r="L6" s="44">
        <v>78</v>
      </c>
      <c r="M6" s="43"/>
      <c r="N6" s="43">
        <f t="shared" si="0"/>
        <v>0</v>
      </c>
      <c r="O6" s="18">
        <v>74</v>
      </c>
      <c r="P6" s="19">
        <v>82</v>
      </c>
      <c r="Q6" s="56">
        <f t="shared" si="1"/>
        <v>0</v>
      </c>
    </row>
    <row r="7" spans="1:18" ht="15.9" customHeight="1" x14ac:dyDescent="0.3">
      <c r="A7" s="189">
        <v>12</v>
      </c>
      <c r="B7" s="49"/>
      <c r="C7" s="49"/>
      <c r="D7" s="43"/>
      <c r="E7" s="49"/>
      <c r="F7" s="49"/>
      <c r="G7" s="49"/>
      <c r="H7" s="47"/>
      <c r="I7" s="49"/>
      <c r="J7" s="49"/>
      <c r="K7" s="49"/>
      <c r="L7" s="44">
        <v>78</v>
      </c>
      <c r="M7" s="43"/>
      <c r="N7" s="43">
        <f t="shared" si="0"/>
        <v>0</v>
      </c>
      <c r="O7" s="18">
        <v>74</v>
      </c>
      <c r="P7" s="19">
        <v>82</v>
      </c>
      <c r="Q7" s="56">
        <f t="shared" si="1"/>
        <v>0</v>
      </c>
    </row>
    <row r="8" spans="1:18" ht="15.9" customHeight="1" x14ac:dyDescent="0.3">
      <c r="A8" s="189">
        <v>1</v>
      </c>
      <c r="B8" s="49"/>
      <c r="C8" s="49"/>
      <c r="D8" s="43"/>
      <c r="E8" s="49"/>
      <c r="F8" s="49"/>
      <c r="G8" s="49"/>
      <c r="H8" s="47"/>
      <c r="I8" s="49"/>
      <c r="J8" s="49"/>
      <c r="K8" s="49"/>
      <c r="L8" s="44">
        <v>78</v>
      </c>
      <c r="M8" s="43"/>
      <c r="N8" s="43">
        <f t="shared" si="0"/>
        <v>0</v>
      </c>
      <c r="O8" s="18">
        <v>74</v>
      </c>
      <c r="P8" s="19">
        <v>82</v>
      </c>
      <c r="Q8" s="56">
        <f t="shared" si="1"/>
        <v>0</v>
      </c>
    </row>
    <row r="9" spans="1:18" ht="15.9" customHeight="1" x14ac:dyDescent="0.3">
      <c r="A9" s="189">
        <v>2</v>
      </c>
      <c r="B9" s="49"/>
      <c r="C9" s="49"/>
      <c r="D9" s="43"/>
      <c r="E9" s="49"/>
      <c r="F9" s="49"/>
      <c r="G9" s="49"/>
      <c r="H9" s="47"/>
      <c r="I9" s="49"/>
      <c r="J9" s="49"/>
      <c r="K9" s="49"/>
      <c r="L9" s="44">
        <v>78</v>
      </c>
      <c r="M9" s="43"/>
      <c r="N9" s="43">
        <f t="shared" si="0"/>
        <v>0</v>
      </c>
      <c r="O9" s="18">
        <v>74</v>
      </c>
      <c r="P9" s="19">
        <v>82</v>
      </c>
      <c r="Q9" s="56">
        <f t="shared" si="1"/>
        <v>0</v>
      </c>
    </row>
    <row r="10" spans="1:18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7"/>
      <c r="I10" s="49"/>
      <c r="J10" s="49"/>
      <c r="K10" s="49"/>
      <c r="L10" s="44">
        <v>78</v>
      </c>
      <c r="M10" s="43"/>
      <c r="N10" s="43">
        <f t="shared" si="0"/>
        <v>0</v>
      </c>
      <c r="O10" s="18">
        <v>74</v>
      </c>
      <c r="P10" s="19">
        <v>82</v>
      </c>
      <c r="Q10" s="56">
        <f t="shared" si="1"/>
        <v>0</v>
      </c>
    </row>
    <row r="11" spans="1:18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7"/>
      <c r="I11" s="49"/>
      <c r="J11" s="49"/>
      <c r="K11" s="49"/>
      <c r="L11" s="44">
        <v>78</v>
      </c>
      <c r="M11" s="43"/>
      <c r="N11" s="43">
        <f t="shared" si="0"/>
        <v>0</v>
      </c>
      <c r="O11" s="18">
        <v>74</v>
      </c>
      <c r="P11" s="19">
        <v>82</v>
      </c>
      <c r="Q11" s="56">
        <f t="shared" si="1"/>
        <v>0</v>
      </c>
    </row>
    <row r="12" spans="1:18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7"/>
      <c r="I12" s="49"/>
      <c r="J12" s="49"/>
      <c r="K12" s="49"/>
      <c r="L12" s="44">
        <v>78</v>
      </c>
      <c r="M12" s="43"/>
      <c r="N12" s="43">
        <f t="shared" si="0"/>
        <v>0</v>
      </c>
      <c r="O12" s="18">
        <v>74</v>
      </c>
      <c r="P12" s="19">
        <v>82</v>
      </c>
      <c r="Q12" s="56">
        <f t="shared" si="1"/>
        <v>0</v>
      </c>
    </row>
    <row r="13" spans="1:18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7"/>
      <c r="I13" s="49"/>
      <c r="J13" s="49"/>
      <c r="K13" s="49"/>
      <c r="L13" s="44">
        <v>78</v>
      </c>
      <c r="M13" s="43"/>
      <c r="N13" s="43">
        <f t="shared" si="0"/>
        <v>0</v>
      </c>
      <c r="O13" s="18">
        <v>74</v>
      </c>
      <c r="P13" s="19">
        <v>82</v>
      </c>
      <c r="Q13" s="56">
        <f t="shared" si="1"/>
        <v>0</v>
      </c>
    </row>
    <row r="14" spans="1:18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7"/>
      <c r="I14" s="49"/>
      <c r="J14" s="49"/>
      <c r="K14" s="49"/>
      <c r="L14" s="44">
        <v>78</v>
      </c>
      <c r="M14" s="43"/>
      <c r="N14" s="43">
        <f t="shared" si="0"/>
        <v>0</v>
      </c>
      <c r="O14" s="18">
        <v>74</v>
      </c>
      <c r="P14" s="19">
        <v>82</v>
      </c>
      <c r="Q14" s="56">
        <f t="shared" si="1"/>
        <v>0</v>
      </c>
    </row>
    <row r="15" spans="1:18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7"/>
      <c r="I15" s="49"/>
      <c r="J15" s="49"/>
      <c r="K15" s="49"/>
      <c r="L15" s="44">
        <v>78</v>
      </c>
      <c r="M15" s="43"/>
      <c r="N15" s="43">
        <f t="shared" si="0"/>
        <v>0</v>
      </c>
      <c r="O15" s="18">
        <v>74</v>
      </c>
      <c r="P15" s="19">
        <v>82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7"/>
      <c r="I16" s="49"/>
      <c r="J16" s="49"/>
      <c r="K16" s="49"/>
      <c r="L16" s="44">
        <v>78</v>
      </c>
      <c r="M16" s="43"/>
      <c r="N16" s="43">
        <f t="shared" si="0"/>
        <v>0</v>
      </c>
      <c r="O16" s="18">
        <v>74</v>
      </c>
      <c r="P16" s="19">
        <v>82</v>
      </c>
      <c r="Q16" s="5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4">
        <v>78</v>
      </c>
      <c r="M17" s="43"/>
      <c r="N17" s="43">
        <f t="shared" si="0"/>
        <v>0</v>
      </c>
      <c r="O17" s="18">
        <v>74</v>
      </c>
      <c r="P17" s="19">
        <v>82</v>
      </c>
      <c r="Q17" s="5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4">
        <v>78</v>
      </c>
      <c r="M18" s="43"/>
      <c r="N18" s="43">
        <f>MAX(B18:K18)-MIN(B18:K18)</f>
        <v>0</v>
      </c>
      <c r="O18" s="18">
        <v>74</v>
      </c>
      <c r="P18" s="19">
        <v>82</v>
      </c>
      <c r="Q18" s="56">
        <f>M18/M$3*100</f>
        <v>0</v>
      </c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4">
        <v>78</v>
      </c>
      <c r="M19" s="43"/>
      <c r="N19" s="43">
        <f>MAX(B19:K19)-MIN(B19:K19)</f>
        <v>0</v>
      </c>
      <c r="O19" s="18">
        <v>74</v>
      </c>
      <c r="P19" s="19">
        <v>82</v>
      </c>
      <c r="Q19" s="56">
        <f>M19/M$3*100</f>
        <v>0</v>
      </c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4">
        <v>78</v>
      </c>
      <c r="M20" s="43"/>
      <c r="N20" s="43">
        <f>MAX(B20:K20)-MIN(B20:K20)</f>
        <v>0</v>
      </c>
      <c r="O20" s="18">
        <v>74</v>
      </c>
      <c r="P20" s="19">
        <v>82</v>
      </c>
      <c r="Q20" s="56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0"/>
  <sheetViews>
    <sheetView zoomScale="73" zoomScaleNormal="73" workbookViewId="0">
      <selection activeCell="AC23" sqref="AC23"/>
    </sheetView>
  </sheetViews>
  <sheetFormatPr defaultRowHeight="13.2" x14ac:dyDescent="0.2"/>
  <cols>
    <col min="1" max="1" width="3.777343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8.8867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5.88671875" customWidth="1"/>
    <col min="15" max="16" width="2.6640625" customWidth="1"/>
  </cols>
  <sheetData>
    <row r="1" spans="1:19" ht="20.100000000000001" customHeight="1" x14ac:dyDescent="0.45">
      <c r="F1" s="16" t="s">
        <v>7</v>
      </c>
    </row>
    <row r="2" spans="1:19" s="28" customFormat="1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  <c r="R2"/>
      <c r="S2"/>
    </row>
    <row r="3" spans="1:19" s="28" customFormat="1" ht="15.9" customHeight="1" x14ac:dyDescent="0.3">
      <c r="A3" s="189">
        <v>8</v>
      </c>
      <c r="B3" s="49">
        <v>73.5</v>
      </c>
      <c r="C3" s="49">
        <v>74.584523809523816</v>
      </c>
      <c r="D3" s="43">
        <v>72.666666666666671</v>
      </c>
      <c r="E3" s="43">
        <v>73.054000000000002</v>
      </c>
      <c r="F3" s="49">
        <v>73.05</v>
      </c>
      <c r="G3" s="49">
        <v>74.111111111111114</v>
      </c>
      <c r="H3" s="49">
        <v>73.167000000000002</v>
      </c>
      <c r="I3" s="49">
        <v>72.2</v>
      </c>
      <c r="J3" s="49">
        <v>73.06</v>
      </c>
      <c r="K3" s="49"/>
      <c r="L3" s="44">
        <v>73</v>
      </c>
      <c r="M3" s="43">
        <f>AVERAGE(B3:K3)</f>
        <v>73.265922398589083</v>
      </c>
      <c r="N3" s="43">
        <f>MAX(B3:K3)-MIN(B3:K3)</f>
        <v>2.384523809523813</v>
      </c>
      <c r="O3" s="23">
        <v>69</v>
      </c>
      <c r="P3" s="24">
        <v>77</v>
      </c>
      <c r="Q3" s="56">
        <f>M3/M3*100</f>
        <v>100</v>
      </c>
    </row>
    <row r="4" spans="1:19" s="28" customFormat="1" ht="15.9" customHeight="1" x14ac:dyDescent="0.3">
      <c r="A4" s="189">
        <v>9</v>
      </c>
      <c r="B4" s="49">
        <v>73.3125</v>
      </c>
      <c r="C4" s="49">
        <v>75.198666666666668</v>
      </c>
      <c r="D4" s="43">
        <v>72.80952380952381</v>
      </c>
      <c r="E4" s="49">
        <v>72.906000000000006</v>
      </c>
      <c r="F4" s="49">
        <v>72.95</v>
      </c>
      <c r="G4" s="49">
        <v>74.083333333333329</v>
      </c>
      <c r="H4" s="49">
        <v>73.016000000000005</v>
      </c>
      <c r="I4" s="49">
        <v>73.3</v>
      </c>
      <c r="J4" s="49">
        <v>73.88</v>
      </c>
      <c r="K4" s="49">
        <v>74.083333333333329</v>
      </c>
      <c r="L4" s="44">
        <v>73</v>
      </c>
      <c r="M4" s="43">
        <f>AVERAGE(B4:K4)</f>
        <v>73.5539357142857</v>
      </c>
      <c r="N4" s="43">
        <f t="shared" ref="N4:N17" si="0">MAX(B4:K4)-MIN(B4:K4)</f>
        <v>2.3891428571428577</v>
      </c>
      <c r="O4" s="23">
        <v>69</v>
      </c>
      <c r="P4" s="24">
        <v>77</v>
      </c>
      <c r="Q4" s="56">
        <f>M4/M$3*100</f>
        <v>100.39310678998858</v>
      </c>
    </row>
    <row r="5" spans="1:19" s="28" customFormat="1" ht="15.9" customHeight="1" x14ac:dyDescent="0.3">
      <c r="A5" s="189">
        <v>10</v>
      </c>
      <c r="B5" s="49">
        <v>73.11904761904762</v>
      </c>
      <c r="C5" s="49">
        <v>74.327160493827165</v>
      </c>
      <c r="D5" s="43">
        <v>73.55</v>
      </c>
      <c r="E5" s="43">
        <v>73.064999999999998</v>
      </c>
      <c r="F5" s="49">
        <v>73</v>
      </c>
      <c r="G5" s="49">
        <v>74.789682539682531</v>
      </c>
      <c r="H5" s="49">
        <v>72.593999999999994</v>
      </c>
      <c r="I5" s="49">
        <v>73.2</v>
      </c>
      <c r="J5" s="49">
        <v>74.22</v>
      </c>
      <c r="K5" s="49">
        <v>75.533333333333331</v>
      </c>
      <c r="L5" s="44">
        <v>73</v>
      </c>
      <c r="M5" s="43">
        <f>AVERAGE(B5:K5)</f>
        <v>73.73982239858907</v>
      </c>
      <c r="N5" s="43">
        <f t="shared" si="0"/>
        <v>2.9393333333333374</v>
      </c>
      <c r="O5" s="23">
        <v>69</v>
      </c>
      <c r="P5" s="24">
        <v>77</v>
      </c>
      <c r="Q5" s="56">
        <f t="shared" ref="Q5:Q17" si="1">M5/M$3*100</f>
        <v>100.64682185726377</v>
      </c>
    </row>
    <row r="6" spans="1:19" s="28" customFormat="1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4">
        <v>73</v>
      </c>
      <c r="M6" s="43"/>
      <c r="N6" s="43">
        <f t="shared" si="0"/>
        <v>0</v>
      </c>
      <c r="O6" s="23">
        <v>69</v>
      </c>
      <c r="P6" s="24">
        <v>77</v>
      </c>
      <c r="Q6" s="56">
        <f t="shared" si="1"/>
        <v>0</v>
      </c>
    </row>
    <row r="7" spans="1:19" s="28" customFormat="1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4">
        <v>73</v>
      </c>
      <c r="M7" s="43"/>
      <c r="N7" s="43">
        <f t="shared" si="0"/>
        <v>0</v>
      </c>
      <c r="O7" s="23">
        <v>69</v>
      </c>
      <c r="P7" s="24">
        <v>77</v>
      </c>
      <c r="Q7" s="56">
        <f t="shared" si="1"/>
        <v>0</v>
      </c>
    </row>
    <row r="8" spans="1:19" s="28" customFormat="1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4">
        <v>73</v>
      </c>
      <c r="M8" s="43"/>
      <c r="N8" s="43">
        <f t="shared" si="0"/>
        <v>0</v>
      </c>
      <c r="O8" s="23">
        <v>69</v>
      </c>
      <c r="P8" s="24">
        <v>77</v>
      </c>
      <c r="Q8" s="56">
        <f t="shared" si="1"/>
        <v>0</v>
      </c>
    </row>
    <row r="9" spans="1:19" s="28" customFormat="1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4">
        <v>73</v>
      </c>
      <c r="M9" s="43"/>
      <c r="N9" s="43">
        <f t="shared" si="0"/>
        <v>0</v>
      </c>
      <c r="O9" s="23">
        <v>69</v>
      </c>
      <c r="P9" s="24">
        <v>77</v>
      </c>
      <c r="Q9" s="56">
        <f t="shared" si="1"/>
        <v>0</v>
      </c>
    </row>
    <row r="10" spans="1:19" s="28" customFormat="1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4">
        <v>73</v>
      </c>
      <c r="M10" s="43"/>
      <c r="N10" s="43">
        <f t="shared" si="0"/>
        <v>0</v>
      </c>
      <c r="O10" s="23">
        <v>69</v>
      </c>
      <c r="P10" s="24">
        <v>77</v>
      </c>
      <c r="Q10" s="56">
        <f t="shared" si="1"/>
        <v>0</v>
      </c>
    </row>
    <row r="11" spans="1:19" s="28" customFormat="1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4">
        <v>73</v>
      </c>
      <c r="M11" s="43"/>
      <c r="N11" s="43">
        <f t="shared" si="0"/>
        <v>0</v>
      </c>
      <c r="O11" s="23">
        <v>69</v>
      </c>
      <c r="P11" s="24">
        <v>77</v>
      </c>
      <c r="Q11" s="56">
        <f t="shared" si="1"/>
        <v>0</v>
      </c>
    </row>
    <row r="12" spans="1:19" s="28" customFormat="1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4">
        <v>73</v>
      </c>
      <c r="M12" s="43"/>
      <c r="N12" s="43">
        <f t="shared" si="0"/>
        <v>0</v>
      </c>
      <c r="O12" s="23">
        <v>69</v>
      </c>
      <c r="P12" s="24">
        <v>77</v>
      </c>
      <c r="Q12" s="56">
        <f t="shared" si="1"/>
        <v>0</v>
      </c>
    </row>
    <row r="13" spans="1:19" s="28" customFormat="1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4">
        <v>73</v>
      </c>
      <c r="M13" s="43"/>
      <c r="N13" s="43">
        <f t="shared" si="0"/>
        <v>0</v>
      </c>
      <c r="O13" s="23">
        <v>69</v>
      </c>
      <c r="P13" s="24">
        <v>77</v>
      </c>
      <c r="Q13" s="56">
        <f t="shared" si="1"/>
        <v>0</v>
      </c>
    </row>
    <row r="14" spans="1:19" s="28" customFormat="1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4">
        <v>73</v>
      </c>
      <c r="M14" s="43"/>
      <c r="N14" s="43">
        <f t="shared" si="0"/>
        <v>0</v>
      </c>
      <c r="O14" s="23">
        <v>69</v>
      </c>
      <c r="P14" s="24">
        <v>77</v>
      </c>
      <c r="Q14" s="56">
        <f t="shared" si="1"/>
        <v>0</v>
      </c>
    </row>
    <row r="15" spans="1:19" s="28" customFormat="1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4">
        <v>73</v>
      </c>
      <c r="M15" s="43"/>
      <c r="N15" s="43">
        <f t="shared" si="0"/>
        <v>0</v>
      </c>
      <c r="O15" s="23">
        <v>69</v>
      </c>
      <c r="P15" s="24">
        <v>77</v>
      </c>
      <c r="Q15" s="56">
        <f t="shared" si="1"/>
        <v>0</v>
      </c>
      <c r="R15" s="29"/>
    </row>
    <row r="16" spans="1:19" s="28" customFormat="1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4">
        <v>73</v>
      </c>
      <c r="M16" s="43"/>
      <c r="N16" s="43">
        <f t="shared" si="0"/>
        <v>0</v>
      </c>
      <c r="O16" s="23">
        <v>69</v>
      </c>
      <c r="P16" s="24">
        <v>77</v>
      </c>
      <c r="Q16" s="56">
        <f t="shared" si="1"/>
        <v>0</v>
      </c>
      <c r="R16" s="29"/>
    </row>
    <row r="17" spans="1:18" s="28" customFormat="1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4">
        <v>73</v>
      </c>
      <c r="M17" s="43"/>
      <c r="N17" s="43">
        <f t="shared" si="0"/>
        <v>0</v>
      </c>
      <c r="O17" s="23">
        <v>69</v>
      </c>
      <c r="P17" s="24">
        <v>77</v>
      </c>
      <c r="Q17" s="56">
        <f t="shared" si="1"/>
        <v>0</v>
      </c>
      <c r="R17" s="29"/>
    </row>
    <row r="18" spans="1:18" s="28" customFormat="1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4">
        <v>73</v>
      </c>
      <c r="M18" s="43"/>
      <c r="N18" s="43">
        <f>MAX(B18:K18)-MIN(B18:K18)</f>
        <v>0</v>
      </c>
      <c r="O18" s="23">
        <v>69</v>
      </c>
      <c r="P18" s="24">
        <v>77</v>
      </c>
      <c r="Q18" s="56">
        <f>M18/M$3*100</f>
        <v>0</v>
      </c>
      <c r="R18" s="29"/>
    </row>
    <row r="19" spans="1:18" s="28" customFormat="1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4">
        <v>73</v>
      </c>
      <c r="M19" s="43"/>
      <c r="N19" s="43">
        <f>MAX(B19:K19)-MIN(B19:K19)</f>
        <v>0</v>
      </c>
      <c r="O19" s="23">
        <v>69</v>
      </c>
      <c r="P19" s="24">
        <v>77</v>
      </c>
      <c r="Q19" s="56">
        <f>M19/M$3*100</f>
        <v>0</v>
      </c>
    </row>
    <row r="20" spans="1:18" s="28" customFormat="1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4">
        <v>73</v>
      </c>
      <c r="M20" s="43"/>
      <c r="N20" s="43">
        <f>MAX(B20:K20)-MIN(B20:K20)</f>
        <v>0</v>
      </c>
      <c r="O20" s="23">
        <v>69</v>
      </c>
      <c r="P20" s="24">
        <v>77</v>
      </c>
      <c r="Q20" s="56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T29"/>
  <sheetViews>
    <sheetView zoomScale="73" zoomScaleNormal="73" workbookViewId="0">
      <selection activeCell="Z25" sqref="Z25"/>
    </sheetView>
  </sheetViews>
  <sheetFormatPr defaultRowHeight="13.2" x14ac:dyDescent="0.2"/>
  <cols>
    <col min="1" max="1" width="3.77734375" customWidth="1"/>
    <col min="2" max="2" width="10.109375" customWidth="1"/>
    <col min="3" max="3" width="10.44140625" bestFit="1" customWidth="1"/>
    <col min="4" max="4" width="9.88671875" customWidth="1"/>
    <col min="5" max="5" width="10.44140625" customWidth="1"/>
    <col min="6" max="6" width="9.44140625" customWidth="1"/>
    <col min="7" max="7" width="9.6640625" customWidth="1"/>
    <col min="8" max="8" width="10.21875" customWidth="1"/>
    <col min="9" max="9" width="9.44140625" customWidth="1"/>
    <col min="10" max="10" width="9.77734375" customWidth="1"/>
    <col min="11" max="11" width="10.33203125" customWidth="1"/>
    <col min="12" max="12" width="6.88671875" customWidth="1"/>
    <col min="13" max="13" width="9.77734375" customWidth="1"/>
    <col min="14" max="14" width="6.777343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16" t="s">
        <v>14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49">
        <v>144.37894736842105</v>
      </c>
      <c r="C3" s="49">
        <v>145.11839080459777</v>
      </c>
      <c r="D3" s="43">
        <v>144.52307692307693</v>
      </c>
      <c r="E3" s="43">
        <v>145.054</v>
      </c>
      <c r="F3" s="49">
        <v>145.4</v>
      </c>
      <c r="G3" s="49">
        <v>144.68333333333334</v>
      </c>
      <c r="H3" s="49">
        <v>144.833</v>
      </c>
      <c r="I3" s="49">
        <v>145.19999999999999</v>
      </c>
      <c r="J3" s="49">
        <v>145.01</v>
      </c>
      <c r="K3" s="49"/>
      <c r="L3" s="46">
        <v>145</v>
      </c>
      <c r="M3" s="43">
        <f>AVERAGE(B3:K3)</f>
        <v>144.91119426993657</v>
      </c>
      <c r="N3" s="43">
        <f t="shared" ref="N3:N20" si="0">MAX(B3:K3)-MIN(B3:K3)</f>
        <v>1.0210526315789537</v>
      </c>
      <c r="O3" s="23">
        <v>143</v>
      </c>
      <c r="P3" s="24">
        <v>147</v>
      </c>
      <c r="Q3" s="56">
        <f>M3/M3*100</f>
        <v>100</v>
      </c>
    </row>
    <row r="4" spans="1:18" ht="15.9" customHeight="1" x14ac:dyDescent="0.3">
      <c r="A4" s="189">
        <v>9</v>
      </c>
      <c r="B4" s="49">
        <v>144.48750000000001</v>
      </c>
      <c r="C4" s="49">
        <v>145.16582278481008</v>
      </c>
      <c r="D4" s="43">
        <v>144.28666666666669</v>
      </c>
      <c r="E4" s="49">
        <v>144.959</v>
      </c>
      <c r="F4" s="49">
        <v>145.30000000000001</v>
      </c>
      <c r="G4" s="49">
        <v>144.68333333333334</v>
      </c>
      <c r="H4" s="49">
        <v>144.96700000000001</v>
      </c>
      <c r="I4" s="49">
        <v>145.6</v>
      </c>
      <c r="J4" s="49">
        <v>145.09</v>
      </c>
      <c r="K4" s="49">
        <v>144.25</v>
      </c>
      <c r="L4" s="46">
        <v>145</v>
      </c>
      <c r="M4" s="43">
        <f>AVERAGE(B4:K4)</f>
        <v>144.87893227848102</v>
      </c>
      <c r="N4" s="43">
        <f t="shared" si="0"/>
        <v>1.3499999999999943</v>
      </c>
      <c r="O4" s="23">
        <v>143</v>
      </c>
      <c r="P4" s="24">
        <v>147</v>
      </c>
      <c r="Q4" s="56">
        <f>M4/M$3*100</f>
        <v>99.977736715497997</v>
      </c>
    </row>
    <row r="5" spans="1:18" ht="15.9" customHeight="1" x14ac:dyDescent="0.3">
      <c r="A5" s="189">
        <v>10</v>
      </c>
      <c r="B5" s="49">
        <v>144.48095238095237</v>
      </c>
      <c r="C5" s="49">
        <v>144.90119047619049</v>
      </c>
      <c r="D5" s="43">
        <v>145.00714285714284</v>
      </c>
      <c r="E5" s="43">
        <v>144.90600000000001</v>
      </c>
      <c r="F5" s="49">
        <v>145.47619047619048</v>
      </c>
      <c r="G5" s="49">
        <v>144.13157894736841</v>
      </c>
      <c r="H5" s="49">
        <v>145.06200000000001</v>
      </c>
      <c r="I5" s="49">
        <v>145.6</v>
      </c>
      <c r="J5" s="49">
        <v>144.91999999999999</v>
      </c>
      <c r="K5" s="49">
        <v>144.73333333333332</v>
      </c>
      <c r="L5" s="46">
        <v>145</v>
      </c>
      <c r="M5" s="43">
        <f>AVERAGE(B5:K5)</f>
        <v>144.92183884711781</v>
      </c>
      <c r="N5" s="43">
        <f t="shared" si="0"/>
        <v>1.4684210526315837</v>
      </c>
      <c r="O5" s="23">
        <v>143</v>
      </c>
      <c r="P5" s="24">
        <v>147</v>
      </c>
      <c r="Q5" s="56">
        <f t="shared" ref="Q5:Q20" si="1">M5/M$3*100</f>
        <v>100.00734558653998</v>
      </c>
    </row>
    <row r="6" spans="1:18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6">
        <v>145</v>
      </c>
      <c r="M6" s="43"/>
      <c r="N6" s="43">
        <f t="shared" si="0"/>
        <v>0</v>
      </c>
      <c r="O6" s="23">
        <v>143</v>
      </c>
      <c r="P6" s="24">
        <v>147</v>
      </c>
      <c r="Q6" s="56">
        <f t="shared" si="1"/>
        <v>0</v>
      </c>
    </row>
    <row r="7" spans="1:18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6">
        <v>145</v>
      </c>
      <c r="M7" s="43"/>
      <c r="N7" s="43">
        <f t="shared" si="0"/>
        <v>0</v>
      </c>
      <c r="O7" s="23">
        <v>143</v>
      </c>
      <c r="P7" s="24">
        <v>147</v>
      </c>
      <c r="Q7" s="56">
        <f t="shared" si="1"/>
        <v>0</v>
      </c>
    </row>
    <row r="8" spans="1:18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6">
        <v>145</v>
      </c>
      <c r="M8" s="43"/>
      <c r="N8" s="43">
        <f t="shared" si="0"/>
        <v>0</v>
      </c>
      <c r="O8" s="23">
        <v>143</v>
      </c>
      <c r="P8" s="24">
        <v>147</v>
      </c>
      <c r="Q8" s="56">
        <f t="shared" si="1"/>
        <v>0</v>
      </c>
    </row>
    <row r="9" spans="1:18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6">
        <v>145</v>
      </c>
      <c r="M9" s="43"/>
      <c r="N9" s="43">
        <f t="shared" si="0"/>
        <v>0</v>
      </c>
      <c r="O9" s="23">
        <v>143</v>
      </c>
      <c r="P9" s="24">
        <v>147</v>
      </c>
      <c r="Q9" s="56">
        <f t="shared" si="1"/>
        <v>0</v>
      </c>
    </row>
    <row r="10" spans="1:18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6">
        <v>145</v>
      </c>
      <c r="M10" s="43"/>
      <c r="N10" s="43">
        <f t="shared" si="0"/>
        <v>0</v>
      </c>
      <c r="O10" s="23">
        <v>143</v>
      </c>
      <c r="P10" s="24">
        <v>147</v>
      </c>
      <c r="Q10" s="56">
        <f t="shared" si="1"/>
        <v>0</v>
      </c>
    </row>
    <row r="11" spans="1:18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145</v>
      </c>
      <c r="M11" s="43"/>
      <c r="N11" s="43">
        <f t="shared" si="0"/>
        <v>0</v>
      </c>
      <c r="O11" s="23">
        <v>143</v>
      </c>
      <c r="P11" s="24">
        <v>147</v>
      </c>
      <c r="Q11" s="56">
        <f t="shared" si="1"/>
        <v>0</v>
      </c>
    </row>
    <row r="12" spans="1:18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145</v>
      </c>
      <c r="M12" s="43"/>
      <c r="N12" s="43">
        <f t="shared" si="0"/>
        <v>0</v>
      </c>
      <c r="O12" s="23">
        <v>143</v>
      </c>
      <c r="P12" s="24">
        <v>147</v>
      </c>
      <c r="Q12" s="56">
        <f t="shared" si="1"/>
        <v>0</v>
      </c>
    </row>
    <row r="13" spans="1:18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145</v>
      </c>
      <c r="M13" s="43"/>
      <c r="N13" s="43">
        <f t="shared" si="0"/>
        <v>0</v>
      </c>
      <c r="O13" s="23">
        <v>143</v>
      </c>
      <c r="P13" s="24">
        <v>147</v>
      </c>
      <c r="Q13" s="56">
        <f t="shared" si="1"/>
        <v>0</v>
      </c>
    </row>
    <row r="14" spans="1:18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145</v>
      </c>
      <c r="M14" s="43"/>
      <c r="N14" s="43">
        <f t="shared" si="0"/>
        <v>0</v>
      </c>
      <c r="O14" s="23">
        <v>143</v>
      </c>
      <c r="P14" s="24">
        <v>147</v>
      </c>
      <c r="Q14" s="56">
        <f t="shared" si="1"/>
        <v>0</v>
      </c>
    </row>
    <row r="15" spans="1:18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145</v>
      </c>
      <c r="M15" s="43"/>
      <c r="N15" s="43">
        <f t="shared" si="0"/>
        <v>0</v>
      </c>
      <c r="O15" s="23">
        <v>143</v>
      </c>
      <c r="P15" s="24">
        <v>147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6">
        <v>145</v>
      </c>
      <c r="M16" s="43"/>
      <c r="N16" s="43">
        <f t="shared" si="0"/>
        <v>0</v>
      </c>
      <c r="O16" s="23">
        <v>143</v>
      </c>
      <c r="P16" s="24">
        <v>147</v>
      </c>
      <c r="Q16" s="56">
        <f t="shared" si="1"/>
        <v>0</v>
      </c>
      <c r="R16" s="7"/>
    </row>
    <row r="17" spans="1:20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145</v>
      </c>
      <c r="M17" s="43"/>
      <c r="N17" s="43">
        <f t="shared" si="0"/>
        <v>0</v>
      </c>
      <c r="O17" s="23">
        <v>143</v>
      </c>
      <c r="P17" s="24">
        <v>147</v>
      </c>
      <c r="Q17" s="56">
        <f t="shared" si="1"/>
        <v>0</v>
      </c>
      <c r="R17" s="7"/>
    </row>
    <row r="18" spans="1:20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145</v>
      </c>
      <c r="M18" s="43"/>
      <c r="N18" s="43">
        <f t="shared" si="0"/>
        <v>0</v>
      </c>
      <c r="O18" s="23">
        <v>143</v>
      </c>
      <c r="P18" s="24">
        <v>147</v>
      </c>
      <c r="Q18" s="56">
        <f t="shared" si="1"/>
        <v>0</v>
      </c>
      <c r="R18" s="7"/>
    </row>
    <row r="19" spans="1:20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145</v>
      </c>
      <c r="M19" s="43"/>
      <c r="N19" s="43">
        <f t="shared" si="0"/>
        <v>0</v>
      </c>
      <c r="O19" s="23">
        <v>143</v>
      </c>
      <c r="P19" s="24">
        <v>147</v>
      </c>
      <c r="Q19" s="56">
        <f t="shared" si="1"/>
        <v>0</v>
      </c>
      <c r="R19" s="7"/>
    </row>
    <row r="20" spans="1:20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145</v>
      </c>
      <c r="M20" s="43"/>
      <c r="N20" s="43">
        <f t="shared" si="0"/>
        <v>0</v>
      </c>
      <c r="O20" s="23">
        <v>143</v>
      </c>
      <c r="P20" s="24">
        <v>147</v>
      </c>
      <c r="Q20" s="56">
        <f t="shared" si="1"/>
        <v>0</v>
      </c>
      <c r="R20" s="7"/>
    </row>
    <row r="29" spans="1:20" x14ac:dyDescent="0.2">
      <c r="T29" t="s">
        <v>158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0"/>
  <sheetViews>
    <sheetView zoomScale="73" zoomScaleNormal="73" workbookViewId="0">
      <selection activeCell="AC23" sqref="AC23"/>
    </sheetView>
  </sheetViews>
  <sheetFormatPr defaultRowHeight="13.2" x14ac:dyDescent="0.2"/>
  <cols>
    <col min="1" max="1" width="3.77734375" customWidth="1"/>
    <col min="2" max="2" width="9.77734375" customWidth="1"/>
    <col min="3" max="3" width="10.44140625" bestFit="1" customWidth="1"/>
    <col min="4" max="4" width="10.33203125" customWidth="1"/>
    <col min="5" max="5" width="9.6640625" customWidth="1"/>
    <col min="6" max="6" width="9.44140625" customWidth="1"/>
    <col min="7" max="7" width="10.21875" customWidth="1"/>
    <col min="8" max="8" width="9.77734375" customWidth="1"/>
    <col min="9" max="10" width="10.6640625" customWidth="1"/>
    <col min="11" max="11" width="9.66406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16" t="s">
        <v>133</v>
      </c>
    </row>
    <row r="2" spans="1:18" ht="15.9" customHeight="1" x14ac:dyDescent="0.3">
      <c r="A2" s="1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18" t="s">
        <v>30</v>
      </c>
      <c r="P2" s="19" t="s">
        <v>31</v>
      </c>
      <c r="Q2" s="15" t="s">
        <v>153</v>
      </c>
    </row>
    <row r="3" spans="1:18" ht="15.9" customHeight="1" x14ac:dyDescent="0.3">
      <c r="A3" s="189">
        <v>8</v>
      </c>
      <c r="B3" s="49">
        <v>98.078947368421055</v>
      </c>
      <c r="C3" s="49">
        <v>99.710714285714275</v>
      </c>
      <c r="D3" s="43">
        <v>99.705882352941174</v>
      </c>
      <c r="E3" s="43">
        <v>96.951999999999998</v>
      </c>
      <c r="F3" s="49">
        <v>97.9</v>
      </c>
      <c r="G3" s="49">
        <v>98.416666666666671</v>
      </c>
      <c r="H3" s="49">
        <v>97.5</v>
      </c>
      <c r="I3" s="49">
        <v>99.1</v>
      </c>
      <c r="J3" s="49">
        <v>99.94</v>
      </c>
      <c r="K3" s="49"/>
      <c r="L3" s="45">
        <v>98</v>
      </c>
      <c r="M3" s="43">
        <f t="shared" ref="M3:M5" si="0">AVERAGE(B3:K3)</f>
        <v>98.589356741527027</v>
      </c>
      <c r="N3" s="43">
        <f t="shared" ref="N3:N17" si="1">MAX(B3:K3)-MIN(B3:K3)</f>
        <v>2.9879999999999995</v>
      </c>
      <c r="O3" s="18">
        <v>93</v>
      </c>
      <c r="P3" s="19">
        <v>103</v>
      </c>
      <c r="Q3" s="56">
        <f>M3/M3*100</f>
        <v>100</v>
      </c>
    </row>
    <row r="4" spans="1:18" ht="15.9" customHeight="1" x14ac:dyDescent="0.3">
      <c r="A4" s="189">
        <v>9</v>
      </c>
      <c r="B4" s="49">
        <v>97.96875</v>
      </c>
      <c r="C4" s="49">
        <v>100.29066666666664</v>
      </c>
      <c r="D4" s="43">
        <v>99.0625</v>
      </c>
      <c r="E4" s="49">
        <v>97.055999999999997</v>
      </c>
      <c r="F4" s="49">
        <v>97.9</v>
      </c>
      <c r="G4" s="49">
        <v>99.339506172839506</v>
      </c>
      <c r="H4" s="49">
        <v>97.704999999999998</v>
      </c>
      <c r="I4" s="49">
        <v>98.5</v>
      </c>
      <c r="J4" s="49">
        <v>99.48</v>
      </c>
      <c r="K4" s="49">
        <v>96.5</v>
      </c>
      <c r="L4" s="45">
        <v>98</v>
      </c>
      <c r="M4" s="43">
        <f t="shared" si="0"/>
        <v>98.380242283950622</v>
      </c>
      <c r="N4" s="43">
        <f t="shared" si="1"/>
        <v>3.7906666666666382</v>
      </c>
      <c r="O4" s="18">
        <v>93</v>
      </c>
      <c r="P4" s="19">
        <v>103</v>
      </c>
      <c r="Q4" s="56">
        <f>M4/M$3*100</f>
        <v>99.787893476042612</v>
      </c>
    </row>
    <row r="5" spans="1:18" ht="15.9" customHeight="1" x14ac:dyDescent="0.35">
      <c r="A5" s="189">
        <v>10</v>
      </c>
      <c r="B5" s="49">
        <v>98.11904761904762</v>
      </c>
      <c r="C5" s="49">
        <v>99.106172839506172</v>
      </c>
      <c r="D5" s="43">
        <v>98</v>
      </c>
      <c r="E5" s="43">
        <v>97.116</v>
      </c>
      <c r="F5" s="49">
        <v>97.80952380952381</v>
      </c>
      <c r="G5" s="49">
        <v>96.928571428571431</v>
      </c>
      <c r="H5" s="49">
        <v>98.031000000000006</v>
      </c>
      <c r="I5" s="49">
        <v>97</v>
      </c>
      <c r="J5" s="49">
        <v>98.21</v>
      </c>
      <c r="K5" s="49">
        <v>97.733333333333334</v>
      </c>
      <c r="L5" s="45">
        <v>98</v>
      </c>
      <c r="M5" s="43">
        <f t="shared" si="0"/>
        <v>97.805364902998235</v>
      </c>
      <c r="N5" s="20">
        <f t="shared" si="1"/>
        <v>2.1776014109347415</v>
      </c>
      <c r="O5" s="18">
        <v>93</v>
      </c>
      <c r="P5" s="19">
        <v>103</v>
      </c>
      <c r="Q5" s="56">
        <f t="shared" ref="Q5:Q20" si="2">M5/M$3*100</f>
        <v>99.204790593588939</v>
      </c>
    </row>
    <row r="6" spans="1:18" ht="15.9" customHeight="1" x14ac:dyDescent="0.35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5">
        <v>98</v>
      </c>
      <c r="M6" s="43"/>
      <c r="N6" s="20">
        <f t="shared" si="1"/>
        <v>0</v>
      </c>
      <c r="O6" s="18">
        <v>93</v>
      </c>
      <c r="P6" s="19">
        <v>103</v>
      </c>
      <c r="Q6" s="56">
        <f t="shared" si="2"/>
        <v>0</v>
      </c>
    </row>
    <row r="7" spans="1:18" ht="15.9" customHeight="1" x14ac:dyDescent="0.35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5">
        <v>98</v>
      </c>
      <c r="M7" s="43"/>
      <c r="N7" s="20">
        <f t="shared" si="1"/>
        <v>0</v>
      </c>
      <c r="O7" s="18">
        <v>93</v>
      </c>
      <c r="P7" s="19">
        <v>103</v>
      </c>
      <c r="Q7" s="56">
        <f t="shared" si="2"/>
        <v>0</v>
      </c>
    </row>
    <row r="8" spans="1:18" ht="15.9" customHeight="1" x14ac:dyDescent="0.35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5">
        <v>98</v>
      </c>
      <c r="M8" s="43"/>
      <c r="N8" s="20">
        <f t="shared" si="1"/>
        <v>0</v>
      </c>
      <c r="O8" s="18">
        <v>93</v>
      </c>
      <c r="P8" s="19">
        <v>103</v>
      </c>
      <c r="Q8" s="56">
        <f t="shared" si="2"/>
        <v>0</v>
      </c>
    </row>
    <row r="9" spans="1:18" ht="15.9" customHeight="1" x14ac:dyDescent="0.35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5">
        <v>98</v>
      </c>
      <c r="M9" s="43"/>
      <c r="N9" s="20">
        <f t="shared" si="1"/>
        <v>0</v>
      </c>
      <c r="O9" s="18">
        <v>93</v>
      </c>
      <c r="P9" s="19">
        <v>103</v>
      </c>
      <c r="Q9" s="56">
        <f t="shared" si="2"/>
        <v>0</v>
      </c>
    </row>
    <row r="10" spans="1:18" ht="15.9" customHeight="1" x14ac:dyDescent="0.35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5">
        <v>98</v>
      </c>
      <c r="M10" s="43"/>
      <c r="N10" s="20">
        <f t="shared" si="1"/>
        <v>0</v>
      </c>
      <c r="O10" s="18">
        <v>93</v>
      </c>
      <c r="P10" s="19">
        <v>103</v>
      </c>
      <c r="Q10" s="56">
        <f t="shared" si="2"/>
        <v>0</v>
      </c>
    </row>
    <row r="11" spans="1:18" ht="15.9" customHeight="1" x14ac:dyDescent="0.35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5">
        <v>98</v>
      </c>
      <c r="M11" s="43"/>
      <c r="N11" s="20">
        <f t="shared" si="1"/>
        <v>0</v>
      </c>
      <c r="O11" s="18">
        <v>93</v>
      </c>
      <c r="P11" s="19">
        <v>103</v>
      </c>
      <c r="Q11" s="56">
        <f t="shared" si="2"/>
        <v>0</v>
      </c>
    </row>
    <row r="12" spans="1:18" ht="15.9" customHeight="1" x14ac:dyDescent="0.35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5">
        <v>98</v>
      </c>
      <c r="M12" s="43"/>
      <c r="N12" s="20">
        <f t="shared" si="1"/>
        <v>0</v>
      </c>
      <c r="O12" s="18">
        <v>93</v>
      </c>
      <c r="P12" s="19">
        <v>103</v>
      </c>
      <c r="Q12" s="56">
        <f t="shared" si="2"/>
        <v>0</v>
      </c>
    </row>
    <row r="13" spans="1:18" ht="15.9" customHeight="1" x14ac:dyDescent="0.35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5">
        <v>98</v>
      </c>
      <c r="M13" s="43"/>
      <c r="N13" s="20">
        <f t="shared" si="1"/>
        <v>0</v>
      </c>
      <c r="O13" s="18">
        <v>93</v>
      </c>
      <c r="P13" s="19">
        <v>103</v>
      </c>
      <c r="Q13" s="56">
        <f t="shared" si="2"/>
        <v>0</v>
      </c>
    </row>
    <row r="14" spans="1:18" ht="15.9" customHeight="1" x14ac:dyDescent="0.35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5">
        <v>98</v>
      </c>
      <c r="M14" s="43"/>
      <c r="N14" s="20">
        <f t="shared" si="1"/>
        <v>0</v>
      </c>
      <c r="O14" s="18">
        <v>93</v>
      </c>
      <c r="P14" s="19">
        <v>103</v>
      </c>
      <c r="Q14" s="56">
        <f t="shared" si="2"/>
        <v>0</v>
      </c>
    </row>
    <row r="15" spans="1:18" ht="15.9" customHeight="1" x14ac:dyDescent="0.35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5">
        <v>98</v>
      </c>
      <c r="M15" s="43"/>
      <c r="N15" s="20">
        <f t="shared" si="1"/>
        <v>0</v>
      </c>
      <c r="O15" s="18">
        <v>93</v>
      </c>
      <c r="P15" s="19">
        <v>103</v>
      </c>
      <c r="Q15" s="56">
        <f t="shared" si="2"/>
        <v>0</v>
      </c>
      <c r="R15" s="7"/>
    </row>
    <row r="16" spans="1:18" ht="15.9" customHeight="1" x14ac:dyDescent="0.35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5">
        <v>98</v>
      </c>
      <c r="M16" s="43"/>
      <c r="N16" s="20">
        <f t="shared" si="1"/>
        <v>0</v>
      </c>
      <c r="O16" s="18">
        <v>93</v>
      </c>
      <c r="P16" s="19">
        <v>103</v>
      </c>
      <c r="Q16" s="56">
        <f t="shared" si="2"/>
        <v>0</v>
      </c>
      <c r="R16" s="7"/>
    </row>
    <row r="17" spans="1:18" ht="15.9" customHeight="1" x14ac:dyDescent="0.35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5">
        <v>98</v>
      </c>
      <c r="M17" s="43"/>
      <c r="N17" s="20">
        <f t="shared" si="1"/>
        <v>0</v>
      </c>
      <c r="O17" s="18">
        <v>93</v>
      </c>
      <c r="P17" s="19">
        <v>103</v>
      </c>
      <c r="Q17" s="56">
        <f t="shared" si="2"/>
        <v>0</v>
      </c>
      <c r="R17" s="7"/>
    </row>
    <row r="18" spans="1:18" ht="15.9" customHeight="1" x14ac:dyDescent="0.35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5">
        <v>98</v>
      </c>
      <c r="M18" s="43"/>
      <c r="N18" s="20">
        <f>MAX(B18:K18)-MIN(B18:K18)</f>
        <v>0</v>
      </c>
      <c r="O18" s="18">
        <v>93</v>
      </c>
      <c r="P18" s="19">
        <v>103</v>
      </c>
      <c r="Q18" s="56">
        <f t="shared" si="2"/>
        <v>0</v>
      </c>
    </row>
    <row r="19" spans="1:18" ht="15.9" customHeight="1" x14ac:dyDescent="0.35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5">
        <v>98</v>
      </c>
      <c r="M19" s="43"/>
      <c r="N19" s="20">
        <f>MAX(B19:K19)-MIN(B19:K19)</f>
        <v>0</v>
      </c>
      <c r="O19" s="18">
        <v>93</v>
      </c>
      <c r="P19" s="19">
        <v>103</v>
      </c>
      <c r="Q19" s="56">
        <f t="shared" si="2"/>
        <v>0</v>
      </c>
    </row>
    <row r="20" spans="1:18" ht="15.9" customHeight="1" x14ac:dyDescent="0.35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5">
        <v>98</v>
      </c>
      <c r="M20" s="43"/>
      <c r="N20" s="20">
        <f>MAX(B20:K20)-MIN(B20:K20)</f>
        <v>0</v>
      </c>
      <c r="O20" s="18">
        <v>93</v>
      </c>
      <c r="P20" s="19">
        <v>103</v>
      </c>
      <c r="Q20" s="56">
        <f t="shared" si="2"/>
        <v>0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0"/>
  <sheetViews>
    <sheetView zoomScale="73" zoomScaleNormal="73" workbookViewId="0">
      <selection activeCell="AC23" sqref="AC23"/>
    </sheetView>
  </sheetViews>
  <sheetFormatPr defaultRowHeight="13.2" x14ac:dyDescent="0.2"/>
  <cols>
    <col min="1" max="1" width="3.77734375" customWidth="1"/>
    <col min="2" max="2" width="9.77734375" customWidth="1"/>
    <col min="3" max="3" width="10.44140625" bestFit="1" customWidth="1"/>
    <col min="4" max="4" width="10.44140625" customWidth="1"/>
    <col min="5" max="5" width="10.77734375" customWidth="1"/>
    <col min="6" max="6" width="9.44140625" customWidth="1"/>
    <col min="7" max="7" width="10.21875" customWidth="1"/>
    <col min="8" max="8" width="10.33203125" customWidth="1"/>
    <col min="9" max="9" width="10.6640625" customWidth="1"/>
    <col min="10" max="10" width="10.77734375" customWidth="1"/>
    <col min="11" max="11" width="10.33203125" customWidth="1"/>
    <col min="12" max="12" width="6.88671875" customWidth="1"/>
    <col min="13" max="13" width="9.77734375" customWidth="1"/>
    <col min="14" max="14" width="7.6640625" customWidth="1"/>
    <col min="15" max="16" width="2.6640625" customWidth="1"/>
  </cols>
  <sheetData>
    <row r="1" spans="1:18" ht="20.100000000000001" customHeight="1" x14ac:dyDescent="0.45">
      <c r="A1" s="21"/>
      <c r="B1" s="21"/>
      <c r="C1" s="21"/>
      <c r="D1" s="21"/>
      <c r="E1" s="21"/>
      <c r="F1" s="16" t="s">
        <v>134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15.9" customHeight="1" x14ac:dyDescent="0.3">
      <c r="A2" s="1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18" t="s">
        <v>30</v>
      </c>
      <c r="P2" s="19" t="s">
        <v>31</v>
      </c>
      <c r="Q2" s="15" t="s">
        <v>153</v>
      </c>
    </row>
    <row r="3" spans="1:18" ht="15.9" customHeight="1" x14ac:dyDescent="0.3">
      <c r="A3" s="189">
        <v>8</v>
      </c>
      <c r="B3" s="49">
        <v>271.15789473684208</v>
      </c>
      <c r="C3" s="49">
        <v>272.25301204819289</v>
      </c>
      <c r="D3" s="43">
        <v>274.27777777777777</v>
      </c>
      <c r="E3" s="43">
        <v>268.30099999999999</v>
      </c>
      <c r="F3" s="49">
        <v>269.85000000000002</v>
      </c>
      <c r="G3" s="49">
        <v>268</v>
      </c>
      <c r="H3" s="49">
        <v>266.83300000000003</v>
      </c>
      <c r="I3" s="49">
        <v>267.89999999999998</v>
      </c>
      <c r="J3" s="49">
        <v>266.12</v>
      </c>
      <c r="K3" s="49"/>
      <c r="L3" s="44">
        <v>271</v>
      </c>
      <c r="M3" s="43">
        <f>AVERAGE(B3:K3)</f>
        <v>269.41029828475695</v>
      </c>
      <c r="N3" s="43">
        <f>MAX(B3:K3)-MIN(B3:K3)</f>
        <v>8.1577777777777669</v>
      </c>
      <c r="O3" s="18">
        <v>257</v>
      </c>
      <c r="P3" s="19">
        <v>285</v>
      </c>
      <c r="Q3" s="56">
        <f>M3/M3*100</f>
        <v>100</v>
      </c>
    </row>
    <row r="4" spans="1:18" ht="15.9" customHeight="1" x14ac:dyDescent="0.3">
      <c r="A4" s="189">
        <v>9</v>
      </c>
      <c r="B4" s="49">
        <v>270.4375</v>
      </c>
      <c r="C4" s="49">
        <v>272.90666666666664</v>
      </c>
      <c r="D4" s="43">
        <v>273.63157894736844</v>
      </c>
      <c r="E4" s="49">
        <v>268.60599999999999</v>
      </c>
      <c r="F4" s="49">
        <v>268.5</v>
      </c>
      <c r="G4" s="49">
        <v>268.08641975308643</v>
      </c>
      <c r="H4" s="49">
        <v>270.11500000000001</v>
      </c>
      <c r="I4" s="49">
        <v>268.2</v>
      </c>
      <c r="J4" s="49">
        <v>265.31</v>
      </c>
      <c r="K4" s="49">
        <v>272.72727272727275</v>
      </c>
      <c r="L4" s="44">
        <v>271</v>
      </c>
      <c r="M4" s="43">
        <f>AVERAGE(B4:K4)</f>
        <v>269.85204380943941</v>
      </c>
      <c r="N4" s="43">
        <f t="shared" ref="N4:N17" si="0">MAX(B4:K4)-MIN(B4:K4)</f>
        <v>8.3215789473684367</v>
      </c>
      <c r="O4" s="18">
        <v>257</v>
      </c>
      <c r="P4" s="19">
        <v>285</v>
      </c>
      <c r="Q4" s="56">
        <f>M4/M$3*100</f>
        <v>100.16396757195064</v>
      </c>
    </row>
    <row r="5" spans="1:18" ht="15.9" customHeight="1" x14ac:dyDescent="0.3">
      <c r="A5" s="189">
        <v>10</v>
      </c>
      <c r="B5" s="49">
        <v>270.57142857142856</v>
      </c>
      <c r="C5" s="49">
        <v>271.69268292682926</v>
      </c>
      <c r="D5" s="43">
        <v>272.58823529411762</v>
      </c>
      <c r="E5" s="43">
        <v>268.30399999999997</v>
      </c>
      <c r="F5" s="49">
        <v>268.47619047619048</v>
      </c>
      <c r="G5" s="49">
        <v>270.30158730158735</v>
      </c>
      <c r="H5" s="49">
        <v>269.89100000000002</v>
      </c>
      <c r="I5" s="49">
        <v>269.39999999999998</v>
      </c>
      <c r="J5" s="49">
        <v>265.58999999999997</v>
      </c>
      <c r="K5" s="49">
        <v>265.86666666666667</v>
      </c>
      <c r="L5" s="44">
        <v>271</v>
      </c>
      <c r="M5" s="43">
        <f>AVERAGE(B5:K5)</f>
        <v>269.26817912368199</v>
      </c>
      <c r="N5" s="43">
        <f t="shared" si="0"/>
        <v>6.9982352941176487</v>
      </c>
      <c r="O5" s="18">
        <v>257</v>
      </c>
      <c r="P5" s="19">
        <v>285</v>
      </c>
      <c r="Q5" s="56">
        <f t="shared" ref="Q5:Q20" si="1">M5/M$3*100</f>
        <v>99.94724805919455</v>
      </c>
    </row>
    <row r="6" spans="1:18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4">
        <v>271</v>
      </c>
      <c r="M6" s="43"/>
      <c r="N6" s="43">
        <f t="shared" si="0"/>
        <v>0</v>
      </c>
      <c r="O6" s="18">
        <v>257</v>
      </c>
      <c r="P6" s="19">
        <v>285</v>
      </c>
      <c r="Q6" s="56">
        <f t="shared" si="1"/>
        <v>0</v>
      </c>
    </row>
    <row r="7" spans="1:18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4">
        <v>271</v>
      </c>
      <c r="M7" s="43"/>
      <c r="N7" s="43">
        <f t="shared" si="0"/>
        <v>0</v>
      </c>
      <c r="O7" s="18">
        <v>257</v>
      </c>
      <c r="P7" s="19">
        <v>285</v>
      </c>
      <c r="Q7" s="56">
        <f t="shared" si="1"/>
        <v>0</v>
      </c>
    </row>
    <row r="8" spans="1:18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4">
        <v>271</v>
      </c>
      <c r="M8" s="43"/>
      <c r="N8" s="43">
        <f t="shared" si="0"/>
        <v>0</v>
      </c>
      <c r="O8" s="18">
        <v>257</v>
      </c>
      <c r="P8" s="19">
        <v>285</v>
      </c>
      <c r="Q8" s="56">
        <f t="shared" si="1"/>
        <v>0</v>
      </c>
    </row>
    <row r="9" spans="1:18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4">
        <v>271</v>
      </c>
      <c r="M9" s="43"/>
      <c r="N9" s="43">
        <f t="shared" si="0"/>
        <v>0</v>
      </c>
      <c r="O9" s="18">
        <v>257</v>
      </c>
      <c r="P9" s="19">
        <v>285</v>
      </c>
      <c r="Q9" s="56">
        <f t="shared" si="1"/>
        <v>0</v>
      </c>
    </row>
    <row r="10" spans="1:18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4">
        <v>271</v>
      </c>
      <c r="M10" s="43"/>
      <c r="N10" s="43">
        <f t="shared" si="0"/>
        <v>0</v>
      </c>
      <c r="O10" s="18">
        <v>257</v>
      </c>
      <c r="P10" s="19">
        <v>285</v>
      </c>
      <c r="Q10" s="56">
        <f t="shared" si="1"/>
        <v>0</v>
      </c>
    </row>
    <row r="11" spans="1:18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4">
        <v>271</v>
      </c>
      <c r="M11" s="43"/>
      <c r="N11" s="43">
        <f t="shared" si="0"/>
        <v>0</v>
      </c>
      <c r="O11" s="18">
        <v>257</v>
      </c>
      <c r="P11" s="19">
        <v>285</v>
      </c>
      <c r="Q11" s="56">
        <f t="shared" si="1"/>
        <v>0</v>
      </c>
    </row>
    <row r="12" spans="1:18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4">
        <v>271</v>
      </c>
      <c r="M12" s="43"/>
      <c r="N12" s="43">
        <f t="shared" si="0"/>
        <v>0</v>
      </c>
      <c r="O12" s="18">
        <v>257</v>
      </c>
      <c r="P12" s="19">
        <v>285</v>
      </c>
      <c r="Q12" s="56">
        <f t="shared" si="1"/>
        <v>0</v>
      </c>
    </row>
    <row r="13" spans="1:18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4">
        <v>271</v>
      </c>
      <c r="M13" s="43"/>
      <c r="N13" s="43">
        <f t="shared" si="0"/>
        <v>0</v>
      </c>
      <c r="O13" s="18">
        <v>257</v>
      </c>
      <c r="P13" s="19">
        <v>285</v>
      </c>
      <c r="Q13" s="56">
        <f t="shared" si="1"/>
        <v>0</v>
      </c>
    </row>
    <row r="14" spans="1:18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4">
        <v>271</v>
      </c>
      <c r="M14" s="43"/>
      <c r="N14" s="43">
        <f t="shared" si="0"/>
        <v>0</v>
      </c>
      <c r="O14" s="18">
        <v>257</v>
      </c>
      <c r="P14" s="19">
        <v>285</v>
      </c>
      <c r="Q14" s="56">
        <f t="shared" si="1"/>
        <v>0</v>
      </c>
    </row>
    <row r="15" spans="1:18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4">
        <v>271</v>
      </c>
      <c r="M15" s="43"/>
      <c r="N15" s="43">
        <f t="shared" si="0"/>
        <v>0</v>
      </c>
      <c r="O15" s="18">
        <v>257</v>
      </c>
      <c r="P15" s="19">
        <v>285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4">
        <v>271</v>
      </c>
      <c r="M16" s="43"/>
      <c r="N16" s="43">
        <f t="shared" si="0"/>
        <v>0</v>
      </c>
      <c r="O16" s="18">
        <v>257</v>
      </c>
      <c r="P16" s="19">
        <v>285</v>
      </c>
      <c r="Q16" s="5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4">
        <v>271</v>
      </c>
      <c r="M17" s="43"/>
      <c r="N17" s="43">
        <f t="shared" si="0"/>
        <v>0</v>
      </c>
      <c r="O17" s="18">
        <v>257</v>
      </c>
      <c r="P17" s="19">
        <v>285</v>
      </c>
      <c r="Q17" s="5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4">
        <v>271</v>
      </c>
      <c r="M18" s="43"/>
      <c r="N18" s="43">
        <f>MAX(B18:K18)-MIN(B18:K18)</f>
        <v>0</v>
      </c>
      <c r="O18" s="18">
        <v>257</v>
      </c>
      <c r="P18" s="19">
        <v>285</v>
      </c>
      <c r="Q18" s="56">
        <f t="shared" si="1"/>
        <v>0</v>
      </c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4">
        <v>271</v>
      </c>
      <c r="M19" s="43"/>
      <c r="N19" s="43">
        <f>MAX(B19:K19)-MIN(B19:K19)</f>
        <v>0</v>
      </c>
      <c r="O19" s="18">
        <v>257</v>
      </c>
      <c r="P19" s="19">
        <v>285</v>
      </c>
      <c r="Q19" s="56">
        <f t="shared" si="1"/>
        <v>0</v>
      </c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4">
        <v>271</v>
      </c>
      <c r="M20" s="43"/>
      <c r="N20" s="43">
        <f>MAX(B20:K20)-MIN(B20:K20)</f>
        <v>0</v>
      </c>
      <c r="O20" s="18">
        <v>257</v>
      </c>
      <c r="P20" s="19">
        <v>285</v>
      </c>
      <c r="Q20" s="56">
        <f t="shared" si="1"/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0"/>
  <sheetViews>
    <sheetView zoomScale="73" zoomScaleNormal="73" workbookViewId="0">
      <selection activeCell="AC23" sqref="AC23"/>
    </sheetView>
  </sheetViews>
  <sheetFormatPr defaultRowHeight="13.2" x14ac:dyDescent="0.2"/>
  <cols>
    <col min="1" max="1" width="3.77734375" customWidth="1"/>
    <col min="2" max="2" width="11" customWidth="1"/>
    <col min="3" max="3" width="10.44140625" bestFit="1" customWidth="1"/>
    <col min="4" max="4" width="9.88671875" customWidth="1"/>
    <col min="5" max="5" width="10.21875" customWidth="1"/>
    <col min="6" max="6" width="9.44140625" customWidth="1"/>
    <col min="7" max="7" width="10.44140625" customWidth="1"/>
    <col min="8" max="8" width="10.21875" customWidth="1"/>
    <col min="9" max="9" width="10.6640625" customWidth="1"/>
    <col min="10" max="10" width="9.88671875" customWidth="1"/>
    <col min="11" max="11" width="10.8867187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16" t="s">
        <v>77</v>
      </c>
    </row>
    <row r="2" spans="1:18" ht="15.9" customHeight="1" x14ac:dyDescent="0.3">
      <c r="A2" s="1" t="s">
        <v>46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2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49">
        <v>308.86842105263156</v>
      </c>
      <c r="C3" s="49">
        <v>305.57142857142856</v>
      </c>
      <c r="D3" s="43">
        <v>307.88888888888891</v>
      </c>
      <c r="E3" s="43">
        <v>302.04300000000001</v>
      </c>
      <c r="F3" s="49">
        <v>307.35000000000002</v>
      </c>
      <c r="G3" s="49">
        <v>304.5</v>
      </c>
      <c r="H3" s="49">
        <v>304.33300000000003</v>
      </c>
      <c r="I3" s="49">
        <v>309.60000000000002</v>
      </c>
      <c r="J3" s="49">
        <v>307.19</v>
      </c>
      <c r="K3" s="49"/>
      <c r="L3" s="44">
        <v>307</v>
      </c>
      <c r="M3" s="43">
        <f>AVERAGE(B3:K3)</f>
        <v>306.37163761254988</v>
      </c>
      <c r="N3" s="43">
        <f>MAX(B3:K3)-MIN(B3:K3)</f>
        <v>7.5570000000000164</v>
      </c>
      <c r="O3" s="23">
        <v>291</v>
      </c>
      <c r="P3" s="24">
        <v>323</v>
      </c>
      <c r="Q3" s="26">
        <f>M3/M3*100</f>
        <v>100</v>
      </c>
    </row>
    <row r="4" spans="1:18" ht="15.9" customHeight="1" x14ac:dyDescent="0.3">
      <c r="A4" s="189">
        <v>9</v>
      </c>
      <c r="B4" s="49">
        <v>309.09375</v>
      </c>
      <c r="C4" s="49">
        <v>305.45733333333339</v>
      </c>
      <c r="D4" s="43">
        <v>306.76190476190476</v>
      </c>
      <c r="E4" s="49">
        <v>300.5</v>
      </c>
      <c r="F4" s="49">
        <v>306.64999999999998</v>
      </c>
      <c r="G4" s="49">
        <v>305.51851851851853</v>
      </c>
      <c r="H4" s="49">
        <v>303.86900000000003</v>
      </c>
      <c r="I4" s="49">
        <v>306.8</v>
      </c>
      <c r="J4" s="49">
        <v>305.04000000000002</v>
      </c>
      <c r="K4" s="49">
        <v>309.41666666666669</v>
      </c>
      <c r="L4" s="44">
        <v>307</v>
      </c>
      <c r="M4" s="43">
        <f>AVERAGE(B4:K4)</f>
        <v>305.91071732804232</v>
      </c>
      <c r="N4" s="43">
        <f t="shared" ref="N4:N17" si="0">MAX(B4:K4)-MIN(B4:K4)</f>
        <v>8.9166666666666856</v>
      </c>
      <c r="O4" s="23">
        <v>291</v>
      </c>
      <c r="P4" s="24">
        <v>323</v>
      </c>
      <c r="Q4" s="26">
        <f>M4/M$3*100</f>
        <v>99.849555171588548</v>
      </c>
    </row>
    <row r="5" spans="1:18" ht="15.9" customHeight="1" x14ac:dyDescent="0.3">
      <c r="A5" s="189">
        <v>10</v>
      </c>
      <c r="B5" s="49">
        <v>308.64285714285717</v>
      </c>
      <c r="C5" s="49">
        <v>303.08048780487815</v>
      </c>
      <c r="D5" s="43">
        <v>307.375</v>
      </c>
      <c r="E5" s="43">
        <v>300.77999999999997</v>
      </c>
      <c r="F5" s="49">
        <v>306.38095238095241</v>
      </c>
      <c r="G5" s="49">
        <v>305.65079365079367</v>
      </c>
      <c r="H5" s="49">
        <v>304.125</v>
      </c>
      <c r="I5" s="49">
        <v>308.39999999999998</v>
      </c>
      <c r="J5" s="49">
        <v>305.06</v>
      </c>
      <c r="K5" s="49">
        <v>311.8</v>
      </c>
      <c r="L5" s="44">
        <v>307</v>
      </c>
      <c r="M5" s="43">
        <f>AVERAGE(B5:K5)</f>
        <v>306.12950909794819</v>
      </c>
      <c r="N5" s="43">
        <f t="shared" si="0"/>
        <v>11.020000000000039</v>
      </c>
      <c r="O5" s="23">
        <v>291</v>
      </c>
      <c r="P5" s="24">
        <v>323</v>
      </c>
      <c r="Q5" s="26">
        <f t="shared" ref="Q5:Q17" si="1">M5/M$3*100</f>
        <v>99.920969017730073</v>
      </c>
    </row>
    <row r="6" spans="1:18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4">
        <v>307</v>
      </c>
      <c r="M6" s="43"/>
      <c r="N6" s="43">
        <f t="shared" si="0"/>
        <v>0</v>
      </c>
      <c r="O6" s="23">
        <v>291</v>
      </c>
      <c r="P6" s="24">
        <v>323</v>
      </c>
      <c r="Q6" s="26">
        <f t="shared" si="1"/>
        <v>0</v>
      </c>
    </row>
    <row r="7" spans="1:18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4">
        <v>307</v>
      </c>
      <c r="M7" s="43"/>
      <c r="N7" s="43">
        <f t="shared" si="0"/>
        <v>0</v>
      </c>
      <c r="O7" s="23">
        <v>291</v>
      </c>
      <c r="P7" s="24">
        <v>323</v>
      </c>
      <c r="Q7" s="26">
        <f t="shared" si="1"/>
        <v>0</v>
      </c>
    </row>
    <row r="8" spans="1:18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4">
        <v>307</v>
      </c>
      <c r="M8" s="43"/>
      <c r="N8" s="43">
        <f t="shared" si="0"/>
        <v>0</v>
      </c>
      <c r="O8" s="23">
        <v>291</v>
      </c>
      <c r="P8" s="24">
        <v>323</v>
      </c>
      <c r="Q8" s="26">
        <f t="shared" si="1"/>
        <v>0</v>
      </c>
    </row>
    <row r="9" spans="1:18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4">
        <v>307</v>
      </c>
      <c r="M9" s="43"/>
      <c r="N9" s="43">
        <f t="shared" si="0"/>
        <v>0</v>
      </c>
      <c r="O9" s="23">
        <v>291</v>
      </c>
      <c r="P9" s="24">
        <v>323</v>
      </c>
      <c r="Q9" s="26">
        <f t="shared" si="1"/>
        <v>0</v>
      </c>
    </row>
    <row r="10" spans="1:18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4">
        <v>307</v>
      </c>
      <c r="M10" s="43"/>
      <c r="N10" s="43">
        <f t="shared" si="0"/>
        <v>0</v>
      </c>
      <c r="O10" s="23">
        <v>291</v>
      </c>
      <c r="P10" s="24">
        <v>323</v>
      </c>
      <c r="Q10" s="26">
        <f t="shared" si="1"/>
        <v>0</v>
      </c>
    </row>
    <row r="11" spans="1:18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4">
        <v>307</v>
      </c>
      <c r="M11" s="43"/>
      <c r="N11" s="43">
        <f t="shared" si="0"/>
        <v>0</v>
      </c>
      <c r="O11" s="23">
        <v>291</v>
      </c>
      <c r="P11" s="24">
        <v>323</v>
      </c>
      <c r="Q11" s="26">
        <f t="shared" si="1"/>
        <v>0</v>
      </c>
    </row>
    <row r="12" spans="1:18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4">
        <v>307</v>
      </c>
      <c r="M12" s="43"/>
      <c r="N12" s="43">
        <f t="shared" si="0"/>
        <v>0</v>
      </c>
      <c r="O12" s="23">
        <v>291</v>
      </c>
      <c r="P12" s="24">
        <v>323</v>
      </c>
      <c r="Q12" s="26">
        <f t="shared" si="1"/>
        <v>0</v>
      </c>
    </row>
    <row r="13" spans="1:18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4">
        <v>307</v>
      </c>
      <c r="M13" s="43"/>
      <c r="N13" s="43">
        <f t="shared" si="0"/>
        <v>0</v>
      </c>
      <c r="O13" s="23">
        <v>291</v>
      </c>
      <c r="P13" s="24">
        <v>323</v>
      </c>
      <c r="Q13" s="26">
        <f t="shared" si="1"/>
        <v>0</v>
      </c>
    </row>
    <row r="14" spans="1:18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4">
        <v>307</v>
      </c>
      <c r="M14" s="43"/>
      <c r="N14" s="43">
        <f t="shared" si="0"/>
        <v>0</v>
      </c>
      <c r="O14" s="23">
        <v>291</v>
      </c>
      <c r="P14" s="24">
        <v>323</v>
      </c>
      <c r="Q14" s="26">
        <f t="shared" si="1"/>
        <v>0</v>
      </c>
    </row>
    <row r="15" spans="1:18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4">
        <v>307</v>
      </c>
      <c r="M15" s="43"/>
      <c r="N15" s="43">
        <f t="shared" si="0"/>
        <v>0</v>
      </c>
      <c r="O15" s="23">
        <v>291</v>
      </c>
      <c r="P15" s="24">
        <v>323</v>
      </c>
      <c r="Q15" s="26">
        <f t="shared" si="1"/>
        <v>0</v>
      </c>
      <c r="R15" s="7"/>
    </row>
    <row r="16" spans="1:18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4">
        <v>307</v>
      </c>
      <c r="M16" s="43"/>
      <c r="N16" s="43">
        <f t="shared" si="0"/>
        <v>0</v>
      </c>
      <c r="O16" s="23">
        <v>291</v>
      </c>
      <c r="P16" s="24">
        <v>323</v>
      </c>
      <c r="Q16" s="2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4">
        <v>307</v>
      </c>
      <c r="M17" s="43"/>
      <c r="N17" s="43">
        <f t="shared" si="0"/>
        <v>0</v>
      </c>
      <c r="O17" s="23">
        <v>291</v>
      </c>
      <c r="P17" s="24">
        <v>323</v>
      </c>
      <c r="Q17" s="2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4">
        <v>307</v>
      </c>
      <c r="M18" s="43"/>
      <c r="N18" s="43">
        <f>MAX(B18:K18)-MIN(B18:K18)</f>
        <v>0</v>
      </c>
      <c r="O18" s="23">
        <v>291</v>
      </c>
      <c r="P18" s="24">
        <v>323</v>
      </c>
      <c r="Q18" s="26">
        <f>M18/M$3*100</f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4">
        <v>307</v>
      </c>
      <c r="M19" s="43"/>
      <c r="N19" s="43">
        <f>MAX(B19:K19)-MIN(B19:K19)</f>
        <v>0</v>
      </c>
      <c r="O19" s="23">
        <v>291</v>
      </c>
      <c r="P19" s="24">
        <v>323</v>
      </c>
      <c r="Q19" s="26">
        <f>M19/M$3*100</f>
        <v>0</v>
      </c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4">
        <v>307</v>
      </c>
      <c r="M20" s="43"/>
      <c r="N20" s="43">
        <f>MAX(B20:K20)-MIN(B20:K20)</f>
        <v>0</v>
      </c>
      <c r="O20" s="23">
        <v>291</v>
      </c>
      <c r="P20" s="24">
        <v>323</v>
      </c>
      <c r="Q20" s="26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44"/>
  <sheetViews>
    <sheetView zoomScale="73" zoomScaleNormal="73" workbookViewId="0">
      <selection activeCell="AC23" sqref="AC23"/>
    </sheetView>
  </sheetViews>
  <sheetFormatPr defaultRowHeight="13.2" x14ac:dyDescent="0.2"/>
  <cols>
    <col min="1" max="1" width="3.77734375" customWidth="1"/>
    <col min="2" max="2" width="11" customWidth="1"/>
    <col min="3" max="3" width="10.44140625" bestFit="1" customWidth="1"/>
    <col min="4" max="4" width="10.44140625" customWidth="1"/>
    <col min="5" max="5" width="10.21875" customWidth="1"/>
    <col min="6" max="6" width="9.44140625" customWidth="1"/>
    <col min="7" max="7" width="10.44140625" customWidth="1"/>
    <col min="8" max="8" width="9.6640625" customWidth="1"/>
    <col min="9" max="9" width="10.6640625" customWidth="1"/>
    <col min="10" max="10" width="10.21875" customWidth="1"/>
    <col min="11" max="11" width="11.332031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16" t="s">
        <v>47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100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87" t="s">
        <v>78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49">
        <v>228.34210526315789</v>
      </c>
      <c r="C3" s="49">
        <v>231.69638554216863</v>
      </c>
      <c r="D3" s="43">
        <v>225.33333333333334</v>
      </c>
      <c r="E3" s="43">
        <v>228.358</v>
      </c>
      <c r="F3" s="49">
        <v>227.9</v>
      </c>
      <c r="G3" s="49">
        <v>225.75</v>
      </c>
      <c r="H3" s="49">
        <v>233.5</v>
      </c>
      <c r="I3" s="49">
        <v>227.7</v>
      </c>
      <c r="J3" s="49">
        <v>225.65</v>
      </c>
      <c r="K3" s="49"/>
      <c r="L3" s="45">
        <v>228</v>
      </c>
      <c r="M3" s="43">
        <f>AVERAGE(B3:K3)</f>
        <v>228.24775823762891</v>
      </c>
      <c r="N3" s="43">
        <f>MAX(B3:K3)-MIN(B3:K3)</f>
        <v>8.1666666666666572</v>
      </c>
      <c r="O3" s="23">
        <v>216</v>
      </c>
      <c r="P3" s="24">
        <v>240</v>
      </c>
      <c r="Q3" s="56">
        <f>M3/M3*100</f>
        <v>100</v>
      </c>
    </row>
    <row r="4" spans="1:18" ht="15.9" customHeight="1" x14ac:dyDescent="0.3">
      <c r="A4" s="189">
        <v>9</v>
      </c>
      <c r="B4" s="49">
        <v>228.65625</v>
      </c>
      <c r="C4" s="49">
        <v>231.96621621621617</v>
      </c>
      <c r="D4" s="43">
        <v>224.47619047619048</v>
      </c>
      <c r="E4" s="49">
        <v>228.13300000000001</v>
      </c>
      <c r="F4" s="49">
        <v>227.7</v>
      </c>
      <c r="G4" s="49">
        <v>228.53703703703704</v>
      </c>
      <c r="H4" s="49">
        <v>231.274</v>
      </c>
      <c r="I4" s="49">
        <v>227.4</v>
      </c>
      <c r="J4" s="49">
        <v>225.85</v>
      </c>
      <c r="K4" s="49">
        <v>230.16666666666666</v>
      </c>
      <c r="L4" s="45">
        <v>228</v>
      </c>
      <c r="M4" s="43">
        <f>AVERAGE(B4:K4)</f>
        <v>228.41593603961101</v>
      </c>
      <c r="N4" s="43">
        <f t="shared" ref="N4:N17" si="0">MAX(B4:K4)-MIN(B4:K4)</f>
        <v>7.4900257400256862</v>
      </c>
      <c r="O4" s="23">
        <v>216</v>
      </c>
      <c r="P4" s="24">
        <v>240</v>
      </c>
      <c r="Q4" s="56">
        <f>M4/M$3*100</f>
        <v>100.07368212651053</v>
      </c>
    </row>
    <row r="5" spans="1:18" ht="15.9" customHeight="1" x14ac:dyDescent="0.3">
      <c r="A5" s="189">
        <v>10</v>
      </c>
      <c r="B5" s="49">
        <v>228.28571428571428</v>
      </c>
      <c r="C5" s="49">
        <v>225.86585365853659</v>
      </c>
      <c r="D5" s="43">
        <v>224.88235294117646</v>
      </c>
      <c r="E5" s="43">
        <v>228.59399999999999</v>
      </c>
      <c r="F5" s="49">
        <v>227.8095238095238</v>
      </c>
      <c r="G5" s="49">
        <v>226.8730158730159</v>
      </c>
      <c r="H5" s="49">
        <v>232.48400000000001</v>
      </c>
      <c r="I5" s="49">
        <v>226.8</v>
      </c>
      <c r="J5" s="49">
        <v>225.65</v>
      </c>
      <c r="K5" s="49">
        <v>232.4</v>
      </c>
      <c r="L5" s="45">
        <v>228</v>
      </c>
      <c r="M5" s="43">
        <f>AVERAGE(B5:K5)</f>
        <v>227.9644460567967</v>
      </c>
      <c r="N5" s="43">
        <f t="shared" si="0"/>
        <v>7.601647058823545</v>
      </c>
      <c r="O5" s="23">
        <v>216</v>
      </c>
      <c r="P5" s="24">
        <v>240</v>
      </c>
      <c r="Q5" s="56">
        <f t="shared" ref="Q5:Q17" si="1">M5/M$3*100</f>
        <v>99.875875152939173</v>
      </c>
    </row>
    <row r="6" spans="1:18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5">
        <v>228</v>
      </c>
      <c r="M6" s="43"/>
      <c r="N6" s="43">
        <f t="shared" si="0"/>
        <v>0</v>
      </c>
      <c r="O6" s="23">
        <v>216</v>
      </c>
      <c r="P6" s="24">
        <v>240</v>
      </c>
      <c r="Q6" s="56">
        <f t="shared" si="1"/>
        <v>0</v>
      </c>
    </row>
    <row r="7" spans="1:18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5">
        <v>228</v>
      </c>
      <c r="M7" s="43"/>
      <c r="N7" s="43">
        <f t="shared" si="0"/>
        <v>0</v>
      </c>
      <c r="O7" s="23">
        <v>216</v>
      </c>
      <c r="P7" s="24">
        <v>240</v>
      </c>
      <c r="Q7" s="56">
        <f t="shared" si="1"/>
        <v>0</v>
      </c>
    </row>
    <row r="8" spans="1:18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5">
        <v>228</v>
      </c>
      <c r="M8" s="43"/>
      <c r="N8" s="43">
        <f t="shared" si="0"/>
        <v>0</v>
      </c>
      <c r="O8" s="23">
        <v>216</v>
      </c>
      <c r="P8" s="24">
        <v>240</v>
      </c>
      <c r="Q8" s="56">
        <f t="shared" si="1"/>
        <v>0</v>
      </c>
    </row>
    <row r="9" spans="1:18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5">
        <v>228</v>
      </c>
      <c r="M9" s="43"/>
      <c r="N9" s="43">
        <f t="shared" si="0"/>
        <v>0</v>
      </c>
      <c r="O9" s="23">
        <v>216</v>
      </c>
      <c r="P9" s="24">
        <v>240</v>
      </c>
      <c r="Q9" s="56">
        <f t="shared" si="1"/>
        <v>0</v>
      </c>
    </row>
    <row r="10" spans="1:18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5">
        <v>228</v>
      </c>
      <c r="M10" s="43"/>
      <c r="N10" s="43">
        <f t="shared" si="0"/>
        <v>0</v>
      </c>
      <c r="O10" s="23">
        <v>216</v>
      </c>
      <c r="P10" s="24">
        <v>240</v>
      </c>
      <c r="Q10" s="56">
        <f t="shared" si="1"/>
        <v>0</v>
      </c>
    </row>
    <row r="11" spans="1:18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5">
        <v>228</v>
      </c>
      <c r="M11" s="43"/>
      <c r="N11" s="43">
        <f t="shared" si="0"/>
        <v>0</v>
      </c>
      <c r="O11" s="23">
        <v>216</v>
      </c>
      <c r="P11" s="24">
        <v>240</v>
      </c>
      <c r="Q11" s="56">
        <f t="shared" si="1"/>
        <v>0</v>
      </c>
    </row>
    <row r="12" spans="1:18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5">
        <v>228</v>
      </c>
      <c r="M12" s="43"/>
      <c r="N12" s="43">
        <f t="shared" si="0"/>
        <v>0</v>
      </c>
      <c r="O12" s="23">
        <v>216</v>
      </c>
      <c r="P12" s="24">
        <v>240</v>
      </c>
      <c r="Q12" s="56">
        <f t="shared" si="1"/>
        <v>0</v>
      </c>
    </row>
    <row r="13" spans="1:18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5">
        <v>228</v>
      </c>
      <c r="M13" s="43"/>
      <c r="N13" s="43">
        <f t="shared" si="0"/>
        <v>0</v>
      </c>
      <c r="O13" s="23">
        <v>216</v>
      </c>
      <c r="P13" s="24">
        <v>240</v>
      </c>
      <c r="Q13" s="56">
        <f t="shared" si="1"/>
        <v>0</v>
      </c>
    </row>
    <row r="14" spans="1:18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5">
        <v>228</v>
      </c>
      <c r="M14" s="43"/>
      <c r="N14" s="43">
        <f t="shared" si="0"/>
        <v>0</v>
      </c>
      <c r="O14" s="23">
        <v>216</v>
      </c>
      <c r="P14" s="24">
        <v>240</v>
      </c>
      <c r="Q14" s="56">
        <f t="shared" si="1"/>
        <v>0</v>
      </c>
    </row>
    <row r="15" spans="1:18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5">
        <v>228</v>
      </c>
      <c r="M15" s="43"/>
      <c r="N15" s="43">
        <f t="shared" si="0"/>
        <v>0</v>
      </c>
      <c r="O15" s="23">
        <v>216</v>
      </c>
      <c r="P15" s="24">
        <v>240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5">
        <v>228</v>
      </c>
      <c r="M16" s="43"/>
      <c r="N16" s="43">
        <f t="shared" si="0"/>
        <v>0</v>
      </c>
      <c r="O16" s="23">
        <v>216</v>
      </c>
      <c r="P16" s="24">
        <v>240</v>
      </c>
      <c r="Q16" s="5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5">
        <v>228</v>
      </c>
      <c r="M17" s="43"/>
      <c r="N17" s="43">
        <f t="shared" si="0"/>
        <v>0</v>
      </c>
      <c r="O17" s="23">
        <v>216</v>
      </c>
      <c r="P17" s="24">
        <v>240</v>
      </c>
      <c r="Q17" s="5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5">
        <v>228</v>
      </c>
      <c r="M18" s="43"/>
      <c r="N18" s="43">
        <f>MAX(B18:K18)-MIN(B18:K18)</f>
        <v>0</v>
      </c>
      <c r="O18" s="23">
        <v>216</v>
      </c>
      <c r="P18" s="24">
        <v>240</v>
      </c>
      <c r="Q18" s="56">
        <f>M18/M$3*100</f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5">
        <v>228</v>
      </c>
      <c r="M19" s="43"/>
      <c r="N19" s="43">
        <f>MAX(B19:K19)-MIN(B19:K19)</f>
        <v>0</v>
      </c>
      <c r="O19" s="23">
        <v>216</v>
      </c>
      <c r="P19" s="24">
        <v>240</v>
      </c>
      <c r="Q19" s="56">
        <f>M19/M$3*100</f>
        <v>0</v>
      </c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5">
        <v>228</v>
      </c>
      <c r="M20" s="43"/>
      <c r="N20" s="43">
        <f>MAX(B20:K20)-MIN(B20:K20)</f>
        <v>0</v>
      </c>
      <c r="O20" s="23">
        <v>216</v>
      </c>
      <c r="P20" s="24">
        <v>240</v>
      </c>
      <c r="Q20" s="56">
        <f>M20/M$3*100</f>
        <v>0</v>
      </c>
    </row>
    <row r="44" spans="5:5" x14ac:dyDescent="0.2">
      <c r="E44" s="6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20"/>
  <sheetViews>
    <sheetView zoomScale="73" zoomScaleNormal="73" workbookViewId="0">
      <selection activeCell="AC23" sqref="AC23"/>
    </sheetView>
  </sheetViews>
  <sheetFormatPr defaultRowHeight="13.2" x14ac:dyDescent="0.2"/>
  <cols>
    <col min="1" max="1" width="3.77734375" customWidth="1"/>
    <col min="2" max="2" width="10.21875" customWidth="1"/>
    <col min="3" max="3" width="10.44140625" bestFit="1" customWidth="1"/>
    <col min="4" max="4" width="9.44140625" customWidth="1"/>
    <col min="5" max="5" width="10.33203125" customWidth="1"/>
    <col min="6" max="6" width="9.44140625" customWidth="1"/>
    <col min="7" max="8" width="10.33203125" customWidth="1"/>
    <col min="9" max="9" width="10.6640625" customWidth="1"/>
    <col min="10" max="10" width="9.6640625" customWidth="1"/>
    <col min="11" max="11" width="10.441406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16" t="s">
        <v>53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2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49">
        <v>310.23684210526318</v>
      </c>
      <c r="C3" s="49">
        <v>314.59880952380951</v>
      </c>
      <c r="D3" s="43">
        <v>306</v>
      </c>
      <c r="E3" s="43">
        <v>310.25799999999998</v>
      </c>
      <c r="F3" s="49">
        <v>306.8</v>
      </c>
      <c r="G3" s="49">
        <v>305.5</v>
      </c>
      <c r="H3" s="49">
        <v>314.66699999999997</v>
      </c>
      <c r="I3" s="49">
        <v>306.39999999999998</v>
      </c>
      <c r="J3" s="49">
        <v>311.60000000000002</v>
      </c>
      <c r="K3" s="49"/>
      <c r="L3" s="45">
        <v>309</v>
      </c>
      <c r="M3" s="43">
        <f>AVERAGE(B3:K3)</f>
        <v>309.56229462545252</v>
      </c>
      <c r="N3" s="43">
        <f>MAX(B3:K3)-MIN(B3:K3)</f>
        <v>9.1669999999999732</v>
      </c>
      <c r="O3" s="23">
        <v>293</v>
      </c>
      <c r="P3" s="24">
        <v>325</v>
      </c>
      <c r="Q3" s="56">
        <f>M3/M3*100</f>
        <v>100</v>
      </c>
    </row>
    <row r="4" spans="1:18" ht="15.9" customHeight="1" x14ac:dyDescent="0.3">
      <c r="A4" s="189">
        <v>9</v>
      </c>
      <c r="B4" s="49">
        <v>310.25</v>
      </c>
      <c r="C4" s="49">
        <v>301.83076923076925</v>
      </c>
      <c r="D4" s="43">
        <v>306.89999999999998</v>
      </c>
      <c r="E4" s="49">
        <v>309.83300000000003</v>
      </c>
      <c r="F4" s="49">
        <v>306.05</v>
      </c>
      <c r="G4" s="49">
        <v>307.46296296296299</v>
      </c>
      <c r="H4" s="49">
        <v>313.21300000000002</v>
      </c>
      <c r="I4" s="49">
        <v>307.7</v>
      </c>
      <c r="J4" s="49">
        <v>308.48</v>
      </c>
      <c r="K4" s="49">
        <v>310.08333333333331</v>
      </c>
      <c r="L4" s="45">
        <v>309</v>
      </c>
      <c r="M4" s="43">
        <f>AVERAGE(B4:K4)</f>
        <v>308.18030655270655</v>
      </c>
      <c r="N4" s="43">
        <f t="shared" ref="N4:N17" si="0">MAX(B4:K4)-MIN(B4:K4)</f>
        <v>11.382230769230773</v>
      </c>
      <c r="O4" s="23">
        <v>293</v>
      </c>
      <c r="P4" s="24">
        <v>325</v>
      </c>
      <c r="Q4" s="56">
        <f>M4/M$3*100</f>
        <v>99.553567053630331</v>
      </c>
    </row>
    <row r="5" spans="1:18" ht="15.9" customHeight="1" x14ac:dyDescent="0.3">
      <c r="A5" s="189">
        <v>10</v>
      </c>
      <c r="B5" s="49">
        <v>309.33333333333331</v>
      </c>
      <c r="C5" s="49">
        <v>307.64634146341461</v>
      </c>
      <c r="D5" s="43">
        <v>307.77777777777777</v>
      </c>
      <c r="E5" s="43">
        <v>311.685</v>
      </c>
      <c r="F5" s="49">
        <v>307.23809523809524</v>
      </c>
      <c r="G5" s="49">
        <v>309.26190476190476</v>
      </c>
      <c r="H5" s="49">
        <v>314</v>
      </c>
      <c r="I5" s="49">
        <v>307.3</v>
      </c>
      <c r="J5" s="49">
        <v>310.24</v>
      </c>
      <c r="K5" s="49">
        <v>309.5</v>
      </c>
      <c r="L5" s="45">
        <v>309</v>
      </c>
      <c r="M5" s="43">
        <f>AVERAGE(B5:K5)</f>
        <v>309.39824525745263</v>
      </c>
      <c r="N5" s="43">
        <f t="shared" si="0"/>
        <v>6.7619047619047592</v>
      </c>
      <c r="O5" s="23">
        <v>293</v>
      </c>
      <c r="P5" s="24">
        <v>325</v>
      </c>
      <c r="Q5" s="56">
        <f t="shared" ref="Q5:Q17" si="1">M5/M$3*100</f>
        <v>99.94700602403843</v>
      </c>
    </row>
    <row r="6" spans="1:18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5">
        <v>309</v>
      </c>
      <c r="M6" s="43"/>
      <c r="N6" s="43">
        <f t="shared" si="0"/>
        <v>0</v>
      </c>
      <c r="O6" s="23">
        <v>293</v>
      </c>
      <c r="P6" s="24">
        <v>325</v>
      </c>
      <c r="Q6" s="56">
        <f t="shared" si="1"/>
        <v>0</v>
      </c>
    </row>
    <row r="7" spans="1:18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5">
        <v>309</v>
      </c>
      <c r="M7" s="43"/>
      <c r="N7" s="43">
        <f t="shared" si="0"/>
        <v>0</v>
      </c>
      <c r="O7" s="23">
        <v>293</v>
      </c>
      <c r="P7" s="24">
        <v>325</v>
      </c>
      <c r="Q7" s="56">
        <f t="shared" si="1"/>
        <v>0</v>
      </c>
    </row>
    <row r="8" spans="1:18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5">
        <v>309</v>
      </c>
      <c r="M8" s="43"/>
      <c r="N8" s="43">
        <f t="shared" si="0"/>
        <v>0</v>
      </c>
      <c r="O8" s="23">
        <v>293</v>
      </c>
      <c r="P8" s="24">
        <v>325</v>
      </c>
      <c r="Q8" s="56">
        <f t="shared" si="1"/>
        <v>0</v>
      </c>
    </row>
    <row r="9" spans="1:18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5">
        <v>309</v>
      </c>
      <c r="M9" s="43"/>
      <c r="N9" s="43">
        <f t="shared" si="0"/>
        <v>0</v>
      </c>
      <c r="O9" s="23">
        <v>293</v>
      </c>
      <c r="P9" s="24">
        <v>325</v>
      </c>
      <c r="Q9" s="56">
        <f t="shared" si="1"/>
        <v>0</v>
      </c>
    </row>
    <row r="10" spans="1:18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5">
        <v>309</v>
      </c>
      <c r="M10" s="43"/>
      <c r="N10" s="43">
        <f t="shared" si="0"/>
        <v>0</v>
      </c>
      <c r="O10" s="23">
        <v>293</v>
      </c>
      <c r="P10" s="24">
        <v>325</v>
      </c>
      <c r="Q10" s="56">
        <f t="shared" si="1"/>
        <v>0</v>
      </c>
    </row>
    <row r="11" spans="1:18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5">
        <v>309</v>
      </c>
      <c r="M11" s="43"/>
      <c r="N11" s="43">
        <f t="shared" si="0"/>
        <v>0</v>
      </c>
      <c r="O11" s="23">
        <v>293</v>
      </c>
      <c r="P11" s="24">
        <v>325</v>
      </c>
      <c r="Q11" s="56">
        <f t="shared" si="1"/>
        <v>0</v>
      </c>
    </row>
    <row r="12" spans="1:18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5">
        <v>309</v>
      </c>
      <c r="M12" s="43"/>
      <c r="N12" s="43">
        <f t="shared" si="0"/>
        <v>0</v>
      </c>
      <c r="O12" s="23">
        <v>293</v>
      </c>
      <c r="P12" s="24">
        <v>325</v>
      </c>
      <c r="Q12" s="56">
        <f t="shared" si="1"/>
        <v>0</v>
      </c>
    </row>
    <row r="13" spans="1:18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5">
        <v>309</v>
      </c>
      <c r="M13" s="43"/>
      <c r="N13" s="43">
        <f t="shared" si="0"/>
        <v>0</v>
      </c>
      <c r="O13" s="23">
        <v>293</v>
      </c>
      <c r="P13" s="24">
        <v>325</v>
      </c>
      <c r="Q13" s="56">
        <f t="shared" si="1"/>
        <v>0</v>
      </c>
    </row>
    <row r="14" spans="1:18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5">
        <v>309</v>
      </c>
      <c r="M14" s="43"/>
      <c r="N14" s="43">
        <f t="shared" si="0"/>
        <v>0</v>
      </c>
      <c r="O14" s="23">
        <v>293</v>
      </c>
      <c r="P14" s="24">
        <v>325</v>
      </c>
      <c r="Q14" s="56">
        <f t="shared" si="1"/>
        <v>0</v>
      </c>
    </row>
    <row r="15" spans="1:18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5">
        <v>309</v>
      </c>
      <c r="M15" s="43"/>
      <c r="N15" s="43">
        <f t="shared" si="0"/>
        <v>0</v>
      </c>
      <c r="O15" s="23">
        <v>293</v>
      </c>
      <c r="P15" s="24">
        <v>325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5">
        <v>309</v>
      </c>
      <c r="M16" s="43"/>
      <c r="N16" s="43">
        <f t="shared" si="0"/>
        <v>0</v>
      </c>
      <c r="O16" s="23">
        <v>293</v>
      </c>
      <c r="P16" s="24">
        <v>325</v>
      </c>
      <c r="Q16" s="5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5">
        <v>309</v>
      </c>
      <c r="M17" s="43"/>
      <c r="N17" s="43">
        <f t="shared" si="0"/>
        <v>0</v>
      </c>
      <c r="O17" s="23">
        <v>293</v>
      </c>
      <c r="P17" s="24">
        <v>325</v>
      </c>
      <c r="Q17" s="5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5">
        <v>309</v>
      </c>
      <c r="M18" s="43"/>
      <c r="N18" s="43">
        <f>MAX(B18:K18)-MIN(B18:K18)</f>
        <v>0</v>
      </c>
      <c r="O18" s="23">
        <v>293</v>
      </c>
      <c r="P18" s="24">
        <v>325</v>
      </c>
      <c r="Q18" s="56">
        <f>M18/M$3*100</f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5">
        <v>309</v>
      </c>
      <c r="M19" s="43"/>
      <c r="N19" s="43">
        <f>MAX(B19:K19)-MIN(B19:K19)</f>
        <v>0</v>
      </c>
      <c r="O19" s="23">
        <v>293</v>
      </c>
      <c r="P19" s="24">
        <v>325</v>
      </c>
      <c r="Q19" s="56">
        <f>M19/M$3*100</f>
        <v>0</v>
      </c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5">
        <v>309</v>
      </c>
      <c r="M20" s="43"/>
      <c r="N20" s="43">
        <f>MAX(B20:K20)-MIN(B20:K20)</f>
        <v>0</v>
      </c>
      <c r="O20" s="23">
        <v>293</v>
      </c>
      <c r="P20" s="24">
        <v>325</v>
      </c>
      <c r="Q20" s="56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20"/>
  <sheetViews>
    <sheetView zoomScale="73" zoomScaleNormal="73" workbookViewId="0">
      <selection activeCell="AC23" sqref="AC23"/>
    </sheetView>
  </sheetViews>
  <sheetFormatPr defaultRowHeight="13.2" x14ac:dyDescent="0.2"/>
  <cols>
    <col min="1" max="1" width="3.77734375" customWidth="1"/>
    <col min="2" max="2" width="10.44140625" customWidth="1"/>
    <col min="3" max="3" width="10.44140625" bestFit="1" customWidth="1"/>
    <col min="4" max="4" width="9.88671875" customWidth="1"/>
    <col min="5" max="5" width="10.21875" customWidth="1"/>
    <col min="6" max="6" width="9.44140625" customWidth="1"/>
    <col min="7" max="7" width="9.77734375" customWidth="1"/>
    <col min="8" max="9" width="10.21875" customWidth="1"/>
    <col min="10" max="10" width="10.664062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54</v>
      </c>
    </row>
    <row r="2" spans="1:18" ht="16.2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159</v>
      </c>
      <c r="N2" s="105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49">
        <v>153.02631578947367</v>
      </c>
      <c r="C3" s="49">
        <v>153.71807228915659</v>
      </c>
      <c r="D3" s="43">
        <v>150.84210526315789</v>
      </c>
      <c r="E3" s="43">
        <v>152.565</v>
      </c>
      <c r="F3" s="49">
        <v>150.80000000000001</v>
      </c>
      <c r="G3" s="49">
        <v>157</v>
      </c>
      <c r="H3" s="49">
        <v>150.333</v>
      </c>
      <c r="I3" s="49">
        <v>150.5</v>
      </c>
      <c r="J3" s="49">
        <v>151.96</v>
      </c>
      <c r="K3" s="49"/>
      <c r="L3" s="46">
        <v>153</v>
      </c>
      <c r="M3" s="43">
        <f>AVERAGE(B3:K3)</f>
        <v>152.30494370464314</v>
      </c>
      <c r="N3" s="43">
        <f>MAX(B3:K3)-MIN(B3:K3)</f>
        <v>6.6670000000000016</v>
      </c>
      <c r="O3" s="41">
        <v>145</v>
      </c>
      <c r="P3" s="42">
        <v>161</v>
      </c>
      <c r="Q3" s="56">
        <f>M3/M3*100</f>
        <v>100</v>
      </c>
    </row>
    <row r="4" spans="1:18" ht="15.9" customHeight="1" x14ac:dyDescent="0.3">
      <c r="A4" s="189">
        <v>9</v>
      </c>
      <c r="B4" s="49">
        <v>153.28125</v>
      </c>
      <c r="C4" s="49">
        <v>154.30933333333337</v>
      </c>
      <c r="D4" s="43">
        <v>149</v>
      </c>
      <c r="E4" s="49">
        <v>152.631</v>
      </c>
      <c r="F4" s="49">
        <v>150.25</v>
      </c>
      <c r="G4" s="49">
        <v>158.25308641975309</v>
      </c>
      <c r="H4" s="49">
        <v>151.70500000000001</v>
      </c>
      <c r="I4" s="49">
        <v>150.80000000000001</v>
      </c>
      <c r="J4" s="49">
        <v>150.63</v>
      </c>
      <c r="K4" s="49"/>
      <c r="L4" s="46">
        <v>153</v>
      </c>
      <c r="M4" s="43">
        <f>AVERAGE(B4:K4)</f>
        <v>152.31774108367628</v>
      </c>
      <c r="N4" s="43">
        <f t="shared" ref="N4:N20" si="0">MAX(B4:K4)-MIN(B4:K4)</f>
        <v>9.2530864197530889</v>
      </c>
      <c r="O4" s="41">
        <v>145</v>
      </c>
      <c r="P4" s="42">
        <v>161</v>
      </c>
      <c r="Q4" s="56">
        <f>M4/M$3*100</f>
        <v>100.00840247120144</v>
      </c>
    </row>
    <row r="5" spans="1:18" ht="15.9" customHeight="1" x14ac:dyDescent="0.3">
      <c r="A5" s="189">
        <v>10</v>
      </c>
      <c r="B5" s="49">
        <v>153.28571428571428</v>
      </c>
      <c r="C5" s="49">
        <v>153.8259259259259</v>
      </c>
      <c r="D5" s="43">
        <v>152.33333333333334</v>
      </c>
      <c r="E5" s="43">
        <v>151.96799999999999</v>
      </c>
      <c r="F5" s="49">
        <v>151.28571428571428</v>
      </c>
      <c r="G5" s="49">
        <v>153.8095238095238</v>
      </c>
      <c r="H5" s="49">
        <v>152.547</v>
      </c>
      <c r="I5" s="49">
        <v>149.5</v>
      </c>
      <c r="J5" s="49">
        <v>150.15</v>
      </c>
      <c r="K5" s="49"/>
      <c r="L5" s="46">
        <v>153</v>
      </c>
      <c r="M5" s="43">
        <f>AVERAGE(B5:K5)</f>
        <v>152.07835684891242</v>
      </c>
      <c r="N5" s="43">
        <f t="shared" si="0"/>
        <v>4.3259259259259011</v>
      </c>
      <c r="O5" s="41">
        <v>145</v>
      </c>
      <c r="P5" s="42">
        <v>161</v>
      </c>
      <c r="Q5" s="56">
        <f t="shared" ref="Q5:Q20" si="1">M5/M$3*100</f>
        <v>99.851228167504445</v>
      </c>
    </row>
    <row r="6" spans="1:18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6">
        <v>153</v>
      </c>
      <c r="M6" s="43"/>
      <c r="N6" s="43">
        <f t="shared" si="0"/>
        <v>0</v>
      </c>
      <c r="O6" s="41">
        <v>145</v>
      </c>
      <c r="P6" s="42">
        <v>161</v>
      </c>
      <c r="Q6" s="56">
        <f t="shared" si="1"/>
        <v>0</v>
      </c>
    </row>
    <row r="7" spans="1:18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6">
        <v>153</v>
      </c>
      <c r="M7" s="43"/>
      <c r="N7" s="43">
        <f t="shared" si="0"/>
        <v>0</v>
      </c>
      <c r="O7" s="41">
        <v>145</v>
      </c>
      <c r="P7" s="42">
        <v>161</v>
      </c>
      <c r="Q7" s="56">
        <f t="shared" si="1"/>
        <v>0</v>
      </c>
    </row>
    <row r="8" spans="1:18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63"/>
      <c r="L8" s="46">
        <v>153</v>
      </c>
      <c r="M8" s="43"/>
      <c r="N8" s="43">
        <f t="shared" si="0"/>
        <v>0</v>
      </c>
      <c r="O8" s="41">
        <v>145</v>
      </c>
      <c r="P8" s="42">
        <v>161</v>
      </c>
      <c r="Q8" s="56">
        <f t="shared" si="1"/>
        <v>0</v>
      </c>
    </row>
    <row r="9" spans="1:18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6">
        <v>153</v>
      </c>
      <c r="M9" s="43"/>
      <c r="N9" s="43">
        <f t="shared" si="0"/>
        <v>0</v>
      </c>
      <c r="O9" s="41">
        <v>145</v>
      </c>
      <c r="P9" s="42">
        <v>161</v>
      </c>
      <c r="Q9" s="56">
        <f t="shared" si="1"/>
        <v>0</v>
      </c>
    </row>
    <row r="10" spans="1:18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6">
        <v>153</v>
      </c>
      <c r="M10" s="43"/>
      <c r="N10" s="43">
        <f t="shared" si="0"/>
        <v>0</v>
      </c>
      <c r="O10" s="41">
        <v>145</v>
      </c>
      <c r="P10" s="42">
        <v>161</v>
      </c>
      <c r="Q10" s="56">
        <f t="shared" si="1"/>
        <v>0</v>
      </c>
    </row>
    <row r="11" spans="1:18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153</v>
      </c>
      <c r="M11" s="43"/>
      <c r="N11" s="43">
        <f t="shared" si="0"/>
        <v>0</v>
      </c>
      <c r="O11" s="41">
        <v>145</v>
      </c>
      <c r="P11" s="42">
        <v>161</v>
      </c>
      <c r="Q11" s="56">
        <f t="shared" si="1"/>
        <v>0</v>
      </c>
    </row>
    <row r="12" spans="1:18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153</v>
      </c>
      <c r="M12" s="43"/>
      <c r="N12" s="43">
        <f t="shared" si="0"/>
        <v>0</v>
      </c>
      <c r="O12" s="41">
        <v>145</v>
      </c>
      <c r="P12" s="42">
        <v>161</v>
      </c>
      <c r="Q12" s="56">
        <f t="shared" si="1"/>
        <v>0</v>
      </c>
    </row>
    <row r="13" spans="1:18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153</v>
      </c>
      <c r="M13" s="43"/>
      <c r="N13" s="43">
        <f t="shared" si="0"/>
        <v>0</v>
      </c>
      <c r="O13" s="41">
        <v>145</v>
      </c>
      <c r="P13" s="42">
        <v>161</v>
      </c>
      <c r="Q13" s="56">
        <f t="shared" si="1"/>
        <v>0</v>
      </c>
    </row>
    <row r="14" spans="1:18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153</v>
      </c>
      <c r="M14" s="43"/>
      <c r="N14" s="43">
        <f t="shared" si="0"/>
        <v>0</v>
      </c>
      <c r="O14" s="41">
        <v>145</v>
      </c>
      <c r="P14" s="42">
        <v>161</v>
      </c>
      <c r="Q14" s="56">
        <f t="shared" si="1"/>
        <v>0</v>
      </c>
    </row>
    <row r="15" spans="1:18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153</v>
      </c>
      <c r="M15" s="43"/>
      <c r="N15" s="43">
        <f t="shared" si="0"/>
        <v>0</v>
      </c>
      <c r="O15" s="41">
        <v>145</v>
      </c>
      <c r="P15" s="42">
        <v>161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63"/>
      <c r="L16" s="46">
        <v>153</v>
      </c>
      <c r="M16" s="43"/>
      <c r="N16" s="43">
        <f t="shared" si="0"/>
        <v>0</v>
      </c>
      <c r="O16" s="41">
        <v>145</v>
      </c>
      <c r="P16" s="42">
        <v>161</v>
      </c>
      <c r="Q16" s="5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153</v>
      </c>
      <c r="M17" s="43"/>
      <c r="N17" s="43">
        <f t="shared" si="0"/>
        <v>0</v>
      </c>
      <c r="O17" s="41">
        <v>145</v>
      </c>
      <c r="P17" s="42">
        <v>161</v>
      </c>
      <c r="Q17" s="5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153</v>
      </c>
      <c r="M18" s="43"/>
      <c r="N18" s="43">
        <f t="shared" si="0"/>
        <v>0</v>
      </c>
      <c r="O18" s="41">
        <v>145</v>
      </c>
      <c r="P18" s="42">
        <v>161</v>
      </c>
      <c r="Q18" s="56">
        <f t="shared" si="1"/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153</v>
      </c>
      <c r="M19" s="43"/>
      <c r="N19" s="43">
        <f t="shared" si="0"/>
        <v>0</v>
      </c>
      <c r="O19" s="41">
        <v>145</v>
      </c>
      <c r="P19" s="42">
        <v>161</v>
      </c>
      <c r="Q19" s="56">
        <f t="shared" si="1"/>
        <v>0</v>
      </c>
      <c r="R19" s="7"/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153</v>
      </c>
      <c r="M20" s="43"/>
      <c r="N20" s="43">
        <f t="shared" si="0"/>
        <v>0</v>
      </c>
      <c r="O20" s="41">
        <v>145</v>
      </c>
      <c r="P20" s="42">
        <v>161</v>
      </c>
      <c r="Q20" s="56">
        <f t="shared" si="1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20"/>
  <sheetViews>
    <sheetView zoomScale="73" zoomScaleNormal="73" workbookViewId="0">
      <selection activeCell="AB31" sqref="AB31"/>
    </sheetView>
  </sheetViews>
  <sheetFormatPr defaultRowHeight="13.2" x14ac:dyDescent="0.2"/>
  <cols>
    <col min="1" max="1" width="3.77734375" customWidth="1"/>
    <col min="2" max="2" width="9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6.8867187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48</v>
      </c>
    </row>
    <row r="2" spans="1:18" ht="16.2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102</v>
      </c>
      <c r="N2" s="105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50">
        <v>2.6210526315789462</v>
      </c>
      <c r="C3" s="50">
        <v>2.6987804878048767</v>
      </c>
      <c r="D3" s="98">
        <v>2.6900000000000008</v>
      </c>
      <c r="E3" s="51">
        <v>2.593</v>
      </c>
      <c r="F3" s="50">
        <v>2.7000000000000011</v>
      </c>
      <c r="G3" s="50"/>
      <c r="H3" s="50">
        <v>2.62</v>
      </c>
      <c r="I3" s="50">
        <v>2.61</v>
      </c>
      <c r="J3" s="50">
        <v>2.64</v>
      </c>
      <c r="K3" s="50"/>
      <c r="L3" s="49">
        <v>2.7</v>
      </c>
      <c r="M3" s="51">
        <f>AVERAGE(B3:K3)</f>
        <v>2.646604139922978</v>
      </c>
      <c r="N3" s="51">
        <f>MAX(B3:K3)-MIN(B3:K3)</f>
        <v>0.10700000000000109</v>
      </c>
      <c r="O3" s="35">
        <v>2.5</v>
      </c>
      <c r="P3" s="36">
        <v>2.9</v>
      </c>
      <c r="Q3" s="56">
        <f>M3/M3*100</f>
        <v>100</v>
      </c>
    </row>
    <row r="4" spans="1:18" ht="15.9" customHeight="1" x14ac:dyDescent="0.3">
      <c r="A4" s="189">
        <v>9</v>
      </c>
      <c r="B4" s="50">
        <v>2.609375</v>
      </c>
      <c r="C4" s="50">
        <v>2.728266666666666</v>
      </c>
      <c r="D4" s="98">
        <v>2.6647058823529419</v>
      </c>
      <c r="E4" s="50">
        <v>2.5840000000000001</v>
      </c>
      <c r="F4" s="50">
        <v>2.7000000000000011</v>
      </c>
      <c r="G4" s="50"/>
      <c r="H4" s="50">
        <v>2.61</v>
      </c>
      <c r="I4" s="50">
        <v>2.61</v>
      </c>
      <c r="J4" s="50">
        <v>2.62</v>
      </c>
      <c r="K4" s="50"/>
      <c r="L4" s="49">
        <v>2.7</v>
      </c>
      <c r="M4" s="51">
        <f>AVERAGE(B4:K4)</f>
        <v>2.6407934436274512</v>
      </c>
      <c r="N4" s="51">
        <f t="shared" ref="N4:N18" si="0">MAX(B4:K4)-MIN(B4:K4)</f>
        <v>0.14426666666666588</v>
      </c>
      <c r="O4" s="35">
        <v>2.5</v>
      </c>
      <c r="P4" s="36">
        <v>2.9</v>
      </c>
      <c r="Q4" s="56">
        <f>M4/M$3*100</f>
        <v>99.780447094150773</v>
      </c>
    </row>
    <row r="5" spans="1:18" ht="15.9" customHeight="1" x14ac:dyDescent="0.3">
      <c r="A5" s="189">
        <v>10</v>
      </c>
      <c r="B5" s="50">
        <v>2.6023809523809516</v>
      </c>
      <c r="C5" s="50">
        <v>2.6603703703703698</v>
      </c>
      <c r="D5" s="98">
        <v>2.6142857142857152</v>
      </c>
      <c r="E5" s="51">
        <v>2.5709999999999997</v>
      </c>
      <c r="F5" s="50">
        <v>2.61904761904762</v>
      </c>
      <c r="G5" s="50"/>
      <c r="H5" s="50">
        <v>2.621</v>
      </c>
      <c r="I5" s="50">
        <v>2.63</v>
      </c>
      <c r="J5" s="50">
        <v>2.59</v>
      </c>
      <c r="K5" s="50"/>
      <c r="L5" s="49">
        <v>2.7</v>
      </c>
      <c r="M5" s="51">
        <f>AVERAGE(B5:K5)</f>
        <v>2.6135105820105822</v>
      </c>
      <c r="N5" s="51">
        <f t="shared" si="0"/>
        <v>8.93703703703701E-2</v>
      </c>
      <c r="O5" s="35">
        <v>2.5</v>
      </c>
      <c r="P5" s="36">
        <v>2.9</v>
      </c>
      <c r="Q5" s="56">
        <f t="shared" ref="Q5:Q18" si="1">M5/M$3*100</f>
        <v>98.749584140174477</v>
      </c>
    </row>
    <row r="6" spans="1:18" ht="15.9" customHeight="1" x14ac:dyDescent="0.3">
      <c r="A6" s="189">
        <v>11</v>
      </c>
      <c r="B6" s="50"/>
      <c r="C6" s="50"/>
      <c r="D6" s="51"/>
      <c r="E6" s="50"/>
      <c r="F6" s="50"/>
      <c r="G6" s="50"/>
      <c r="H6" s="50"/>
      <c r="I6" s="50"/>
      <c r="J6" s="50"/>
      <c r="K6" s="50"/>
      <c r="L6" s="49">
        <v>2.7</v>
      </c>
      <c r="M6" s="51"/>
      <c r="N6" s="51">
        <f t="shared" si="0"/>
        <v>0</v>
      </c>
      <c r="O6" s="35">
        <v>2.5</v>
      </c>
      <c r="P6" s="36">
        <v>2.9</v>
      </c>
      <c r="Q6" s="56">
        <f t="shared" si="1"/>
        <v>0</v>
      </c>
    </row>
    <row r="7" spans="1:18" ht="15.9" customHeight="1" x14ac:dyDescent="0.3">
      <c r="A7" s="189">
        <v>12</v>
      </c>
      <c r="B7" s="50"/>
      <c r="C7" s="50"/>
      <c r="D7" s="98"/>
      <c r="E7" s="50"/>
      <c r="F7" s="50"/>
      <c r="G7" s="50"/>
      <c r="H7" s="50"/>
      <c r="I7" s="50"/>
      <c r="J7" s="50"/>
      <c r="K7" s="50"/>
      <c r="L7" s="49">
        <v>2.7</v>
      </c>
      <c r="M7" s="51"/>
      <c r="N7" s="51">
        <f t="shared" si="0"/>
        <v>0</v>
      </c>
      <c r="O7" s="35">
        <v>2.5</v>
      </c>
      <c r="P7" s="36">
        <v>2.9</v>
      </c>
      <c r="Q7" s="56">
        <f t="shared" si="1"/>
        <v>0</v>
      </c>
    </row>
    <row r="8" spans="1:18" ht="15.9" customHeight="1" x14ac:dyDescent="0.3">
      <c r="A8" s="189">
        <v>1</v>
      </c>
      <c r="B8" s="50"/>
      <c r="C8" s="50"/>
      <c r="D8" s="98"/>
      <c r="E8" s="50"/>
      <c r="F8" s="50"/>
      <c r="G8" s="50"/>
      <c r="H8" s="50"/>
      <c r="I8" s="50"/>
      <c r="J8" s="50"/>
      <c r="K8" s="50"/>
      <c r="L8" s="49">
        <v>2.7</v>
      </c>
      <c r="M8" s="51"/>
      <c r="N8" s="51">
        <f t="shared" si="0"/>
        <v>0</v>
      </c>
      <c r="O8" s="35">
        <v>2.5</v>
      </c>
      <c r="P8" s="36">
        <v>2.9</v>
      </c>
      <c r="Q8" s="56">
        <f t="shared" si="1"/>
        <v>0</v>
      </c>
    </row>
    <row r="9" spans="1:18" ht="15.9" customHeight="1" x14ac:dyDescent="0.3">
      <c r="A9" s="189">
        <v>2</v>
      </c>
      <c r="B9" s="50"/>
      <c r="C9" s="50"/>
      <c r="D9" s="98"/>
      <c r="E9" s="50"/>
      <c r="F9" s="50"/>
      <c r="G9" s="50"/>
      <c r="H9" s="50"/>
      <c r="I9" s="50"/>
      <c r="J9" s="50"/>
      <c r="K9" s="50"/>
      <c r="L9" s="49">
        <v>2.7</v>
      </c>
      <c r="M9" s="51"/>
      <c r="N9" s="51">
        <f t="shared" si="0"/>
        <v>0</v>
      </c>
      <c r="O9" s="35">
        <v>2.5</v>
      </c>
      <c r="P9" s="36">
        <v>2.9</v>
      </c>
      <c r="Q9" s="56">
        <f t="shared" si="1"/>
        <v>0</v>
      </c>
    </row>
    <row r="10" spans="1:18" ht="15.9" customHeight="1" x14ac:dyDescent="0.3">
      <c r="A10" s="189">
        <v>3</v>
      </c>
      <c r="B10" s="50"/>
      <c r="C10" s="50"/>
      <c r="D10" s="98"/>
      <c r="E10" s="50"/>
      <c r="F10" s="50"/>
      <c r="G10" s="50"/>
      <c r="H10" s="50"/>
      <c r="I10" s="50"/>
      <c r="J10" s="50"/>
      <c r="K10" s="50"/>
      <c r="L10" s="49">
        <v>2.7</v>
      </c>
      <c r="M10" s="51"/>
      <c r="N10" s="51">
        <f t="shared" si="0"/>
        <v>0</v>
      </c>
      <c r="O10" s="35">
        <v>2.5</v>
      </c>
      <c r="P10" s="36">
        <v>2.9</v>
      </c>
      <c r="Q10" s="56">
        <f t="shared" si="1"/>
        <v>0</v>
      </c>
    </row>
    <row r="11" spans="1:18" ht="15.9" customHeight="1" x14ac:dyDescent="0.3">
      <c r="A11" s="189">
        <v>4</v>
      </c>
      <c r="B11" s="50"/>
      <c r="C11" s="50"/>
      <c r="D11" s="98"/>
      <c r="E11" s="50"/>
      <c r="F11" s="50"/>
      <c r="G11" s="50"/>
      <c r="H11" s="50"/>
      <c r="I11" s="50"/>
      <c r="J11" s="50"/>
      <c r="K11" s="50"/>
      <c r="L11" s="49">
        <v>2.7</v>
      </c>
      <c r="M11" s="51"/>
      <c r="N11" s="51">
        <f t="shared" si="0"/>
        <v>0</v>
      </c>
      <c r="O11" s="35">
        <v>2.5</v>
      </c>
      <c r="P11" s="36">
        <v>2.9</v>
      </c>
      <c r="Q11" s="56">
        <f t="shared" si="1"/>
        <v>0</v>
      </c>
    </row>
    <row r="12" spans="1:18" ht="15.9" customHeight="1" x14ac:dyDescent="0.3">
      <c r="A12" s="189">
        <v>5</v>
      </c>
      <c r="B12" s="50"/>
      <c r="C12" s="50"/>
      <c r="D12" s="98"/>
      <c r="E12" s="50"/>
      <c r="F12" s="50"/>
      <c r="G12" s="50"/>
      <c r="H12" s="50"/>
      <c r="I12" s="50"/>
      <c r="J12" s="50"/>
      <c r="K12" s="50"/>
      <c r="L12" s="49">
        <v>2.7</v>
      </c>
      <c r="M12" s="51"/>
      <c r="N12" s="51">
        <f t="shared" si="0"/>
        <v>0</v>
      </c>
      <c r="O12" s="35">
        <v>2.5</v>
      </c>
      <c r="P12" s="36">
        <v>2.9</v>
      </c>
      <c r="Q12" s="56">
        <f t="shared" si="1"/>
        <v>0</v>
      </c>
    </row>
    <row r="13" spans="1:18" ht="15.9" customHeight="1" x14ac:dyDescent="0.3">
      <c r="A13" s="189">
        <v>6</v>
      </c>
      <c r="B13" s="50"/>
      <c r="C13" s="50"/>
      <c r="D13" s="98"/>
      <c r="E13" s="50"/>
      <c r="F13" s="50"/>
      <c r="G13" s="50"/>
      <c r="H13" s="50"/>
      <c r="I13" s="50"/>
      <c r="J13" s="50"/>
      <c r="K13" s="50"/>
      <c r="L13" s="49">
        <v>2.7</v>
      </c>
      <c r="M13" s="51"/>
      <c r="N13" s="51">
        <f t="shared" si="0"/>
        <v>0</v>
      </c>
      <c r="O13" s="35">
        <v>2.5</v>
      </c>
      <c r="P13" s="36">
        <v>2.9</v>
      </c>
      <c r="Q13" s="56">
        <f t="shared" si="1"/>
        <v>0</v>
      </c>
    </row>
    <row r="14" spans="1:18" ht="15.9" customHeight="1" x14ac:dyDescent="0.3">
      <c r="A14" s="189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9">
        <v>2.7</v>
      </c>
      <c r="M14" s="51"/>
      <c r="N14" s="51">
        <f t="shared" si="0"/>
        <v>0</v>
      </c>
      <c r="O14" s="35">
        <v>2.5</v>
      </c>
      <c r="P14" s="36">
        <v>2.9</v>
      </c>
      <c r="Q14" s="56">
        <f t="shared" si="1"/>
        <v>0</v>
      </c>
    </row>
    <row r="15" spans="1:18" ht="15.9" customHeight="1" x14ac:dyDescent="0.3">
      <c r="A15" s="189">
        <v>8</v>
      </c>
      <c r="B15" s="50"/>
      <c r="C15" s="50"/>
      <c r="D15" s="98"/>
      <c r="E15" s="50"/>
      <c r="F15" s="50"/>
      <c r="G15" s="50"/>
      <c r="H15" s="50"/>
      <c r="I15" s="50"/>
      <c r="J15" s="50"/>
      <c r="K15" s="50"/>
      <c r="L15" s="49">
        <v>2.7</v>
      </c>
      <c r="M15" s="51"/>
      <c r="N15" s="51">
        <f t="shared" si="0"/>
        <v>0</v>
      </c>
      <c r="O15" s="35">
        <v>2.5</v>
      </c>
      <c r="P15" s="36">
        <v>2.9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50"/>
      <c r="C16" s="50"/>
      <c r="D16" s="98"/>
      <c r="E16" s="50"/>
      <c r="F16" s="50"/>
      <c r="G16" s="50"/>
      <c r="H16" s="50"/>
      <c r="I16" s="50"/>
      <c r="J16" s="50"/>
      <c r="K16" s="107"/>
      <c r="L16" s="49">
        <v>2.7</v>
      </c>
      <c r="M16" s="51"/>
      <c r="N16" s="51">
        <f t="shared" si="0"/>
        <v>0</v>
      </c>
      <c r="O16" s="35">
        <v>2.5</v>
      </c>
      <c r="P16" s="36">
        <v>2.9</v>
      </c>
      <c r="Q16" s="5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2.7</v>
      </c>
      <c r="M17" s="51"/>
      <c r="N17" s="51">
        <f t="shared" si="0"/>
        <v>0</v>
      </c>
      <c r="O17" s="35">
        <v>2.5</v>
      </c>
      <c r="P17" s="36">
        <v>2.9</v>
      </c>
      <c r="Q17" s="5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2.7</v>
      </c>
      <c r="M18" s="51"/>
      <c r="N18" s="51">
        <f t="shared" si="0"/>
        <v>0</v>
      </c>
      <c r="O18" s="35">
        <v>2.5</v>
      </c>
      <c r="P18" s="36">
        <v>2.9</v>
      </c>
      <c r="Q18" s="56">
        <f t="shared" si="1"/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2.7</v>
      </c>
      <c r="M19" s="51"/>
      <c r="N19" s="51">
        <f>MAX(B19:K19)-MIN(B19:K19)</f>
        <v>0</v>
      </c>
      <c r="O19" s="35">
        <v>2.5</v>
      </c>
      <c r="P19" s="36">
        <v>2.9</v>
      </c>
      <c r="Q19" s="56">
        <f>M19/M$3*100</f>
        <v>0</v>
      </c>
      <c r="R19" s="7"/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9">
        <v>2.7</v>
      </c>
      <c r="M20" s="51"/>
      <c r="N20" s="51">
        <f>MAX(B20:K20)-MIN(B20:K20)</f>
        <v>0</v>
      </c>
      <c r="O20" s="35">
        <v>2.5</v>
      </c>
      <c r="P20" s="36">
        <v>2.9</v>
      </c>
      <c r="Q20" s="56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20"/>
  <sheetViews>
    <sheetView zoomScale="73" zoomScaleNormal="73" workbookViewId="0">
      <selection activeCell="AC23" sqref="AC23"/>
    </sheetView>
  </sheetViews>
  <sheetFormatPr defaultRowHeight="15" x14ac:dyDescent="0.3"/>
  <cols>
    <col min="1" max="1" width="3.77734375" customWidth="1"/>
    <col min="2" max="2" width="8.3320312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6.88671875" style="2" customWidth="1"/>
    <col min="13" max="13" width="9.77734375" style="2" customWidth="1"/>
    <col min="14" max="14" width="7.88671875" style="64" customWidth="1"/>
    <col min="15" max="16" width="2.6640625" style="2" customWidth="1"/>
    <col min="17" max="17" width="11.88671875" bestFit="1" customWidth="1"/>
  </cols>
  <sheetData>
    <row r="1" spans="1:18" ht="20.100000000000001" customHeight="1" x14ac:dyDescent="0.45">
      <c r="F1" s="16" t="s">
        <v>18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5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50">
        <v>5.9947368421052634</v>
      </c>
      <c r="C3" s="50">
        <v>6.1060240963855419</v>
      </c>
      <c r="D3" s="98">
        <v>6.01</v>
      </c>
      <c r="E3" s="51">
        <v>6.0640000000000001</v>
      </c>
      <c r="F3" s="50">
        <v>6.0050000000000008</v>
      </c>
      <c r="G3" s="50">
        <v>5.9333333333333336</v>
      </c>
      <c r="H3" s="50">
        <v>6.05</v>
      </c>
      <c r="I3" s="50">
        <v>5.92</v>
      </c>
      <c r="J3" s="50">
        <v>6.09</v>
      </c>
      <c r="K3" s="50"/>
      <c r="L3" s="49">
        <v>6</v>
      </c>
      <c r="M3" s="51">
        <f>AVERAGE(B3:K3)</f>
        <v>6.0192326968693486</v>
      </c>
      <c r="N3" s="51">
        <f t="shared" ref="N3:N20" si="0">MAX(B3:K3)-MIN(B3:K3)</f>
        <v>0.18602409638554196</v>
      </c>
      <c r="O3" s="35">
        <v>5.8</v>
      </c>
      <c r="P3" s="36">
        <v>6.2</v>
      </c>
      <c r="Q3" s="26">
        <f>M3/M3*100</f>
        <v>100</v>
      </c>
    </row>
    <row r="4" spans="1:18" ht="15.9" customHeight="1" x14ac:dyDescent="0.3">
      <c r="A4" s="189">
        <v>9</v>
      </c>
      <c r="B4" s="50">
        <v>5.9968750000000002</v>
      </c>
      <c r="C4" s="50">
        <v>6.1156578947368425</v>
      </c>
      <c r="D4" s="98">
        <v>5.9684210526315802</v>
      </c>
      <c r="E4" s="50">
        <v>6.0439999999999996</v>
      </c>
      <c r="F4" s="50">
        <v>6</v>
      </c>
      <c r="G4" s="50">
        <v>5.9624999999999995</v>
      </c>
      <c r="H4" s="50">
        <v>5.9980000000000002</v>
      </c>
      <c r="I4" s="50">
        <v>5.94</v>
      </c>
      <c r="J4" s="50">
        <v>5.99</v>
      </c>
      <c r="K4" s="50">
        <v>5.9833333333333343</v>
      </c>
      <c r="L4" s="49">
        <v>6</v>
      </c>
      <c r="M4" s="51">
        <f>AVERAGE(B4:K4)</f>
        <v>5.9998787280701755</v>
      </c>
      <c r="N4" s="51">
        <f t="shared" si="0"/>
        <v>0.17565789473684212</v>
      </c>
      <c r="O4" s="35">
        <v>5.8</v>
      </c>
      <c r="P4" s="36">
        <v>6.2</v>
      </c>
      <c r="Q4" s="26">
        <f>M4/M$3*100</f>
        <v>99.678464519086646</v>
      </c>
    </row>
    <row r="5" spans="1:18" ht="15.9" customHeight="1" x14ac:dyDescent="0.3">
      <c r="A5" s="189">
        <v>10</v>
      </c>
      <c r="B5" s="50">
        <v>5.9952380952380953</v>
      </c>
      <c r="C5" s="50">
        <v>6.0892592592592596</v>
      </c>
      <c r="D5" s="98">
        <v>5.9842105263157892</v>
      </c>
      <c r="E5" s="51">
        <v>6.0670000000000002</v>
      </c>
      <c r="F5" s="50">
        <v>5.9571428571428582</v>
      </c>
      <c r="G5" s="50">
        <v>5.9825396825396826</v>
      </c>
      <c r="H5" s="50">
        <v>6.0170000000000003</v>
      </c>
      <c r="I5" s="50">
        <v>5.9</v>
      </c>
      <c r="J5" s="50">
        <v>5.9</v>
      </c>
      <c r="K5" s="50">
        <v>6.06</v>
      </c>
      <c r="L5" s="49">
        <v>6</v>
      </c>
      <c r="M5" s="51">
        <f>AVERAGE(B5:K5)</f>
        <v>5.9952390420495689</v>
      </c>
      <c r="N5" s="51">
        <f t="shared" si="0"/>
        <v>0.18925925925925924</v>
      </c>
      <c r="O5" s="35">
        <v>5.8</v>
      </c>
      <c r="P5" s="36">
        <v>6.2</v>
      </c>
      <c r="Q5" s="26">
        <f t="shared" ref="Q5:Q20" si="1">M5/M$3*100</f>
        <v>99.601383498061821</v>
      </c>
    </row>
    <row r="6" spans="1:18" ht="15.9" customHeight="1" x14ac:dyDescent="0.3">
      <c r="A6" s="189">
        <v>11</v>
      </c>
      <c r="B6" s="50"/>
      <c r="C6" s="50"/>
      <c r="D6" s="51"/>
      <c r="E6" s="50"/>
      <c r="F6" s="50"/>
      <c r="G6" s="50"/>
      <c r="H6" s="50"/>
      <c r="I6" s="50"/>
      <c r="J6" s="50"/>
      <c r="K6" s="50"/>
      <c r="L6" s="49">
        <v>6</v>
      </c>
      <c r="M6" s="51"/>
      <c r="N6" s="51">
        <f t="shared" si="0"/>
        <v>0</v>
      </c>
      <c r="O6" s="35">
        <v>5.8</v>
      </c>
      <c r="P6" s="36">
        <v>6.2</v>
      </c>
      <c r="Q6" s="26">
        <f t="shared" si="1"/>
        <v>0</v>
      </c>
    </row>
    <row r="7" spans="1:18" ht="15.9" customHeight="1" x14ac:dyDescent="0.3">
      <c r="A7" s="189">
        <v>12</v>
      </c>
      <c r="B7" s="50"/>
      <c r="C7" s="50"/>
      <c r="D7" s="51"/>
      <c r="E7" s="50"/>
      <c r="F7" s="50"/>
      <c r="G7" s="50"/>
      <c r="H7" s="50"/>
      <c r="I7" s="50"/>
      <c r="J7" s="50"/>
      <c r="K7" s="50"/>
      <c r="L7" s="49">
        <v>6</v>
      </c>
      <c r="M7" s="51"/>
      <c r="N7" s="51">
        <f t="shared" si="0"/>
        <v>0</v>
      </c>
      <c r="O7" s="35">
        <v>5.8</v>
      </c>
      <c r="P7" s="36">
        <v>6.2</v>
      </c>
      <c r="Q7" s="26">
        <f t="shared" si="1"/>
        <v>0</v>
      </c>
    </row>
    <row r="8" spans="1:18" ht="15.9" customHeight="1" x14ac:dyDescent="0.3">
      <c r="A8" s="189">
        <v>1</v>
      </c>
      <c r="B8" s="50"/>
      <c r="C8" s="50"/>
      <c r="D8" s="51"/>
      <c r="E8" s="50"/>
      <c r="F8" s="50"/>
      <c r="G8" s="50"/>
      <c r="H8" s="50"/>
      <c r="I8" s="50"/>
      <c r="J8" s="50"/>
      <c r="K8" s="50"/>
      <c r="L8" s="49">
        <v>6</v>
      </c>
      <c r="M8" s="51"/>
      <c r="N8" s="51">
        <f t="shared" si="0"/>
        <v>0</v>
      </c>
      <c r="O8" s="35">
        <v>5.8</v>
      </c>
      <c r="P8" s="36">
        <v>6.2</v>
      </c>
      <c r="Q8" s="26">
        <f t="shared" si="1"/>
        <v>0</v>
      </c>
    </row>
    <row r="9" spans="1:18" ht="15.9" customHeight="1" x14ac:dyDescent="0.3">
      <c r="A9" s="189">
        <v>2</v>
      </c>
      <c r="B9" s="50"/>
      <c r="C9" s="50"/>
      <c r="D9" s="51"/>
      <c r="E9" s="50"/>
      <c r="F9" s="50"/>
      <c r="G9" s="50"/>
      <c r="H9" s="50"/>
      <c r="I9" s="50"/>
      <c r="J9" s="50"/>
      <c r="K9" s="50"/>
      <c r="L9" s="49">
        <v>6</v>
      </c>
      <c r="M9" s="51"/>
      <c r="N9" s="51">
        <f t="shared" si="0"/>
        <v>0</v>
      </c>
      <c r="O9" s="35">
        <v>5.8</v>
      </c>
      <c r="P9" s="36">
        <v>6.2</v>
      </c>
      <c r="Q9" s="26">
        <f t="shared" si="1"/>
        <v>0</v>
      </c>
    </row>
    <row r="10" spans="1:18" ht="15.9" customHeight="1" x14ac:dyDescent="0.3">
      <c r="A10" s="189">
        <v>3</v>
      </c>
      <c r="B10" s="50"/>
      <c r="C10" s="50"/>
      <c r="D10" s="51"/>
      <c r="E10" s="50"/>
      <c r="F10" s="50"/>
      <c r="G10" s="50"/>
      <c r="H10" s="50"/>
      <c r="I10" s="50"/>
      <c r="J10" s="50"/>
      <c r="K10" s="50"/>
      <c r="L10" s="49">
        <v>6</v>
      </c>
      <c r="M10" s="51"/>
      <c r="N10" s="51">
        <f t="shared" si="0"/>
        <v>0</v>
      </c>
      <c r="O10" s="35">
        <v>5.8</v>
      </c>
      <c r="P10" s="36">
        <v>6.2</v>
      </c>
      <c r="Q10" s="26">
        <f t="shared" si="1"/>
        <v>0</v>
      </c>
    </row>
    <row r="11" spans="1:18" ht="15.9" customHeight="1" x14ac:dyDescent="0.3">
      <c r="A11" s="189">
        <v>4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49">
        <v>6</v>
      </c>
      <c r="M11" s="51"/>
      <c r="N11" s="51">
        <f t="shared" si="0"/>
        <v>0</v>
      </c>
      <c r="O11" s="35">
        <v>5.8</v>
      </c>
      <c r="P11" s="36">
        <v>6.2</v>
      </c>
      <c r="Q11" s="26">
        <f t="shared" si="1"/>
        <v>0</v>
      </c>
    </row>
    <row r="12" spans="1:18" ht="15.9" customHeight="1" x14ac:dyDescent="0.3">
      <c r="A12" s="189">
        <v>5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49">
        <v>6</v>
      </c>
      <c r="M12" s="51"/>
      <c r="N12" s="51">
        <f t="shared" si="0"/>
        <v>0</v>
      </c>
      <c r="O12" s="35">
        <v>5.8</v>
      </c>
      <c r="P12" s="36">
        <v>6.2</v>
      </c>
      <c r="Q12" s="26">
        <f t="shared" si="1"/>
        <v>0</v>
      </c>
    </row>
    <row r="13" spans="1:18" ht="15.9" customHeight="1" x14ac:dyDescent="0.3">
      <c r="A13" s="189">
        <v>6</v>
      </c>
      <c r="B13" s="50"/>
      <c r="C13" s="50"/>
      <c r="D13" s="51"/>
      <c r="E13" s="50"/>
      <c r="F13" s="50"/>
      <c r="G13" s="50"/>
      <c r="H13" s="50"/>
      <c r="I13" s="50"/>
      <c r="J13" s="50"/>
      <c r="K13" s="50"/>
      <c r="L13" s="49">
        <v>6</v>
      </c>
      <c r="M13" s="51"/>
      <c r="N13" s="51">
        <f t="shared" si="0"/>
        <v>0</v>
      </c>
      <c r="O13" s="35">
        <v>5.8</v>
      </c>
      <c r="P13" s="36">
        <v>6.2</v>
      </c>
      <c r="Q13" s="26">
        <f t="shared" si="1"/>
        <v>0</v>
      </c>
    </row>
    <row r="14" spans="1:18" ht="15.9" customHeight="1" x14ac:dyDescent="0.3">
      <c r="A14" s="189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9">
        <v>6</v>
      </c>
      <c r="M14" s="51"/>
      <c r="N14" s="51">
        <f t="shared" si="0"/>
        <v>0</v>
      </c>
      <c r="O14" s="35">
        <v>5.8</v>
      </c>
      <c r="P14" s="36">
        <v>6.2</v>
      </c>
      <c r="Q14" s="26">
        <f t="shared" si="1"/>
        <v>0</v>
      </c>
    </row>
    <row r="15" spans="1:18" ht="15.9" customHeight="1" x14ac:dyDescent="0.3">
      <c r="A15" s="189">
        <v>8</v>
      </c>
      <c r="B15" s="50"/>
      <c r="C15" s="50"/>
      <c r="D15" s="98"/>
      <c r="E15" s="50"/>
      <c r="F15" s="50"/>
      <c r="G15" s="50"/>
      <c r="H15" s="50"/>
      <c r="I15" s="50"/>
      <c r="J15" s="50"/>
      <c r="K15" s="50"/>
      <c r="L15" s="49">
        <v>6</v>
      </c>
      <c r="M15" s="51"/>
      <c r="N15" s="51">
        <f t="shared" si="0"/>
        <v>0</v>
      </c>
      <c r="O15" s="35">
        <v>5.8</v>
      </c>
      <c r="P15" s="36">
        <v>6.2</v>
      </c>
      <c r="Q15" s="26">
        <f t="shared" si="1"/>
        <v>0</v>
      </c>
      <c r="R15" s="7"/>
    </row>
    <row r="16" spans="1:18" ht="15.9" customHeight="1" x14ac:dyDescent="0.3">
      <c r="A16" s="189">
        <v>9</v>
      </c>
      <c r="B16" s="50"/>
      <c r="C16" s="50"/>
      <c r="D16" s="98"/>
      <c r="E16" s="50"/>
      <c r="F16" s="50"/>
      <c r="G16" s="50"/>
      <c r="H16" s="50"/>
      <c r="I16" s="50"/>
      <c r="J16" s="50"/>
      <c r="K16" s="50"/>
      <c r="L16" s="49">
        <v>6</v>
      </c>
      <c r="M16" s="51"/>
      <c r="N16" s="51">
        <f t="shared" si="0"/>
        <v>0</v>
      </c>
      <c r="O16" s="35">
        <v>5.8</v>
      </c>
      <c r="P16" s="36">
        <v>6.2</v>
      </c>
      <c r="Q16" s="2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6</v>
      </c>
      <c r="M17" s="51"/>
      <c r="N17" s="51">
        <f t="shared" si="0"/>
        <v>0</v>
      </c>
      <c r="O17" s="35">
        <v>5.8</v>
      </c>
      <c r="P17" s="36">
        <v>6.2</v>
      </c>
      <c r="Q17" s="2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6</v>
      </c>
      <c r="M18" s="51"/>
      <c r="N18" s="51">
        <f t="shared" si="0"/>
        <v>0</v>
      </c>
      <c r="O18" s="35">
        <v>5.8</v>
      </c>
      <c r="P18" s="36">
        <v>6.2</v>
      </c>
      <c r="Q18" s="26">
        <f t="shared" si="1"/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6</v>
      </c>
      <c r="M19" s="51"/>
      <c r="N19" s="51">
        <f t="shared" si="0"/>
        <v>0</v>
      </c>
      <c r="O19" s="35">
        <v>5.8</v>
      </c>
      <c r="P19" s="36">
        <v>6.2</v>
      </c>
      <c r="Q19" s="26">
        <f t="shared" si="1"/>
        <v>0</v>
      </c>
      <c r="R19" s="7"/>
    </row>
    <row r="20" spans="1:18" ht="15.9" customHeight="1" x14ac:dyDescent="0.3">
      <c r="A20" s="190">
        <v>1</v>
      </c>
      <c r="B20" s="47"/>
      <c r="C20" s="70"/>
      <c r="D20" s="70"/>
      <c r="E20" s="70"/>
      <c r="F20" s="70"/>
      <c r="G20" s="70"/>
      <c r="H20" s="70"/>
      <c r="I20" s="70"/>
      <c r="J20" s="70"/>
      <c r="K20" s="70"/>
      <c r="L20" s="49">
        <v>6</v>
      </c>
      <c r="M20" s="51"/>
      <c r="N20" s="51">
        <f t="shared" si="0"/>
        <v>0</v>
      </c>
      <c r="O20" s="35">
        <v>5.8</v>
      </c>
      <c r="P20" s="36">
        <v>6.2</v>
      </c>
      <c r="Q20" s="26">
        <f t="shared" si="1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20"/>
  <sheetViews>
    <sheetView zoomScale="73" zoomScaleNormal="73" workbookViewId="0">
      <selection activeCell="AC23" sqref="AC23"/>
    </sheetView>
  </sheetViews>
  <sheetFormatPr defaultRowHeight="13.2" x14ac:dyDescent="0.2"/>
  <cols>
    <col min="1" max="1" width="3.77734375" customWidth="1"/>
    <col min="2" max="2" width="10.109375" customWidth="1"/>
    <col min="3" max="3" width="9.6640625" customWidth="1"/>
    <col min="4" max="5" width="10.21875" customWidth="1"/>
    <col min="6" max="6" width="10.109375" customWidth="1"/>
    <col min="7" max="7" width="9.6640625" customWidth="1"/>
    <col min="8" max="8" width="8.77734375" customWidth="1"/>
    <col min="9" max="9" width="10.6640625" customWidth="1"/>
    <col min="10" max="10" width="9.6640625" customWidth="1"/>
    <col min="11" max="11" width="10.441406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55</v>
      </c>
    </row>
    <row r="2" spans="1:18" ht="16.2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100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103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49">
        <v>974.26315789473688</v>
      </c>
      <c r="C3" s="49">
        <v>991.27951807228897</v>
      </c>
      <c r="D3" s="43">
        <v>991.25294117647081</v>
      </c>
      <c r="E3" s="193"/>
      <c r="F3" s="49">
        <v>970.35</v>
      </c>
      <c r="G3" s="49">
        <v>980.33333333333337</v>
      </c>
      <c r="H3" s="49"/>
      <c r="I3" s="49">
        <v>970.5</v>
      </c>
      <c r="J3" s="49">
        <v>972.6</v>
      </c>
      <c r="K3" s="49"/>
      <c r="L3" s="46">
        <v>971</v>
      </c>
      <c r="M3" s="43">
        <f>AVERAGE(B3:K3)</f>
        <v>978.6541357824043</v>
      </c>
      <c r="N3" s="43">
        <f>MAX(B3:K3)-MIN(B3:K3)</f>
        <v>20.929518072288943</v>
      </c>
      <c r="O3" s="41">
        <v>922</v>
      </c>
      <c r="P3" s="42">
        <v>1020</v>
      </c>
      <c r="Q3" s="56">
        <f>M3/M3*100</f>
        <v>100</v>
      </c>
    </row>
    <row r="4" spans="1:18" ht="15.9" customHeight="1" x14ac:dyDescent="0.35">
      <c r="A4" s="189">
        <v>9</v>
      </c>
      <c r="B4" s="49">
        <v>976</v>
      </c>
      <c r="C4" s="49">
        <v>991.47246376811597</v>
      </c>
      <c r="D4" s="195">
        <v>984.9499999999997</v>
      </c>
      <c r="E4" s="43"/>
      <c r="F4" s="49">
        <v>968.3</v>
      </c>
      <c r="G4" s="49">
        <v>994.38271604938268</v>
      </c>
      <c r="H4" s="49"/>
      <c r="I4" s="49">
        <v>969.7</v>
      </c>
      <c r="J4" s="49">
        <v>971.67</v>
      </c>
      <c r="K4" s="49"/>
      <c r="L4" s="46">
        <v>971</v>
      </c>
      <c r="M4" s="43">
        <f>AVERAGE(B4:K4)</f>
        <v>979.49645425964263</v>
      </c>
      <c r="N4" s="20">
        <f t="shared" ref="N4:N20" si="0">MAX(B4:K4)-MIN(B4:K4)</f>
        <v>26.082716049382725</v>
      </c>
      <c r="O4" s="41">
        <v>922</v>
      </c>
      <c r="P4" s="42">
        <v>1020</v>
      </c>
      <c r="Q4" s="56">
        <f>M4/M$3*100</f>
        <v>100.08606906632697</v>
      </c>
    </row>
    <row r="5" spans="1:18" ht="15.9" customHeight="1" x14ac:dyDescent="0.35">
      <c r="A5" s="189">
        <v>10</v>
      </c>
      <c r="B5" s="49">
        <v>978.35714285714289</v>
      </c>
      <c r="C5" s="49">
        <v>966.71234567901217</v>
      </c>
      <c r="D5" s="43">
        <v>976.43888888888875</v>
      </c>
      <c r="E5" s="193"/>
      <c r="F5" s="49">
        <v>967.33333333333337</v>
      </c>
      <c r="G5" s="49">
        <v>966.91269841269832</v>
      </c>
      <c r="H5" s="49"/>
      <c r="I5" s="49">
        <v>965.3</v>
      </c>
      <c r="J5" s="49">
        <v>973.42</v>
      </c>
      <c r="K5" s="49"/>
      <c r="L5" s="46">
        <v>971</v>
      </c>
      <c r="M5" s="43">
        <f>AVERAGE(B5:K5)</f>
        <v>970.63920131015368</v>
      </c>
      <c r="N5" s="20">
        <f t="shared" si="0"/>
        <v>13.057142857142935</v>
      </c>
      <c r="O5" s="41">
        <v>922</v>
      </c>
      <c r="P5" s="42">
        <v>1020</v>
      </c>
      <c r="Q5" s="56">
        <f t="shared" ref="Q5:Q20" si="1">M5/M$3*100</f>
        <v>99.18102481978039</v>
      </c>
    </row>
    <row r="6" spans="1:18" ht="15.9" customHeight="1" x14ac:dyDescent="0.35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6">
        <v>971</v>
      </c>
      <c r="M6" s="43"/>
      <c r="N6" s="20">
        <f t="shared" si="0"/>
        <v>0</v>
      </c>
      <c r="O6" s="41">
        <v>922</v>
      </c>
      <c r="P6" s="42">
        <v>1020</v>
      </c>
      <c r="Q6" s="56">
        <f t="shared" si="1"/>
        <v>0</v>
      </c>
    </row>
    <row r="7" spans="1:18" ht="15.9" customHeight="1" x14ac:dyDescent="0.35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6">
        <v>971</v>
      </c>
      <c r="M7" s="43"/>
      <c r="N7" s="20">
        <f t="shared" si="0"/>
        <v>0</v>
      </c>
      <c r="O7" s="41">
        <v>922</v>
      </c>
      <c r="P7" s="42">
        <v>1020</v>
      </c>
      <c r="Q7" s="56">
        <f t="shared" si="1"/>
        <v>0</v>
      </c>
    </row>
    <row r="8" spans="1:18" ht="15.9" customHeight="1" x14ac:dyDescent="0.35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6">
        <v>971</v>
      </c>
      <c r="M8" s="43"/>
      <c r="N8" s="20">
        <f t="shared" si="0"/>
        <v>0</v>
      </c>
      <c r="O8" s="41">
        <v>922</v>
      </c>
      <c r="P8" s="42">
        <v>1020</v>
      </c>
      <c r="Q8" s="56">
        <f t="shared" si="1"/>
        <v>0</v>
      </c>
    </row>
    <row r="9" spans="1:18" ht="15.9" customHeight="1" x14ac:dyDescent="0.35">
      <c r="A9" s="189">
        <v>2</v>
      </c>
      <c r="B9" s="49"/>
      <c r="C9" s="49"/>
      <c r="D9" s="43"/>
      <c r="E9" s="108"/>
      <c r="F9" s="49"/>
      <c r="G9" s="49"/>
      <c r="H9" s="49"/>
      <c r="I9" s="49"/>
      <c r="J9" s="49"/>
      <c r="K9" s="49"/>
      <c r="L9" s="46">
        <v>971</v>
      </c>
      <c r="M9" s="43"/>
      <c r="N9" s="20">
        <f t="shared" si="0"/>
        <v>0</v>
      </c>
      <c r="O9" s="41">
        <v>922</v>
      </c>
      <c r="P9" s="42">
        <v>1020</v>
      </c>
      <c r="Q9" s="56">
        <f t="shared" si="1"/>
        <v>0</v>
      </c>
    </row>
    <row r="10" spans="1:18" ht="15.9" customHeight="1" x14ac:dyDescent="0.35">
      <c r="A10" s="189">
        <v>3</v>
      </c>
      <c r="B10" s="49"/>
      <c r="C10" s="49"/>
      <c r="D10" s="43"/>
      <c r="E10" s="108"/>
      <c r="F10" s="49"/>
      <c r="G10" s="49"/>
      <c r="H10" s="49"/>
      <c r="I10" s="49"/>
      <c r="J10" s="49"/>
      <c r="K10" s="49"/>
      <c r="L10" s="46">
        <v>971</v>
      </c>
      <c r="M10" s="43"/>
      <c r="N10" s="20">
        <f t="shared" si="0"/>
        <v>0</v>
      </c>
      <c r="O10" s="41">
        <v>922</v>
      </c>
      <c r="P10" s="42">
        <v>1020</v>
      </c>
      <c r="Q10" s="56">
        <f t="shared" si="1"/>
        <v>0</v>
      </c>
    </row>
    <row r="11" spans="1:18" ht="15.9" customHeight="1" x14ac:dyDescent="0.35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971</v>
      </c>
      <c r="M11" s="43"/>
      <c r="N11" s="20">
        <f t="shared" si="0"/>
        <v>0</v>
      </c>
      <c r="O11" s="41">
        <v>922</v>
      </c>
      <c r="P11" s="42">
        <v>1020</v>
      </c>
      <c r="Q11" s="56">
        <f t="shared" si="1"/>
        <v>0</v>
      </c>
    </row>
    <row r="12" spans="1:18" ht="15.9" customHeight="1" x14ac:dyDescent="0.35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971</v>
      </c>
      <c r="M12" s="43"/>
      <c r="N12" s="20">
        <f t="shared" si="0"/>
        <v>0</v>
      </c>
      <c r="O12" s="41">
        <v>922</v>
      </c>
      <c r="P12" s="42">
        <v>1020</v>
      </c>
      <c r="Q12" s="56">
        <f t="shared" si="1"/>
        <v>0</v>
      </c>
    </row>
    <row r="13" spans="1:18" ht="15.9" customHeight="1" x14ac:dyDescent="0.35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971</v>
      </c>
      <c r="M13" s="43"/>
      <c r="N13" s="20">
        <f t="shared" si="0"/>
        <v>0</v>
      </c>
      <c r="O13" s="41">
        <v>922</v>
      </c>
      <c r="P13" s="42">
        <v>1020</v>
      </c>
      <c r="Q13" s="56">
        <f t="shared" si="1"/>
        <v>0</v>
      </c>
    </row>
    <row r="14" spans="1:18" ht="15.9" customHeight="1" x14ac:dyDescent="0.35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971</v>
      </c>
      <c r="M14" s="43"/>
      <c r="N14" s="20">
        <f t="shared" si="0"/>
        <v>0</v>
      </c>
      <c r="O14" s="41">
        <v>922</v>
      </c>
      <c r="P14" s="42">
        <v>1020</v>
      </c>
      <c r="Q14" s="56">
        <f t="shared" si="1"/>
        <v>0</v>
      </c>
    </row>
    <row r="15" spans="1:18" ht="15.9" customHeight="1" x14ac:dyDescent="0.35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971</v>
      </c>
      <c r="M15" s="43"/>
      <c r="N15" s="20">
        <f t="shared" si="0"/>
        <v>0</v>
      </c>
      <c r="O15" s="41">
        <v>922</v>
      </c>
      <c r="P15" s="42">
        <v>1020</v>
      </c>
      <c r="Q15" s="56">
        <f t="shared" si="1"/>
        <v>0</v>
      </c>
      <c r="R15" s="7"/>
    </row>
    <row r="16" spans="1:18" ht="15.9" customHeight="1" x14ac:dyDescent="0.35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63"/>
      <c r="L16" s="46">
        <v>971</v>
      </c>
      <c r="M16" s="43"/>
      <c r="N16" s="20">
        <f t="shared" si="0"/>
        <v>0</v>
      </c>
      <c r="O16" s="41">
        <v>922</v>
      </c>
      <c r="P16" s="42">
        <v>1020</v>
      </c>
      <c r="Q16" s="56">
        <f t="shared" si="1"/>
        <v>0</v>
      </c>
      <c r="R16" s="7"/>
    </row>
    <row r="17" spans="1:18" ht="15.9" customHeight="1" x14ac:dyDescent="0.35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971</v>
      </c>
      <c r="M17" s="43"/>
      <c r="N17" s="20">
        <f t="shared" si="0"/>
        <v>0</v>
      </c>
      <c r="O17" s="41">
        <v>922</v>
      </c>
      <c r="P17" s="42">
        <v>1020</v>
      </c>
      <c r="Q17" s="56">
        <f t="shared" si="1"/>
        <v>0</v>
      </c>
      <c r="R17" s="7"/>
    </row>
    <row r="18" spans="1:18" ht="15.9" customHeight="1" x14ac:dyDescent="0.35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971</v>
      </c>
      <c r="M18" s="43"/>
      <c r="N18" s="20">
        <f t="shared" si="0"/>
        <v>0</v>
      </c>
      <c r="O18" s="41">
        <v>922</v>
      </c>
      <c r="P18" s="42">
        <v>1020</v>
      </c>
      <c r="Q18" s="56">
        <f t="shared" si="1"/>
        <v>0</v>
      </c>
      <c r="R18" s="7"/>
    </row>
    <row r="19" spans="1:18" ht="15.9" customHeight="1" x14ac:dyDescent="0.35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971</v>
      </c>
      <c r="M19" s="43"/>
      <c r="N19" s="20">
        <f t="shared" si="0"/>
        <v>0</v>
      </c>
      <c r="O19" s="41">
        <v>922</v>
      </c>
      <c r="P19" s="42">
        <v>1020</v>
      </c>
      <c r="Q19" s="56">
        <f t="shared" si="1"/>
        <v>0</v>
      </c>
      <c r="R19" s="7"/>
    </row>
    <row r="20" spans="1:18" ht="15.9" customHeight="1" x14ac:dyDescent="0.35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971</v>
      </c>
      <c r="M20" s="43"/>
      <c r="N20" s="20">
        <f t="shared" si="0"/>
        <v>0</v>
      </c>
      <c r="O20" s="41">
        <v>922</v>
      </c>
      <c r="P20" s="42">
        <v>1020</v>
      </c>
      <c r="Q20" s="56">
        <f t="shared" si="1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R20"/>
  <sheetViews>
    <sheetView zoomScale="73" zoomScaleNormal="73" workbookViewId="0">
      <selection activeCell="AC23" sqref="AC23"/>
    </sheetView>
  </sheetViews>
  <sheetFormatPr defaultRowHeight="13.2" x14ac:dyDescent="0.2"/>
  <cols>
    <col min="1" max="1" width="3.77734375" customWidth="1"/>
    <col min="2" max="2" width="10.109375" customWidth="1"/>
    <col min="3" max="3" width="10.44140625" bestFit="1" customWidth="1"/>
    <col min="4" max="4" width="9.88671875" customWidth="1"/>
    <col min="5" max="6" width="9.44140625" customWidth="1"/>
    <col min="7" max="7" width="9.88671875" customWidth="1"/>
    <col min="8" max="8" width="8.77734375" customWidth="1"/>
    <col min="9" max="9" width="10.6640625" customWidth="1"/>
    <col min="10" max="10" width="10.2187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56</v>
      </c>
    </row>
    <row r="2" spans="1:18" ht="16.2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103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49">
        <v>208.84210526315789</v>
      </c>
      <c r="C3" s="49">
        <v>207.57469879518061</v>
      </c>
      <c r="D3" s="43">
        <v>206.56875000000005</v>
      </c>
      <c r="E3" s="193"/>
      <c r="F3" s="49">
        <v>209.15</v>
      </c>
      <c r="G3" s="49">
        <v>204.66666666666666</v>
      </c>
      <c r="H3" s="49"/>
      <c r="I3" s="49">
        <v>207</v>
      </c>
      <c r="J3" s="49">
        <v>199.31</v>
      </c>
      <c r="K3" s="49"/>
      <c r="L3" s="46">
        <v>210</v>
      </c>
      <c r="M3" s="43">
        <f>AVERAGE(B3:K3)</f>
        <v>206.15888867500072</v>
      </c>
      <c r="N3" s="43">
        <f t="shared" ref="N3:N20" si="0">MAX(B3:K3)-MIN(B3:K3)</f>
        <v>9.8400000000000034</v>
      </c>
      <c r="O3" s="41">
        <v>189</v>
      </c>
      <c r="P3" s="42">
        <v>231</v>
      </c>
      <c r="Q3" s="56">
        <f>M3/M3*100</f>
        <v>100</v>
      </c>
    </row>
    <row r="4" spans="1:18" ht="15.9" customHeight="1" x14ac:dyDescent="0.3">
      <c r="A4" s="189">
        <v>9</v>
      </c>
      <c r="B4" s="49">
        <v>209.90625</v>
      </c>
      <c r="C4" s="49">
        <v>207.3987012987013</v>
      </c>
      <c r="D4" s="195">
        <v>209.16470588235296</v>
      </c>
      <c r="E4" s="43"/>
      <c r="F4" s="49">
        <v>209.4</v>
      </c>
      <c r="G4" s="49">
        <v>206.98765432098767</v>
      </c>
      <c r="H4" s="49"/>
      <c r="I4" s="49">
        <v>206</v>
      </c>
      <c r="J4" s="49">
        <v>201.1</v>
      </c>
      <c r="K4" s="49"/>
      <c r="L4" s="46">
        <v>210</v>
      </c>
      <c r="M4" s="43">
        <f>AVERAGE(B4:K4)</f>
        <v>207.13675878600597</v>
      </c>
      <c r="N4" s="43">
        <f t="shared" si="0"/>
        <v>8.8062500000000057</v>
      </c>
      <c r="O4" s="41">
        <v>189</v>
      </c>
      <c r="P4" s="42">
        <v>231</v>
      </c>
      <c r="Q4" s="56">
        <f>M4/M$3*100</f>
        <v>100.47432837715129</v>
      </c>
    </row>
    <row r="5" spans="1:18" ht="15.9" customHeight="1" x14ac:dyDescent="0.3">
      <c r="A5" s="189">
        <v>10</v>
      </c>
      <c r="B5" s="49">
        <v>210.47619047619048</v>
      </c>
      <c r="C5" s="49">
        <v>207.55679012345672</v>
      </c>
      <c r="D5" s="43">
        <v>211.75294117647059</v>
      </c>
      <c r="E5" s="193"/>
      <c r="F5" s="49">
        <v>209.8095238095238</v>
      </c>
      <c r="G5" s="49">
        <v>204.7</v>
      </c>
      <c r="H5" s="49"/>
      <c r="I5" s="49">
        <v>205.2</v>
      </c>
      <c r="J5" s="49">
        <v>200.12</v>
      </c>
      <c r="K5" s="49"/>
      <c r="L5" s="46">
        <v>210</v>
      </c>
      <c r="M5" s="43">
        <f>AVERAGE(B5:K5)</f>
        <v>207.08792079794881</v>
      </c>
      <c r="N5" s="43">
        <f t="shared" si="0"/>
        <v>11.632941176470581</v>
      </c>
      <c r="O5" s="41">
        <v>189</v>
      </c>
      <c r="P5" s="42">
        <v>231</v>
      </c>
      <c r="Q5" s="56">
        <f t="shared" ref="Q5:Q20" si="1">M5/M$3*100</f>
        <v>100.45063888776227</v>
      </c>
    </row>
    <row r="6" spans="1:18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6">
        <v>210</v>
      </c>
      <c r="M6" s="43"/>
      <c r="N6" s="43">
        <f t="shared" si="0"/>
        <v>0</v>
      </c>
      <c r="O6" s="41">
        <v>189</v>
      </c>
      <c r="P6" s="42">
        <v>231</v>
      </c>
      <c r="Q6" s="56">
        <f t="shared" si="1"/>
        <v>0</v>
      </c>
    </row>
    <row r="7" spans="1:18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6">
        <v>210</v>
      </c>
      <c r="M7" s="43"/>
      <c r="N7" s="43">
        <f t="shared" si="0"/>
        <v>0</v>
      </c>
      <c r="O7" s="41">
        <v>189</v>
      </c>
      <c r="P7" s="42">
        <v>231</v>
      </c>
      <c r="Q7" s="56">
        <f t="shared" si="1"/>
        <v>0</v>
      </c>
    </row>
    <row r="8" spans="1:18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6">
        <v>210</v>
      </c>
      <c r="M8" s="43"/>
      <c r="N8" s="43">
        <f t="shared" si="0"/>
        <v>0</v>
      </c>
      <c r="O8" s="41">
        <v>189</v>
      </c>
      <c r="P8" s="42">
        <v>231</v>
      </c>
      <c r="Q8" s="56">
        <f t="shared" si="1"/>
        <v>0</v>
      </c>
    </row>
    <row r="9" spans="1:18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6">
        <v>210</v>
      </c>
      <c r="M9" s="43"/>
      <c r="N9" s="43">
        <f t="shared" si="0"/>
        <v>0</v>
      </c>
      <c r="O9" s="41">
        <v>189</v>
      </c>
      <c r="P9" s="42">
        <v>231</v>
      </c>
      <c r="Q9" s="56">
        <f t="shared" si="1"/>
        <v>0</v>
      </c>
    </row>
    <row r="10" spans="1:18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6">
        <v>210</v>
      </c>
      <c r="M10" s="43"/>
      <c r="N10" s="43">
        <f t="shared" si="0"/>
        <v>0</v>
      </c>
      <c r="O10" s="41">
        <v>189</v>
      </c>
      <c r="P10" s="42">
        <v>231</v>
      </c>
      <c r="Q10" s="56">
        <f t="shared" si="1"/>
        <v>0</v>
      </c>
    </row>
    <row r="11" spans="1:18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210</v>
      </c>
      <c r="M11" s="43"/>
      <c r="N11" s="43">
        <f t="shared" si="0"/>
        <v>0</v>
      </c>
      <c r="O11" s="41">
        <v>189</v>
      </c>
      <c r="P11" s="42">
        <v>231</v>
      </c>
      <c r="Q11" s="56">
        <f t="shared" si="1"/>
        <v>0</v>
      </c>
    </row>
    <row r="12" spans="1:18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210</v>
      </c>
      <c r="M12" s="43"/>
      <c r="N12" s="43">
        <f t="shared" si="0"/>
        <v>0</v>
      </c>
      <c r="O12" s="41">
        <v>189</v>
      </c>
      <c r="P12" s="42">
        <v>231</v>
      </c>
      <c r="Q12" s="56">
        <f t="shared" si="1"/>
        <v>0</v>
      </c>
    </row>
    <row r="13" spans="1:18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210</v>
      </c>
      <c r="M13" s="43"/>
      <c r="N13" s="43">
        <f t="shared" si="0"/>
        <v>0</v>
      </c>
      <c r="O13" s="41">
        <v>189</v>
      </c>
      <c r="P13" s="42">
        <v>231</v>
      </c>
      <c r="Q13" s="56">
        <f t="shared" si="1"/>
        <v>0</v>
      </c>
    </row>
    <row r="14" spans="1:18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210</v>
      </c>
      <c r="M14" s="43"/>
      <c r="N14" s="43">
        <f t="shared" si="0"/>
        <v>0</v>
      </c>
      <c r="O14" s="41">
        <v>189</v>
      </c>
      <c r="P14" s="42">
        <v>231</v>
      </c>
      <c r="Q14" s="56">
        <f t="shared" si="1"/>
        <v>0</v>
      </c>
    </row>
    <row r="15" spans="1:18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210</v>
      </c>
      <c r="M15" s="43"/>
      <c r="N15" s="43">
        <f t="shared" si="0"/>
        <v>0</v>
      </c>
      <c r="O15" s="41">
        <v>189</v>
      </c>
      <c r="P15" s="42">
        <v>231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63"/>
      <c r="L16" s="46">
        <v>210</v>
      </c>
      <c r="M16" s="43"/>
      <c r="N16" s="43">
        <f t="shared" si="0"/>
        <v>0</v>
      </c>
      <c r="O16" s="41">
        <v>189</v>
      </c>
      <c r="P16" s="42">
        <v>231</v>
      </c>
      <c r="Q16" s="5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210</v>
      </c>
      <c r="M17" s="43"/>
      <c r="N17" s="43">
        <f t="shared" si="0"/>
        <v>0</v>
      </c>
      <c r="O17" s="41">
        <v>189</v>
      </c>
      <c r="P17" s="42">
        <v>231</v>
      </c>
      <c r="Q17" s="5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210</v>
      </c>
      <c r="M18" s="43"/>
      <c r="N18" s="43">
        <f t="shared" si="0"/>
        <v>0</v>
      </c>
      <c r="O18" s="41">
        <v>189</v>
      </c>
      <c r="P18" s="42">
        <v>231</v>
      </c>
      <c r="Q18" s="56">
        <f t="shared" si="1"/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210</v>
      </c>
      <c r="M19" s="43"/>
      <c r="N19" s="43">
        <f t="shared" si="0"/>
        <v>0</v>
      </c>
      <c r="O19" s="41">
        <v>189</v>
      </c>
      <c r="P19" s="42">
        <v>231</v>
      </c>
      <c r="Q19" s="56">
        <f t="shared" si="1"/>
        <v>0</v>
      </c>
      <c r="R19" s="7"/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210</v>
      </c>
      <c r="M20" s="43"/>
      <c r="N20" s="43">
        <f t="shared" si="0"/>
        <v>0</v>
      </c>
      <c r="O20" s="41">
        <v>189</v>
      </c>
      <c r="P20" s="42">
        <v>231</v>
      </c>
      <c r="Q20" s="56">
        <f t="shared" si="1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20"/>
  <sheetViews>
    <sheetView zoomScale="73" zoomScaleNormal="73" workbookViewId="0">
      <selection activeCell="V19" sqref="V19"/>
    </sheetView>
  </sheetViews>
  <sheetFormatPr defaultRowHeight="13.2" x14ac:dyDescent="0.2"/>
  <cols>
    <col min="1" max="1" width="3.77734375" customWidth="1"/>
    <col min="2" max="2" width="8.109375" customWidth="1"/>
    <col min="4" max="4" width="8.77734375" customWidth="1"/>
    <col min="5" max="5" width="10.44140625" customWidth="1"/>
    <col min="6" max="6" width="9.44140625" customWidth="1"/>
    <col min="7" max="8" width="8.77734375" customWidth="1"/>
    <col min="9" max="9" width="10.6640625" customWidth="1"/>
    <col min="10" max="11" width="8.6640625" customWidth="1"/>
    <col min="12" max="12" width="6.88671875" customWidth="1"/>
    <col min="13" max="13" width="9.77734375" customWidth="1"/>
    <col min="14" max="14" width="8.21875" customWidth="1"/>
    <col min="15" max="16" width="2.6640625" customWidth="1"/>
    <col min="17" max="17" width="10.109375" bestFit="1" customWidth="1"/>
  </cols>
  <sheetData>
    <row r="1" spans="1:19" ht="20.100000000000001" customHeight="1" x14ac:dyDescent="0.45">
      <c r="F1" s="16" t="s">
        <v>15</v>
      </c>
    </row>
    <row r="2" spans="1:19" s="25" customFormat="1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  <c r="R2"/>
      <c r="S2"/>
    </row>
    <row r="3" spans="1:19" s="25" customFormat="1" ht="15.9" customHeight="1" x14ac:dyDescent="0.3">
      <c r="A3" s="189">
        <v>8</v>
      </c>
      <c r="B3" s="50">
        <v>5.384210526315786</v>
      </c>
      <c r="C3" s="50">
        <v>5.3348275862068943</v>
      </c>
      <c r="D3" s="98">
        <v>5.4033333333333324</v>
      </c>
      <c r="E3" s="51">
        <v>5.3620000000000001</v>
      </c>
      <c r="F3" s="50">
        <v>5.4300000000000015</v>
      </c>
      <c r="G3" s="50">
        <v>5.3249999999999993</v>
      </c>
      <c r="H3" s="50">
        <v>5.35</v>
      </c>
      <c r="I3" s="50">
        <v>5.32</v>
      </c>
      <c r="J3" s="50">
        <v>5.38</v>
      </c>
      <c r="K3" s="50"/>
      <c r="L3" s="49">
        <v>5.4</v>
      </c>
      <c r="M3" s="51">
        <f>AVERAGE(B3:K3)</f>
        <v>5.3654857162062237</v>
      </c>
      <c r="N3" s="51">
        <f t="shared" ref="N3:N20" si="0">MAX(B3:K3)-MIN(B3:K3)</f>
        <v>0.11000000000000121</v>
      </c>
      <c r="O3" s="23">
        <v>5.2</v>
      </c>
      <c r="P3" s="24">
        <v>5.6</v>
      </c>
      <c r="Q3" s="26">
        <f>M3/M3*100</f>
        <v>100</v>
      </c>
    </row>
    <row r="4" spans="1:19" s="25" customFormat="1" ht="15.9" customHeight="1" x14ac:dyDescent="0.3">
      <c r="A4" s="189">
        <v>9</v>
      </c>
      <c r="B4" s="50">
        <v>5.3881249999999978</v>
      </c>
      <c r="C4" s="50">
        <v>5.3393670886075943</v>
      </c>
      <c r="D4" s="98">
        <v>5.3784210526315803</v>
      </c>
      <c r="E4" s="50">
        <v>5.35</v>
      </c>
      <c r="F4" s="50">
        <v>5.4400000000000022</v>
      </c>
      <c r="G4" s="50">
        <v>5.3246153846153845</v>
      </c>
      <c r="H4" s="50">
        <v>5.3479999999999999</v>
      </c>
      <c r="I4" s="50">
        <v>5.31</v>
      </c>
      <c r="J4" s="50">
        <v>5.38</v>
      </c>
      <c r="K4" s="50">
        <v>5.3916666666666657</v>
      </c>
      <c r="L4" s="49">
        <v>5.4</v>
      </c>
      <c r="M4" s="51">
        <f>AVERAGE(B4:K4)</f>
        <v>5.3650195192521233</v>
      </c>
      <c r="N4" s="51">
        <f t="shared" si="0"/>
        <v>0.13000000000000256</v>
      </c>
      <c r="O4" s="23">
        <v>5.2</v>
      </c>
      <c r="P4" s="24">
        <v>5.6</v>
      </c>
      <c r="Q4" s="56">
        <f>M4/M$3*100</f>
        <v>99.991311188236097</v>
      </c>
    </row>
    <row r="5" spans="1:19" s="25" customFormat="1" ht="15.9" customHeight="1" x14ac:dyDescent="0.3">
      <c r="A5" s="189">
        <v>10</v>
      </c>
      <c r="B5" s="50">
        <v>5.3921428571428551</v>
      </c>
      <c r="C5" s="50">
        <v>5.3363095238095228</v>
      </c>
      <c r="D5" s="98">
        <v>5.400555555555556</v>
      </c>
      <c r="E5" s="51">
        <v>5.3570000000000002</v>
      </c>
      <c r="F5" s="50">
        <v>5.4523809523809534</v>
      </c>
      <c r="G5" s="50">
        <v>5.3352380952380951</v>
      </c>
      <c r="H5" s="50">
        <v>5.3710000000000004</v>
      </c>
      <c r="I5" s="50">
        <v>5.3</v>
      </c>
      <c r="J5" s="50">
        <v>5.38</v>
      </c>
      <c r="K5" s="50">
        <v>5.3933333333333335</v>
      </c>
      <c r="L5" s="49">
        <v>5.4</v>
      </c>
      <c r="M5" s="51">
        <f>AVERAGE(B5:K5)</f>
        <v>5.3717960317460314</v>
      </c>
      <c r="N5" s="51">
        <f t="shared" si="0"/>
        <v>0.15238095238095362</v>
      </c>
      <c r="O5" s="23">
        <v>5.2</v>
      </c>
      <c r="P5" s="24">
        <v>5.6</v>
      </c>
      <c r="Q5" s="56">
        <f t="shared" ref="Q5:Q20" si="1">M5/M$3*100</f>
        <v>100.1176093996625</v>
      </c>
    </row>
    <row r="6" spans="1:19" s="25" customFormat="1" ht="15.9" customHeight="1" x14ac:dyDescent="0.3">
      <c r="A6" s="189">
        <v>11</v>
      </c>
      <c r="B6" s="50"/>
      <c r="C6" s="50"/>
      <c r="D6" s="51"/>
      <c r="E6" s="50"/>
      <c r="F6" s="50"/>
      <c r="G6" s="50"/>
      <c r="H6" s="50"/>
      <c r="I6" s="50"/>
      <c r="J6" s="50"/>
      <c r="K6" s="50"/>
      <c r="L6" s="49">
        <v>5.4</v>
      </c>
      <c r="M6" s="51"/>
      <c r="N6" s="51">
        <f t="shared" si="0"/>
        <v>0</v>
      </c>
      <c r="O6" s="23">
        <v>5.2</v>
      </c>
      <c r="P6" s="24">
        <v>5.6</v>
      </c>
      <c r="Q6" s="56">
        <f t="shared" si="1"/>
        <v>0</v>
      </c>
    </row>
    <row r="7" spans="1:19" s="25" customFormat="1" ht="15.9" customHeight="1" x14ac:dyDescent="0.3">
      <c r="A7" s="189">
        <v>12</v>
      </c>
      <c r="B7" s="50"/>
      <c r="C7" s="50"/>
      <c r="D7" s="51"/>
      <c r="E7" s="50"/>
      <c r="F7" s="50"/>
      <c r="G7" s="50"/>
      <c r="H7" s="50"/>
      <c r="I7" s="50"/>
      <c r="J7" s="50"/>
      <c r="K7" s="50"/>
      <c r="L7" s="49">
        <v>5.4</v>
      </c>
      <c r="M7" s="51"/>
      <c r="N7" s="51">
        <f t="shared" si="0"/>
        <v>0</v>
      </c>
      <c r="O7" s="23">
        <v>5.2</v>
      </c>
      <c r="P7" s="24">
        <v>5.6</v>
      </c>
      <c r="Q7" s="56">
        <f t="shared" si="1"/>
        <v>0</v>
      </c>
    </row>
    <row r="8" spans="1:19" s="25" customFormat="1" ht="15.9" customHeight="1" x14ac:dyDescent="0.3">
      <c r="A8" s="189">
        <v>1</v>
      </c>
      <c r="B8" s="50"/>
      <c r="C8" s="50"/>
      <c r="D8" s="51"/>
      <c r="E8" s="50"/>
      <c r="F8" s="50"/>
      <c r="G8" s="50"/>
      <c r="H8" s="50"/>
      <c r="I8" s="50"/>
      <c r="J8" s="50"/>
      <c r="K8" s="50"/>
      <c r="L8" s="49">
        <v>5.4</v>
      </c>
      <c r="M8" s="51"/>
      <c r="N8" s="51">
        <f t="shared" si="0"/>
        <v>0</v>
      </c>
      <c r="O8" s="23">
        <v>5.2</v>
      </c>
      <c r="P8" s="24">
        <v>5.6</v>
      </c>
      <c r="Q8" s="56">
        <f t="shared" si="1"/>
        <v>0</v>
      </c>
    </row>
    <row r="9" spans="1:19" s="25" customFormat="1" ht="15.9" customHeight="1" x14ac:dyDescent="0.3">
      <c r="A9" s="189">
        <v>2</v>
      </c>
      <c r="B9" s="50"/>
      <c r="C9" s="50"/>
      <c r="D9" s="51"/>
      <c r="E9" s="50"/>
      <c r="F9" s="50"/>
      <c r="G9" s="50"/>
      <c r="H9" s="50"/>
      <c r="I9" s="50"/>
      <c r="J9" s="50"/>
      <c r="K9" s="50"/>
      <c r="L9" s="49">
        <v>5.4</v>
      </c>
      <c r="M9" s="51"/>
      <c r="N9" s="51">
        <f t="shared" si="0"/>
        <v>0</v>
      </c>
      <c r="O9" s="23">
        <v>5.2</v>
      </c>
      <c r="P9" s="24">
        <v>5.6</v>
      </c>
      <c r="Q9" s="56">
        <f t="shared" si="1"/>
        <v>0</v>
      </c>
    </row>
    <row r="10" spans="1:19" s="25" customFormat="1" ht="15.9" customHeight="1" x14ac:dyDescent="0.3">
      <c r="A10" s="189">
        <v>3</v>
      </c>
      <c r="B10" s="50"/>
      <c r="C10" s="50"/>
      <c r="D10" s="51"/>
      <c r="E10" s="50"/>
      <c r="F10" s="50"/>
      <c r="G10" s="50"/>
      <c r="H10" s="50"/>
      <c r="I10" s="50"/>
      <c r="J10" s="50"/>
      <c r="K10" s="50"/>
      <c r="L10" s="49">
        <v>5.4</v>
      </c>
      <c r="M10" s="51"/>
      <c r="N10" s="51">
        <f t="shared" si="0"/>
        <v>0</v>
      </c>
      <c r="O10" s="23">
        <v>5.2</v>
      </c>
      <c r="P10" s="24">
        <v>5.6</v>
      </c>
      <c r="Q10" s="56">
        <f t="shared" si="1"/>
        <v>0</v>
      </c>
    </row>
    <row r="11" spans="1:19" s="25" customFormat="1" ht="15.9" customHeight="1" x14ac:dyDescent="0.3">
      <c r="A11" s="189">
        <v>4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49">
        <v>5.4</v>
      </c>
      <c r="M11" s="51"/>
      <c r="N11" s="51">
        <f t="shared" si="0"/>
        <v>0</v>
      </c>
      <c r="O11" s="23">
        <v>5.2</v>
      </c>
      <c r="P11" s="24">
        <v>5.6</v>
      </c>
      <c r="Q11" s="56">
        <f t="shared" si="1"/>
        <v>0</v>
      </c>
    </row>
    <row r="12" spans="1:19" s="25" customFormat="1" ht="15.9" customHeight="1" x14ac:dyDescent="0.3">
      <c r="A12" s="189">
        <v>5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49">
        <v>5.4</v>
      </c>
      <c r="M12" s="51"/>
      <c r="N12" s="51">
        <f t="shared" si="0"/>
        <v>0</v>
      </c>
      <c r="O12" s="23">
        <v>5.2</v>
      </c>
      <c r="P12" s="24">
        <v>5.6</v>
      </c>
      <c r="Q12" s="56">
        <f t="shared" si="1"/>
        <v>0</v>
      </c>
    </row>
    <row r="13" spans="1:19" s="25" customFormat="1" ht="15.9" customHeight="1" x14ac:dyDescent="0.3">
      <c r="A13" s="189">
        <v>6</v>
      </c>
      <c r="B13" s="50"/>
      <c r="C13" s="50"/>
      <c r="D13" s="51"/>
      <c r="E13" s="50"/>
      <c r="F13" s="50"/>
      <c r="G13" s="50"/>
      <c r="H13" s="50"/>
      <c r="I13" s="50"/>
      <c r="J13" s="50"/>
      <c r="K13" s="50"/>
      <c r="L13" s="49">
        <v>5.4</v>
      </c>
      <c r="M13" s="51"/>
      <c r="N13" s="51">
        <f t="shared" si="0"/>
        <v>0</v>
      </c>
      <c r="O13" s="23">
        <v>5.2</v>
      </c>
      <c r="P13" s="24">
        <v>5.6</v>
      </c>
      <c r="Q13" s="56">
        <f t="shared" si="1"/>
        <v>0</v>
      </c>
    </row>
    <row r="14" spans="1:19" s="25" customFormat="1" ht="15.9" customHeight="1" x14ac:dyDescent="0.3">
      <c r="A14" s="189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9">
        <v>5.4</v>
      </c>
      <c r="M14" s="51"/>
      <c r="N14" s="51">
        <f t="shared" si="0"/>
        <v>0</v>
      </c>
      <c r="O14" s="23">
        <v>5.2</v>
      </c>
      <c r="P14" s="24">
        <v>5.6</v>
      </c>
      <c r="Q14" s="56">
        <f t="shared" si="1"/>
        <v>0</v>
      </c>
    </row>
    <row r="15" spans="1:19" s="25" customFormat="1" ht="15.9" customHeight="1" x14ac:dyDescent="0.3">
      <c r="A15" s="189">
        <v>8</v>
      </c>
      <c r="B15" s="50"/>
      <c r="C15" s="50"/>
      <c r="D15" s="51"/>
      <c r="E15" s="50"/>
      <c r="F15" s="50"/>
      <c r="G15" s="50"/>
      <c r="H15" s="50"/>
      <c r="I15" s="50"/>
      <c r="J15" s="50"/>
      <c r="K15" s="50"/>
      <c r="L15" s="49">
        <v>5.4</v>
      </c>
      <c r="M15" s="51"/>
      <c r="N15" s="51">
        <f t="shared" si="0"/>
        <v>0</v>
      </c>
      <c r="O15" s="23">
        <v>5.2</v>
      </c>
      <c r="P15" s="24">
        <v>5.6</v>
      </c>
      <c r="Q15" s="56">
        <f t="shared" si="1"/>
        <v>0</v>
      </c>
      <c r="R15" s="32"/>
    </row>
    <row r="16" spans="1:19" s="25" customFormat="1" ht="15.9" customHeight="1" x14ac:dyDescent="0.3">
      <c r="A16" s="189">
        <v>9</v>
      </c>
      <c r="B16" s="50"/>
      <c r="C16" s="50"/>
      <c r="D16" s="98"/>
      <c r="E16" s="50"/>
      <c r="F16" s="50"/>
      <c r="G16" s="50"/>
      <c r="H16" s="50"/>
      <c r="I16" s="50"/>
      <c r="J16" s="50"/>
      <c r="K16" s="50"/>
      <c r="L16" s="49">
        <v>5.4</v>
      </c>
      <c r="M16" s="51"/>
      <c r="N16" s="51">
        <f t="shared" si="0"/>
        <v>0</v>
      </c>
      <c r="O16" s="23">
        <v>5.2</v>
      </c>
      <c r="P16" s="24">
        <v>5.6</v>
      </c>
      <c r="Q16" s="56">
        <f t="shared" si="1"/>
        <v>0</v>
      </c>
      <c r="R16" s="32"/>
    </row>
    <row r="17" spans="1:18" s="25" customFormat="1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5.4</v>
      </c>
      <c r="M17" s="51"/>
      <c r="N17" s="51">
        <f t="shared" si="0"/>
        <v>0</v>
      </c>
      <c r="O17" s="23">
        <v>5.2</v>
      </c>
      <c r="P17" s="24">
        <v>5.6</v>
      </c>
      <c r="Q17" s="56">
        <f t="shared" si="1"/>
        <v>0</v>
      </c>
      <c r="R17" s="32"/>
    </row>
    <row r="18" spans="1:18" s="25" customFormat="1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5.4</v>
      </c>
      <c r="M18" s="51"/>
      <c r="N18" s="51">
        <f t="shared" si="0"/>
        <v>0</v>
      </c>
      <c r="O18" s="23">
        <v>5.2</v>
      </c>
      <c r="P18" s="24">
        <v>5.6</v>
      </c>
      <c r="Q18" s="56">
        <f t="shared" si="1"/>
        <v>0</v>
      </c>
      <c r="R18" s="32"/>
    </row>
    <row r="19" spans="1:18" s="25" customFormat="1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5.4</v>
      </c>
      <c r="M19" s="51"/>
      <c r="N19" s="51">
        <f t="shared" si="0"/>
        <v>0</v>
      </c>
      <c r="O19" s="23">
        <v>5.2</v>
      </c>
      <c r="P19" s="24">
        <v>5.6</v>
      </c>
      <c r="Q19" s="56">
        <f t="shared" si="1"/>
        <v>0</v>
      </c>
      <c r="R19" s="32"/>
    </row>
    <row r="20" spans="1:18" s="25" customFormat="1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9">
        <v>5.4</v>
      </c>
      <c r="M20" s="51"/>
      <c r="N20" s="51">
        <f t="shared" si="0"/>
        <v>0</v>
      </c>
      <c r="O20" s="23">
        <v>5.2</v>
      </c>
      <c r="P20" s="24">
        <v>5.6</v>
      </c>
      <c r="Q20" s="56">
        <f t="shared" si="1"/>
        <v>0</v>
      </c>
      <c r="R20" s="32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20"/>
  <sheetViews>
    <sheetView zoomScale="73" zoomScaleNormal="73" workbookViewId="0">
      <selection activeCell="AC23" sqref="AC23"/>
    </sheetView>
  </sheetViews>
  <sheetFormatPr defaultRowHeight="13.2" x14ac:dyDescent="0.2"/>
  <cols>
    <col min="1" max="1" width="3.77734375" customWidth="1"/>
    <col min="2" max="2" width="8.4414062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57</v>
      </c>
    </row>
    <row r="2" spans="1:18" ht="16.2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103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49">
        <v>89.184210526315795</v>
      </c>
      <c r="C3" s="49">
        <v>86.303614457831316</v>
      </c>
      <c r="D3" s="43">
        <v>85.317647058823553</v>
      </c>
      <c r="E3" s="193"/>
      <c r="F3" s="49">
        <v>88.95</v>
      </c>
      <c r="G3" s="49">
        <v>88.166666666666671</v>
      </c>
      <c r="H3" s="49"/>
      <c r="I3" s="49">
        <v>87.9</v>
      </c>
      <c r="J3" s="49">
        <v>84.94</v>
      </c>
      <c r="K3" s="49"/>
      <c r="L3" s="46">
        <v>89</v>
      </c>
      <c r="M3" s="43">
        <f>AVERAGE(B3:K3)</f>
        <v>87.251734101376769</v>
      </c>
      <c r="N3" s="43">
        <f>MAX(B3:K3)-MIN(B3:K3)</f>
        <v>4.244210526315797</v>
      </c>
      <c r="O3" s="41">
        <v>80</v>
      </c>
      <c r="P3" s="42">
        <v>98</v>
      </c>
      <c r="Q3" s="56">
        <f>M3/M3*100</f>
        <v>100</v>
      </c>
    </row>
    <row r="4" spans="1:18" ht="15.9" customHeight="1" x14ac:dyDescent="0.3">
      <c r="A4" s="189">
        <v>9</v>
      </c>
      <c r="B4" s="49">
        <v>89.15625</v>
      </c>
      <c r="C4" s="49">
        <v>85.116</v>
      </c>
      <c r="D4" s="195">
        <v>87.06874999999998</v>
      </c>
      <c r="E4" s="43"/>
      <c r="F4" s="49">
        <v>88.8</v>
      </c>
      <c r="G4" s="49">
        <v>90.018518518518519</v>
      </c>
      <c r="H4" s="49"/>
      <c r="I4" s="49">
        <v>87.8</v>
      </c>
      <c r="J4" s="49">
        <v>83.38</v>
      </c>
      <c r="K4" s="49"/>
      <c r="L4" s="46">
        <v>89</v>
      </c>
      <c r="M4" s="43">
        <f>AVERAGE(B4:K4)</f>
        <v>87.334216931216929</v>
      </c>
      <c r="N4" s="43">
        <f t="shared" ref="N4:N20" si="0">MAX(B4:K4)-MIN(B4:K4)</f>
        <v>6.6385185185185236</v>
      </c>
      <c r="O4" s="41">
        <v>80</v>
      </c>
      <c r="P4" s="42">
        <v>98</v>
      </c>
      <c r="Q4" s="56">
        <f>M4/M$3*100</f>
        <v>100.09453431578142</v>
      </c>
    </row>
    <row r="5" spans="1:18" ht="15.9" customHeight="1" x14ac:dyDescent="0.3">
      <c r="A5" s="189">
        <v>10</v>
      </c>
      <c r="B5" s="49">
        <v>89.023809523809518</v>
      </c>
      <c r="C5" s="49">
        <v>85.224390243902405</v>
      </c>
      <c r="D5" s="43">
        <v>87.588888888888889</v>
      </c>
      <c r="E5" s="193"/>
      <c r="F5" s="49">
        <v>88.38095238095238</v>
      </c>
      <c r="G5" s="49">
        <v>86.61904761904762</v>
      </c>
      <c r="H5" s="49"/>
      <c r="I5" s="49">
        <v>86.8</v>
      </c>
      <c r="J5" s="49">
        <v>84.04</v>
      </c>
      <c r="K5" s="49"/>
      <c r="L5" s="46">
        <v>89</v>
      </c>
      <c r="M5" s="43">
        <f>AVERAGE(B5:K5)</f>
        <v>86.811012665228674</v>
      </c>
      <c r="N5" s="43">
        <f t="shared" si="0"/>
        <v>4.9838095238095121</v>
      </c>
      <c r="O5" s="41">
        <v>80</v>
      </c>
      <c r="P5" s="42">
        <v>98</v>
      </c>
      <c r="Q5" s="56">
        <f t="shared" ref="Q5:Q20" si="1">M5/M$3*100</f>
        <v>99.494885184017051</v>
      </c>
    </row>
    <row r="6" spans="1:18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6">
        <v>89</v>
      </c>
      <c r="M6" s="43"/>
      <c r="N6" s="43">
        <f t="shared" si="0"/>
        <v>0</v>
      </c>
      <c r="O6" s="41">
        <v>80</v>
      </c>
      <c r="P6" s="42">
        <v>98</v>
      </c>
      <c r="Q6" s="56">
        <f t="shared" si="1"/>
        <v>0</v>
      </c>
    </row>
    <row r="7" spans="1:18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6">
        <v>89</v>
      </c>
      <c r="M7" s="43"/>
      <c r="N7" s="43">
        <f t="shared" si="0"/>
        <v>0</v>
      </c>
      <c r="O7" s="41">
        <v>80</v>
      </c>
      <c r="P7" s="42">
        <v>98</v>
      </c>
      <c r="Q7" s="56">
        <f t="shared" si="1"/>
        <v>0</v>
      </c>
    </row>
    <row r="8" spans="1:18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6">
        <v>89</v>
      </c>
      <c r="M8" s="43"/>
      <c r="N8" s="43">
        <f t="shared" si="0"/>
        <v>0</v>
      </c>
      <c r="O8" s="41">
        <v>80</v>
      </c>
      <c r="P8" s="42">
        <v>98</v>
      </c>
      <c r="Q8" s="56">
        <f t="shared" si="1"/>
        <v>0</v>
      </c>
    </row>
    <row r="9" spans="1:18" ht="15.9" customHeight="1" x14ac:dyDescent="0.3">
      <c r="A9" s="189">
        <v>2</v>
      </c>
      <c r="B9" s="49"/>
      <c r="C9" s="49"/>
      <c r="D9" s="43"/>
      <c r="E9" s="47"/>
      <c r="F9" s="49"/>
      <c r="G9" s="49"/>
      <c r="H9" s="49"/>
      <c r="I9" s="49"/>
      <c r="J9" s="49"/>
      <c r="K9" s="49"/>
      <c r="L9" s="46">
        <v>89</v>
      </c>
      <c r="M9" s="43"/>
      <c r="N9" s="43">
        <f t="shared" si="0"/>
        <v>0</v>
      </c>
      <c r="O9" s="41">
        <v>80</v>
      </c>
      <c r="P9" s="42">
        <v>98</v>
      </c>
      <c r="Q9" s="56">
        <f t="shared" si="1"/>
        <v>0</v>
      </c>
    </row>
    <row r="10" spans="1:18" ht="15.9" customHeight="1" x14ac:dyDescent="0.3">
      <c r="A10" s="189">
        <v>3</v>
      </c>
      <c r="B10" s="49"/>
      <c r="C10" s="49"/>
      <c r="D10" s="43"/>
      <c r="E10" s="47"/>
      <c r="F10" s="49"/>
      <c r="G10" s="49"/>
      <c r="H10" s="49"/>
      <c r="I10" s="49"/>
      <c r="J10" s="49"/>
      <c r="K10" s="49"/>
      <c r="L10" s="46">
        <v>89</v>
      </c>
      <c r="M10" s="43"/>
      <c r="N10" s="43">
        <f t="shared" si="0"/>
        <v>0</v>
      </c>
      <c r="O10" s="41">
        <v>80</v>
      </c>
      <c r="P10" s="42">
        <v>98</v>
      </c>
      <c r="Q10" s="56">
        <f t="shared" si="1"/>
        <v>0</v>
      </c>
    </row>
    <row r="11" spans="1:18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89</v>
      </c>
      <c r="M11" s="43"/>
      <c r="N11" s="43">
        <f t="shared" si="0"/>
        <v>0</v>
      </c>
      <c r="O11" s="41">
        <v>80</v>
      </c>
      <c r="P11" s="42">
        <v>98</v>
      </c>
      <c r="Q11" s="56">
        <f t="shared" si="1"/>
        <v>0</v>
      </c>
    </row>
    <row r="12" spans="1:18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89</v>
      </c>
      <c r="M12" s="43"/>
      <c r="N12" s="43">
        <f t="shared" si="0"/>
        <v>0</v>
      </c>
      <c r="O12" s="41">
        <v>80</v>
      </c>
      <c r="P12" s="42">
        <v>98</v>
      </c>
      <c r="Q12" s="56">
        <f t="shared" si="1"/>
        <v>0</v>
      </c>
    </row>
    <row r="13" spans="1:18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89</v>
      </c>
      <c r="M13" s="43"/>
      <c r="N13" s="43">
        <f t="shared" si="0"/>
        <v>0</v>
      </c>
      <c r="O13" s="41">
        <v>80</v>
      </c>
      <c r="P13" s="42">
        <v>98</v>
      </c>
      <c r="Q13" s="56">
        <f t="shared" si="1"/>
        <v>0</v>
      </c>
    </row>
    <row r="14" spans="1:18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89</v>
      </c>
      <c r="M14" s="43"/>
      <c r="N14" s="43">
        <f t="shared" si="0"/>
        <v>0</v>
      </c>
      <c r="O14" s="41">
        <v>80</v>
      </c>
      <c r="P14" s="42">
        <v>98</v>
      </c>
      <c r="Q14" s="56">
        <f t="shared" si="1"/>
        <v>0</v>
      </c>
    </row>
    <row r="15" spans="1:18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89</v>
      </c>
      <c r="M15" s="43"/>
      <c r="N15" s="43">
        <f t="shared" si="0"/>
        <v>0</v>
      </c>
      <c r="O15" s="41">
        <v>80</v>
      </c>
      <c r="P15" s="42">
        <v>98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63"/>
      <c r="L16" s="46">
        <v>89</v>
      </c>
      <c r="M16" s="43"/>
      <c r="N16" s="43">
        <f t="shared" si="0"/>
        <v>0</v>
      </c>
      <c r="O16" s="41">
        <v>80</v>
      </c>
      <c r="P16" s="42">
        <v>98</v>
      </c>
      <c r="Q16" s="5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89</v>
      </c>
      <c r="M17" s="43"/>
      <c r="N17" s="43">
        <f t="shared" si="0"/>
        <v>0</v>
      </c>
      <c r="O17" s="41">
        <v>80</v>
      </c>
      <c r="P17" s="42">
        <v>98</v>
      </c>
      <c r="Q17" s="5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89</v>
      </c>
      <c r="M18" s="43"/>
      <c r="N18" s="43">
        <f t="shared" si="0"/>
        <v>0</v>
      </c>
      <c r="O18" s="41">
        <v>80</v>
      </c>
      <c r="P18" s="42">
        <v>98</v>
      </c>
      <c r="Q18" s="56">
        <f t="shared" si="1"/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89</v>
      </c>
      <c r="M19" s="43"/>
      <c r="N19" s="43">
        <f t="shared" si="0"/>
        <v>0</v>
      </c>
      <c r="O19" s="41">
        <v>80</v>
      </c>
      <c r="P19" s="42">
        <v>98</v>
      </c>
      <c r="Q19" s="56">
        <f t="shared" si="1"/>
        <v>0</v>
      </c>
      <c r="R19" s="7"/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89</v>
      </c>
      <c r="M20" s="43"/>
      <c r="N20" s="43">
        <f t="shared" si="0"/>
        <v>0</v>
      </c>
      <c r="O20" s="41">
        <v>80</v>
      </c>
      <c r="P20" s="42">
        <v>98</v>
      </c>
      <c r="Q20" s="56">
        <f t="shared" si="1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B21"/>
  <sheetViews>
    <sheetView zoomScale="73" zoomScaleNormal="73" workbookViewId="0">
      <selection activeCell="AC23" sqref="AC23"/>
    </sheetView>
  </sheetViews>
  <sheetFormatPr defaultRowHeight="13.2" x14ac:dyDescent="0.2"/>
  <cols>
    <col min="1" max="1" width="3.77734375" customWidth="1"/>
    <col min="2" max="2" width="9.21875" customWidth="1"/>
    <col min="3" max="3" width="9.109375" customWidth="1"/>
    <col min="4" max="5" width="9.21875" customWidth="1"/>
    <col min="6" max="6" width="9.33203125" customWidth="1"/>
    <col min="7" max="8" width="9.21875" customWidth="1"/>
    <col min="9" max="10" width="10.6640625" customWidth="1"/>
    <col min="11" max="11" width="9.77734375" customWidth="1"/>
    <col min="12" max="12" width="10.6640625" customWidth="1"/>
    <col min="13" max="13" width="9.109375" customWidth="1"/>
    <col min="14" max="14" width="7.88671875" customWidth="1"/>
    <col min="15" max="15" width="11.33203125" customWidth="1"/>
    <col min="16" max="16" width="9.33203125" customWidth="1"/>
    <col min="17" max="17" width="8.77734375" customWidth="1"/>
    <col min="18" max="21" width="3.44140625" style="2" customWidth="1"/>
    <col min="22" max="22" width="8.44140625" customWidth="1"/>
    <col min="23" max="23" width="9.88671875" customWidth="1"/>
    <col min="24" max="24" width="2" customWidth="1"/>
    <col min="25" max="25" width="2.109375" customWidth="1"/>
  </cols>
  <sheetData>
    <row r="1" spans="1:28" ht="20.100000000000001" customHeight="1" x14ac:dyDescent="0.45">
      <c r="F1" s="16" t="s">
        <v>37</v>
      </c>
    </row>
    <row r="2" spans="1:2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117" t="s">
        <v>157</v>
      </c>
      <c r="M2" s="194" t="s">
        <v>154</v>
      </c>
      <c r="N2" s="104" t="s">
        <v>29</v>
      </c>
      <c r="O2" s="94" t="s">
        <v>41</v>
      </c>
      <c r="P2" s="93" t="s">
        <v>42</v>
      </c>
      <c r="Q2" s="104" t="s">
        <v>29</v>
      </c>
      <c r="R2" s="116" t="s">
        <v>155</v>
      </c>
      <c r="S2" s="34" t="s">
        <v>156</v>
      </c>
      <c r="T2" s="34" t="s">
        <v>43</v>
      </c>
      <c r="U2" s="34" t="s">
        <v>44</v>
      </c>
      <c r="V2" s="15" t="s">
        <v>153</v>
      </c>
    </row>
    <row r="3" spans="1:28" ht="15.9" customHeight="1" x14ac:dyDescent="0.3">
      <c r="A3" s="189">
        <v>8</v>
      </c>
      <c r="B3" s="49">
        <v>82.28947368421052</v>
      </c>
      <c r="C3" s="49">
        <v>57.066265060240951</v>
      </c>
      <c r="D3" s="43">
        <v>81.150000000000006</v>
      </c>
      <c r="E3" s="43">
        <v>54.052999999999997</v>
      </c>
      <c r="F3" s="49">
        <v>82.8</v>
      </c>
      <c r="G3" s="49">
        <v>59.894444444444453</v>
      </c>
      <c r="H3" s="49">
        <v>61.5</v>
      </c>
      <c r="I3" s="49">
        <v>83.5</v>
      </c>
      <c r="J3" s="49">
        <v>60.11</v>
      </c>
      <c r="K3" s="49"/>
      <c r="L3" s="65">
        <v>82</v>
      </c>
      <c r="M3" s="191">
        <f>AVERAGE(B3,D3,F3,I3)</f>
        <v>82.434868421052627</v>
      </c>
      <c r="N3" s="43">
        <f>MAX(B3,D3,F3,I3)-MIN(B3,D3,F3,I3)</f>
        <v>2.3499999999999943</v>
      </c>
      <c r="O3" s="46">
        <v>61</v>
      </c>
      <c r="P3" s="191">
        <f>AVERAGE(C3,E3,G3,H3,J3,K3)</f>
        <v>58.52474190093708</v>
      </c>
      <c r="Q3" s="43">
        <f>MAX(C3,E3,G3,H3,J3,K3)-MIN(C3,E3,G3,H3,J3,K3)</f>
        <v>7.4470000000000027</v>
      </c>
      <c r="R3" s="23">
        <v>77</v>
      </c>
      <c r="S3" s="24">
        <v>87</v>
      </c>
      <c r="T3" s="24">
        <v>56</v>
      </c>
      <c r="U3" s="24">
        <v>66</v>
      </c>
      <c r="V3" s="56">
        <f>P3/P3*100</f>
        <v>100</v>
      </c>
    </row>
    <row r="4" spans="1:28" ht="15.9" customHeight="1" x14ac:dyDescent="0.3">
      <c r="A4" s="189">
        <v>9</v>
      </c>
      <c r="B4" s="49">
        <v>82.28125</v>
      </c>
      <c r="C4" s="49">
        <v>56.920000000000009</v>
      </c>
      <c r="D4" s="43">
        <v>80.78947368421052</v>
      </c>
      <c r="E4" s="49">
        <v>54.168999999999997</v>
      </c>
      <c r="F4" s="49">
        <v>83.55</v>
      </c>
      <c r="G4" s="49">
        <v>60.38666666666667</v>
      </c>
      <c r="H4" s="49">
        <v>61.767000000000003</v>
      </c>
      <c r="I4" s="49">
        <v>83.2</v>
      </c>
      <c r="J4" s="49">
        <v>58.98</v>
      </c>
      <c r="K4" s="49">
        <v>61.416666666666664</v>
      </c>
      <c r="L4" s="65">
        <v>82</v>
      </c>
      <c r="M4" s="191">
        <f>AVERAGE(B4,D4,F4,I4)</f>
        <v>82.45518092105263</v>
      </c>
      <c r="N4" s="43">
        <f>MAX(B4,D4,F4,I4)-MIN(B4,D4,F4,I4)</f>
        <v>2.7605263157894768</v>
      </c>
      <c r="O4" s="46">
        <v>61</v>
      </c>
      <c r="P4" s="191">
        <f>AVERAGE(C4,E4,G4,H4,J4,K4)</f>
        <v>58.939888888888895</v>
      </c>
      <c r="Q4" s="43">
        <f>MAX(C4,E4,G4,H4,J4,K4)-MIN(C4,E4,G4,H4,J4,K4)</f>
        <v>7.5980000000000061</v>
      </c>
      <c r="R4" s="23">
        <v>77</v>
      </c>
      <c r="S4" s="24">
        <v>87</v>
      </c>
      <c r="T4" s="24">
        <v>56</v>
      </c>
      <c r="U4" s="24">
        <v>66</v>
      </c>
      <c r="V4" s="56">
        <f>P4/P$3*100</f>
        <v>100.70935295819761</v>
      </c>
    </row>
    <row r="5" spans="1:28" ht="15.9" customHeight="1" x14ac:dyDescent="0.3">
      <c r="A5" s="189">
        <v>10</v>
      </c>
      <c r="B5" s="49">
        <v>82.61904761904762</v>
      </c>
      <c r="C5" s="49">
        <v>56.497560975609744</v>
      </c>
      <c r="D5" s="43">
        <v>80.857142857142861</v>
      </c>
      <c r="E5" s="43">
        <v>55.475999999999999</v>
      </c>
      <c r="F5" s="49">
        <v>84.095238095238102</v>
      </c>
      <c r="G5" s="49">
        <v>63.593650793650795</v>
      </c>
      <c r="H5" s="49">
        <v>61.6</v>
      </c>
      <c r="I5" s="49">
        <v>83.2</v>
      </c>
      <c r="J5" s="49">
        <v>59.18</v>
      </c>
      <c r="K5" s="49">
        <v>62</v>
      </c>
      <c r="L5" s="65">
        <v>82</v>
      </c>
      <c r="M5" s="191">
        <f>AVERAGE(B5,D5,F5,I5)</f>
        <v>82.69285714285715</v>
      </c>
      <c r="N5" s="43">
        <f>MAX(B5,D5,F5,I5)-MIN(B5,D5,F5,I5)</f>
        <v>3.2380952380952408</v>
      </c>
      <c r="O5" s="46">
        <v>61</v>
      </c>
      <c r="P5" s="191">
        <f>AVERAGE(C5,E5,G5,H5,J5,K5)</f>
        <v>59.724535294876752</v>
      </c>
      <c r="Q5" s="43">
        <f t="shared" ref="Q5:Q8" si="0">MAX(C5,E5,G5,H5,J5,K5)-MIN(C5,E5,G5,H5,J5,K5)</f>
        <v>8.117650793650796</v>
      </c>
      <c r="R5" s="23">
        <v>77</v>
      </c>
      <c r="S5" s="24">
        <v>87</v>
      </c>
      <c r="T5" s="24">
        <v>56</v>
      </c>
      <c r="U5" s="24">
        <v>66</v>
      </c>
      <c r="V5" s="56">
        <f t="shared" ref="V5:V17" si="1">P5/P$3*100</f>
        <v>102.05006182850072</v>
      </c>
    </row>
    <row r="6" spans="1:28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65">
        <v>82</v>
      </c>
      <c r="M6" s="43"/>
      <c r="N6" s="43">
        <f>MAX(B6,D6,F6,I6)-MIN(B6,D6,F6,I6)</f>
        <v>0</v>
      </c>
      <c r="O6" s="46">
        <v>61</v>
      </c>
      <c r="P6" s="43"/>
      <c r="Q6" s="43">
        <f t="shared" si="0"/>
        <v>0</v>
      </c>
      <c r="R6" s="23">
        <v>77</v>
      </c>
      <c r="S6" s="24">
        <v>87</v>
      </c>
      <c r="T6" s="24">
        <v>56</v>
      </c>
      <c r="U6" s="24">
        <v>66</v>
      </c>
      <c r="V6" s="56">
        <f t="shared" si="1"/>
        <v>0</v>
      </c>
    </row>
    <row r="7" spans="1:28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65">
        <v>82</v>
      </c>
      <c r="M7" s="43"/>
      <c r="N7" s="43">
        <f t="shared" ref="N7:N8" si="2">MAX(B7,D7,F7,I7)-MIN(B7,D7,F7,I7)</f>
        <v>0</v>
      </c>
      <c r="O7" s="46">
        <v>61</v>
      </c>
      <c r="P7" s="43"/>
      <c r="Q7" s="43">
        <f t="shared" si="0"/>
        <v>0</v>
      </c>
      <c r="R7" s="23">
        <v>77</v>
      </c>
      <c r="S7" s="24">
        <v>87</v>
      </c>
      <c r="T7" s="24">
        <v>56</v>
      </c>
      <c r="U7" s="24">
        <v>66</v>
      </c>
      <c r="V7" s="56">
        <f t="shared" si="1"/>
        <v>0</v>
      </c>
    </row>
    <row r="8" spans="1:28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65">
        <v>82</v>
      </c>
      <c r="M8" s="43"/>
      <c r="N8" s="43">
        <f t="shared" si="2"/>
        <v>0</v>
      </c>
      <c r="O8" s="46">
        <v>61</v>
      </c>
      <c r="P8" s="43"/>
      <c r="Q8" s="43">
        <f t="shared" si="0"/>
        <v>0</v>
      </c>
      <c r="R8" s="23">
        <v>77</v>
      </c>
      <c r="S8" s="24">
        <v>87</v>
      </c>
      <c r="T8" s="24">
        <v>56</v>
      </c>
      <c r="U8" s="24">
        <v>66</v>
      </c>
      <c r="V8" s="56">
        <f t="shared" si="1"/>
        <v>0</v>
      </c>
    </row>
    <row r="9" spans="1:28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65">
        <v>82</v>
      </c>
      <c r="M9" s="43"/>
      <c r="N9" s="43">
        <f t="shared" ref="N9:N20" si="3">MAX(B9,D9,F9,I9)-MIN(B9,D9,F9,I9)</f>
        <v>0</v>
      </c>
      <c r="O9" s="46">
        <v>61</v>
      </c>
      <c r="P9" s="43"/>
      <c r="Q9" s="43">
        <f t="shared" ref="Q9:Q20" si="4">MAX(C9,E9,G9,H9,J9,K9)-MIN(C9,E9,G9,H9,J9,K9)</f>
        <v>0</v>
      </c>
      <c r="R9" s="23">
        <v>77</v>
      </c>
      <c r="S9" s="24">
        <v>87</v>
      </c>
      <c r="T9" s="24">
        <v>56</v>
      </c>
      <c r="U9" s="24">
        <v>66</v>
      </c>
      <c r="V9" s="56">
        <f t="shared" si="1"/>
        <v>0</v>
      </c>
    </row>
    <row r="10" spans="1:28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65">
        <v>82</v>
      </c>
      <c r="M10" s="43"/>
      <c r="N10" s="43">
        <f t="shared" si="3"/>
        <v>0</v>
      </c>
      <c r="O10" s="46">
        <v>61</v>
      </c>
      <c r="P10" s="43"/>
      <c r="Q10" s="43">
        <f t="shared" si="4"/>
        <v>0</v>
      </c>
      <c r="R10" s="23">
        <v>77</v>
      </c>
      <c r="S10" s="24">
        <v>87</v>
      </c>
      <c r="T10" s="24">
        <v>56</v>
      </c>
      <c r="U10" s="24">
        <v>66</v>
      </c>
      <c r="V10" s="56">
        <f t="shared" si="1"/>
        <v>0</v>
      </c>
    </row>
    <row r="11" spans="1:28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65">
        <v>82</v>
      </c>
      <c r="M11" s="43"/>
      <c r="N11" s="43">
        <f t="shared" si="3"/>
        <v>0</v>
      </c>
      <c r="O11" s="46">
        <v>61</v>
      </c>
      <c r="P11" s="43"/>
      <c r="Q11" s="43">
        <f t="shared" si="4"/>
        <v>0</v>
      </c>
      <c r="R11" s="23">
        <v>77</v>
      </c>
      <c r="S11" s="24">
        <v>87</v>
      </c>
      <c r="T11" s="24">
        <v>56</v>
      </c>
      <c r="U11" s="24">
        <v>66</v>
      </c>
      <c r="V11" s="56">
        <f t="shared" si="1"/>
        <v>0</v>
      </c>
    </row>
    <row r="12" spans="1:28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65">
        <v>82</v>
      </c>
      <c r="M12" s="43"/>
      <c r="N12" s="43">
        <f t="shared" si="3"/>
        <v>0</v>
      </c>
      <c r="O12" s="46">
        <v>61</v>
      </c>
      <c r="P12" s="43"/>
      <c r="Q12" s="43">
        <f t="shared" si="4"/>
        <v>0</v>
      </c>
      <c r="R12" s="23">
        <v>77</v>
      </c>
      <c r="S12" s="24">
        <v>87</v>
      </c>
      <c r="T12" s="24">
        <v>56</v>
      </c>
      <c r="U12" s="24">
        <v>66</v>
      </c>
      <c r="V12" s="56">
        <f t="shared" si="1"/>
        <v>0</v>
      </c>
    </row>
    <row r="13" spans="1:28" ht="15.9" customHeight="1" x14ac:dyDescent="0.6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65">
        <v>82</v>
      </c>
      <c r="M13" s="43"/>
      <c r="N13" s="43">
        <f t="shared" si="3"/>
        <v>0</v>
      </c>
      <c r="O13" s="46">
        <v>61</v>
      </c>
      <c r="P13" s="43"/>
      <c r="Q13" s="43">
        <f t="shared" si="4"/>
        <v>0</v>
      </c>
      <c r="R13" s="23">
        <v>77</v>
      </c>
      <c r="S13" s="24">
        <v>87</v>
      </c>
      <c r="T13" s="24">
        <v>56</v>
      </c>
      <c r="U13" s="24">
        <v>66</v>
      </c>
      <c r="V13" s="56">
        <f t="shared" si="1"/>
        <v>0</v>
      </c>
      <c r="AB13" s="89"/>
    </row>
    <row r="14" spans="1:28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65">
        <v>82</v>
      </c>
      <c r="M14" s="43"/>
      <c r="N14" s="43">
        <f t="shared" si="3"/>
        <v>0</v>
      </c>
      <c r="O14" s="46">
        <v>61</v>
      </c>
      <c r="P14" s="43"/>
      <c r="Q14" s="43">
        <f t="shared" si="4"/>
        <v>0</v>
      </c>
      <c r="R14" s="23">
        <v>77</v>
      </c>
      <c r="S14" s="24">
        <v>87</v>
      </c>
      <c r="T14" s="24">
        <v>56</v>
      </c>
      <c r="U14" s="24">
        <v>66</v>
      </c>
      <c r="V14" s="56">
        <f t="shared" si="1"/>
        <v>0</v>
      </c>
    </row>
    <row r="15" spans="1:28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65">
        <v>82</v>
      </c>
      <c r="M15" s="43"/>
      <c r="N15" s="43">
        <f t="shared" si="3"/>
        <v>0</v>
      </c>
      <c r="O15" s="46">
        <v>61</v>
      </c>
      <c r="P15" s="43"/>
      <c r="Q15" s="43">
        <f t="shared" si="4"/>
        <v>0</v>
      </c>
      <c r="R15" s="23">
        <v>77</v>
      </c>
      <c r="S15" s="24">
        <v>87</v>
      </c>
      <c r="T15" s="24">
        <v>56</v>
      </c>
      <c r="U15" s="24">
        <v>66</v>
      </c>
      <c r="V15" s="56">
        <f t="shared" si="1"/>
        <v>0</v>
      </c>
      <c r="W15" s="7"/>
    </row>
    <row r="16" spans="1:28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65">
        <v>82</v>
      </c>
      <c r="M16" s="43"/>
      <c r="N16" s="43">
        <f t="shared" si="3"/>
        <v>0</v>
      </c>
      <c r="O16" s="46">
        <v>61</v>
      </c>
      <c r="P16" s="43"/>
      <c r="Q16" s="43">
        <f t="shared" si="4"/>
        <v>0</v>
      </c>
      <c r="R16" s="23">
        <v>77</v>
      </c>
      <c r="S16" s="24">
        <v>87</v>
      </c>
      <c r="T16" s="24">
        <v>56</v>
      </c>
      <c r="U16" s="24">
        <v>66</v>
      </c>
      <c r="V16" s="56">
        <f t="shared" si="1"/>
        <v>0</v>
      </c>
      <c r="W16" s="7"/>
    </row>
    <row r="17" spans="1:23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65">
        <v>82</v>
      </c>
      <c r="M17" s="43"/>
      <c r="N17" s="43">
        <f t="shared" si="3"/>
        <v>0</v>
      </c>
      <c r="O17" s="46">
        <v>61</v>
      </c>
      <c r="P17" s="43"/>
      <c r="Q17" s="43">
        <f t="shared" si="4"/>
        <v>0</v>
      </c>
      <c r="R17" s="23">
        <v>77</v>
      </c>
      <c r="S17" s="24">
        <v>87</v>
      </c>
      <c r="T17" s="24">
        <v>56</v>
      </c>
      <c r="U17" s="24">
        <v>66</v>
      </c>
      <c r="V17" s="56">
        <f t="shared" si="1"/>
        <v>0</v>
      </c>
      <c r="W17" s="7"/>
    </row>
    <row r="18" spans="1:23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65">
        <v>82</v>
      </c>
      <c r="M18" s="43"/>
      <c r="N18" s="43">
        <f t="shared" si="3"/>
        <v>0</v>
      </c>
      <c r="O18" s="46">
        <v>61</v>
      </c>
      <c r="P18" s="43"/>
      <c r="Q18" s="43">
        <f t="shared" si="4"/>
        <v>0</v>
      </c>
      <c r="R18" s="23">
        <v>77</v>
      </c>
      <c r="S18" s="24">
        <v>87</v>
      </c>
      <c r="T18" s="24">
        <v>56</v>
      </c>
      <c r="U18" s="24">
        <v>66</v>
      </c>
      <c r="V18" s="56">
        <f>P18/P$3*100</f>
        <v>0</v>
      </c>
      <c r="W18" s="7"/>
    </row>
    <row r="19" spans="1:23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65">
        <v>82</v>
      </c>
      <c r="M19" s="43"/>
      <c r="N19" s="43">
        <f t="shared" si="3"/>
        <v>0</v>
      </c>
      <c r="O19" s="46">
        <v>61</v>
      </c>
      <c r="P19" s="43"/>
      <c r="Q19" s="43">
        <f t="shared" si="4"/>
        <v>0</v>
      </c>
      <c r="R19" s="23">
        <v>77</v>
      </c>
      <c r="S19" s="24">
        <v>87</v>
      </c>
      <c r="T19" s="24">
        <v>56</v>
      </c>
      <c r="U19" s="24">
        <v>66</v>
      </c>
      <c r="V19" s="56">
        <f>P19/P$3*100</f>
        <v>0</v>
      </c>
      <c r="W19" s="7"/>
    </row>
    <row r="20" spans="1:23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97">
        <v>82</v>
      </c>
      <c r="M20" s="43"/>
      <c r="N20" s="43">
        <f t="shared" si="3"/>
        <v>0</v>
      </c>
      <c r="O20" s="46">
        <v>61</v>
      </c>
      <c r="P20" s="43"/>
      <c r="Q20" s="43">
        <f t="shared" si="4"/>
        <v>0</v>
      </c>
      <c r="R20" s="23">
        <v>77</v>
      </c>
      <c r="S20" s="24">
        <v>87</v>
      </c>
      <c r="T20" s="24">
        <v>56</v>
      </c>
      <c r="U20" s="24">
        <v>66</v>
      </c>
      <c r="V20" s="56">
        <f>P20/P$3*100</f>
        <v>0</v>
      </c>
      <c r="W20" s="7"/>
    </row>
    <row r="21" spans="1:23" x14ac:dyDescent="0.2">
      <c r="L21" s="61"/>
      <c r="M21" s="61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E19"/>
  <sheetViews>
    <sheetView zoomScale="75" workbookViewId="0">
      <selection activeCell="AE5" sqref="AE5"/>
    </sheetView>
  </sheetViews>
  <sheetFormatPr defaultRowHeight="13.2" x14ac:dyDescent="0.2"/>
  <cols>
    <col min="1" max="1" width="6.6640625" customWidth="1"/>
    <col min="2" max="2" width="9.44140625" customWidth="1"/>
    <col min="3" max="25" width="8.77734375" bestFit="1" customWidth="1"/>
    <col min="26" max="26" width="8" bestFit="1" customWidth="1"/>
    <col min="27" max="27" width="8.77734375" bestFit="1" customWidth="1"/>
    <col min="28" max="28" width="9.109375" bestFit="1" customWidth="1"/>
    <col min="29" max="31" width="8.77734375" bestFit="1" customWidth="1"/>
  </cols>
  <sheetData>
    <row r="1" spans="1:31" ht="16.2" x14ac:dyDescent="0.3">
      <c r="A1" s="58" t="s">
        <v>46</v>
      </c>
      <c r="B1" s="60" t="s">
        <v>14</v>
      </c>
      <c r="C1" s="60" t="s">
        <v>15</v>
      </c>
      <c r="D1" s="60" t="s">
        <v>16</v>
      </c>
      <c r="E1" s="60" t="s">
        <v>17</v>
      </c>
      <c r="F1" s="60" t="s">
        <v>13</v>
      </c>
      <c r="G1" s="60" t="s">
        <v>8</v>
      </c>
      <c r="H1" s="60" t="s">
        <v>34</v>
      </c>
      <c r="I1" s="60" t="s">
        <v>35</v>
      </c>
      <c r="J1" s="60" t="s">
        <v>9</v>
      </c>
      <c r="K1" s="60" t="s">
        <v>36</v>
      </c>
      <c r="L1" s="60" t="s">
        <v>39</v>
      </c>
      <c r="M1" s="60" t="s">
        <v>20</v>
      </c>
      <c r="N1" s="60" t="s">
        <v>12</v>
      </c>
      <c r="O1" s="60" t="s">
        <v>10</v>
      </c>
      <c r="P1" s="60" t="s">
        <v>11</v>
      </c>
      <c r="Q1" s="59" t="s">
        <v>2</v>
      </c>
      <c r="R1" s="60" t="s">
        <v>3</v>
      </c>
      <c r="S1" s="60" t="s">
        <v>4</v>
      </c>
      <c r="T1" s="60" t="s">
        <v>5</v>
      </c>
      <c r="U1" s="60" t="s">
        <v>6</v>
      </c>
      <c r="V1" s="60" t="s">
        <v>38</v>
      </c>
      <c r="W1" s="60" t="s">
        <v>32</v>
      </c>
      <c r="X1" s="60" t="s">
        <v>33</v>
      </c>
      <c r="Y1" s="60" t="s">
        <v>19</v>
      </c>
      <c r="Z1" s="60" t="s">
        <v>48</v>
      </c>
      <c r="AA1" s="60" t="s">
        <v>18</v>
      </c>
      <c r="AB1" s="60" t="s">
        <v>21</v>
      </c>
      <c r="AC1" s="60" t="s">
        <v>22</v>
      </c>
      <c r="AD1" s="60" t="s">
        <v>23</v>
      </c>
      <c r="AE1" s="60" t="s">
        <v>37</v>
      </c>
    </row>
    <row r="2" spans="1:31" s="67" customFormat="1" ht="16.2" x14ac:dyDescent="0.2">
      <c r="A2" s="66" t="s">
        <v>148</v>
      </c>
      <c r="B2" s="95">
        <v>100</v>
      </c>
      <c r="C2" s="95">
        <v>100</v>
      </c>
      <c r="D2" s="95">
        <v>100</v>
      </c>
      <c r="E2" s="95">
        <v>100</v>
      </c>
      <c r="F2" s="95">
        <v>100</v>
      </c>
      <c r="G2" s="95">
        <v>100</v>
      </c>
      <c r="H2" s="95">
        <v>100</v>
      </c>
      <c r="I2" s="95">
        <v>100</v>
      </c>
      <c r="J2" s="95">
        <v>100</v>
      </c>
      <c r="K2" s="95">
        <v>100</v>
      </c>
      <c r="L2" s="95">
        <v>100</v>
      </c>
      <c r="M2" s="95">
        <v>100</v>
      </c>
      <c r="N2" s="95">
        <v>100</v>
      </c>
      <c r="O2" s="95">
        <v>100</v>
      </c>
      <c r="P2" s="95">
        <v>100</v>
      </c>
      <c r="Q2" s="96">
        <v>100</v>
      </c>
      <c r="R2" s="95">
        <v>100</v>
      </c>
      <c r="S2" s="95">
        <v>100</v>
      </c>
      <c r="T2" s="95">
        <v>100</v>
      </c>
      <c r="U2" s="95">
        <v>100</v>
      </c>
      <c r="V2" s="95">
        <v>100</v>
      </c>
      <c r="W2" s="95">
        <v>100</v>
      </c>
      <c r="X2" s="95">
        <v>100</v>
      </c>
      <c r="Y2" s="95">
        <v>100</v>
      </c>
      <c r="Z2" s="95">
        <v>100</v>
      </c>
      <c r="AA2" s="95">
        <v>100</v>
      </c>
      <c r="AB2" s="95">
        <v>100</v>
      </c>
      <c r="AC2" s="95">
        <v>100</v>
      </c>
      <c r="AD2" s="95">
        <v>100</v>
      </c>
      <c r="AE2" s="95">
        <v>100</v>
      </c>
    </row>
    <row r="3" spans="1:31" s="67" customFormat="1" ht="16.2" x14ac:dyDescent="0.2">
      <c r="A3" s="187" t="s">
        <v>149</v>
      </c>
      <c r="B3" s="96">
        <f ca="1">INDIRECT(B$1&amp;"!Q4")</f>
        <v>99.977736715497997</v>
      </c>
      <c r="C3" s="96">
        <f ca="1">INDIRECT(C$1&amp;"!Q4")</f>
        <v>99.991311188236097</v>
      </c>
      <c r="D3" s="96">
        <f ca="1">INDIRECT(D$1&amp;"!V4")</f>
        <v>100.2834336813232</v>
      </c>
      <c r="E3" s="96">
        <f t="shared" ref="E3:H3" ca="1" si="0">INDIRECT(E$1&amp;"!Q4")</f>
        <v>100.31008669371728</v>
      </c>
      <c r="F3" s="96">
        <f t="shared" ca="1" si="0"/>
        <v>99.922634469785834</v>
      </c>
      <c r="G3" s="96">
        <f t="shared" ca="1" si="0"/>
        <v>99.689234251050536</v>
      </c>
      <c r="H3" s="96">
        <f t="shared" ca="1" si="0"/>
        <v>99.729482602815096</v>
      </c>
      <c r="I3" s="96">
        <f ca="1">INDIRECT(I$1&amp;"!V4")</f>
        <v>100.01477385275275</v>
      </c>
      <c r="J3" s="96">
        <f t="shared" ref="J3:X3" ca="1" si="1">INDIRECT(J$1&amp;"!Q4")</f>
        <v>99.856362696482321</v>
      </c>
      <c r="K3" s="96">
        <f t="shared" ca="1" si="1"/>
        <v>100.38829796992354</v>
      </c>
      <c r="L3" s="96">
        <f t="shared" ca="1" si="1"/>
        <v>98.184328420021643</v>
      </c>
      <c r="M3" s="96">
        <f t="shared" ca="1" si="1"/>
        <v>99.794124622965327</v>
      </c>
      <c r="N3" s="96">
        <f t="shared" ca="1" si="1"/>
        <v>99.990442904007509</v>
      </c>
      <c r="O3" s="96">
        <f t="shared" ca="1" si="1"/>
        <v>100.01864169256737</v>
      </c>
      <c r="P3" s="96">
        <f t="shared" ca="1" si="1"/>
        <v>99.9928716487684</v>
      </c>
      <c r="Q3" s="96">
        <f t="shared" ca="1" si="1"/>
        <v>100.14587937942746</v>
      </c>
      <c r="R3" s="96">
        <f t="shared" ca="1" si="1"/>
        <v>100.2350062985532</v>
      </c>
      <c r="S3" s="96">
        <f ca="1">INDIRECT(S$1&amp;"!Q4")</f>
        <v>99.787893476042612</v>
      </c>
      <c r="T3" s="96">
        <f ca="1">INDIRECT(T$1&amp;"!Q4")</f>
        <v>100.16396757195064</v>
      </c>
      <c r="U3" s="96">
        <f t="shared" ca="1" si="1"/>
        <v>99.849555171588548</v>
      </c>
      <c r="V3" s="96">
        <f t="shared" ca="1" si="1"/>
        <v>100.39310678998858</v>
      </c>
      <c r="W3" s="96">
        <f t="shared" ca="1" si="1"/>
        <v>100.07368212651053</v>
      </c>
      <c r="X3" s="96">
        <f t="shared" ca="1" si="1"/>
        <v>99.553567053630331</v>
      </c>
      <c r="Y3" s="96">
        <f ca="1">INDIRECT(Y$1&amp;"!Q4")</f>
        <v>100.00840247120144</v>
      </c>
      <c r="Z3" s="96">
        <f ca="1">INDIRECT(Z$1&amp;"!Q4")</f>
        <v>99.780447094150773</v>
      </c>
      <c r="AA3" s="96">
        <f t="shared" ref="AA3:AD3" ca="1" si="2">INDIRECT(AA$1&amp;"!Q4")</f>
        <v>99.678464519086646</v>
      </c>
      <c r="AB3" s="96">
        <f t="shared" ca="1" si="2"/>
        <v>100.08606906632697</v>
      </c>
      <c r="AC3" s="96">
        <f t="shared" ca="1" si="2"/>
        <v>100.47432837715129</v>
      </c>
      <c r="AD3" s="96">
        <f t="shared" ca="1" si="2"/>
        <v>100.09453431578142</v>
      </c>
      <c r="AE3" s="96">
        <f ca="1">INDIRECT(AE$1&amp;"!V4")</f>
        <v>100.70935295819761</v>
      </c>
    </row>
    <row r="4" spans="1:31" s="67" customFormat="1" ht="16.2" x14ac:dyDescent="0.2">
      <c r="A4" s="187" t="s">
        <v>140</v>
      </c>
      <c r="B4" s="96">
        <f ca="1">INDIRECT(B$1&amp;"!Q5")</f>
        <v>100.00734558653998</v>
      </c>
      <c r="C4" s="96">
        <f ca="1">INDIRECT(C$1&amp;"!Q5")</f>
        <v>100.1176093996625</v>
      </c>
      <c r="D4" s="96">
        <f ca="1">INDIRECT(D$1&amp;"!V5")</f>
        <v>100.14290659628315</v>
      </c>
      <c r="E4" s="96">
        <f ca="1">INDIRECT(E$1&amp;"!Q5")</f>
        <v>100.20059213134303</v>
      </c>
      <c r="F4" s="96">
        <f ca="1">INDIRECT(F$1&amp;"!Q5")</f>
        <v>100.04123296095963</v>
      </c>
      <c r="G4" s="96">
        <f ca="1">INDIRECT(G$1&amp;"!Q5")</f>
        <v>99.672391595098901</v>
      </c>
      <c r="H4" s="96">
        <f ca="1">INDIRECT(H$1&amp;"!Q5")</f>
        <v>100.0131956527982</v>
      </c>
      <c r="I4" s="96">
        <f ca="1">INDIRECT(I$1&amp;"!V5")</f>
        <v>101.45273386700029</v>
      </c>
      <c r="J4" s="96">
        <f t="shared" ref="J4:AD4" ca="1" si="3">INDIRECT(J$1&amp;"!Q5")</f>
        <v>99.936060566529491</v>
      </c>
      <c r="K4" s="96">
        <f t="shared" ca="1" si="3"/>
        <v>100.39920612735817</v>
      </c>
      <c r="L4" s="96">
        <f t="shared" ca="1" si="3"/>
        <v>97.717224700558646</v>
      </c>
      <c r="M4" s="96">
        <f t="shared" ca="1" si="3"/>
        <v>102.10328315938135</v>
      </c>
      <c r="N4" s="96">
        <f t="shared" ca="1" si="3"/>
        <v>100.15442194444594</v>
      </c>
      <c r="O4" s="96">
        <f t="shared" ca="1" si="3"/>
        <v>100.01550895497608</v>
      </c>
      <c r="P4" s="96">
        <f t="shared" ca="1" si="3"/>
        <v>100.12536831097434</v>
      </c>
      <c r="Q4" s="96">
        <f t="shared" ca="1" si="3"/>
        <v>100.02153286385462</v>
      </c>
      <c r="R4" s="96">
        <f t="shared" ca="1" si="3"/>
        <v>99.933507669168705</v>
      </c>
      <c r="S4" s="96">
        <f t="shared" ca="1" si="3"/>
        <v>99.204790593588939</v>
      </c>
      <c r="T4" s="96">
        <f t="shared" ca="1" si="3"/>
        <v>99.94724805919455</v>
      </c>
      <c r="U4" s="96">
        <f t="shared" ca="1" si="3"/>
        <v>99.920969017730073</v>
      </c>
      <c r="V4" s="96">
        <f t="shared" ca="1" si="3"/>
        <v>100.64682185726377</v>
      </c>
      <c r="W4" s="96">
        <f t="shared" ca="1" si="3"/>
        <v>99.875875152939173</v>
      </c>
      <c r="X4" s="96">
        <f t="shared" ca="1" si="3"/>
        <v>99.94700602403843</v>
      </c>
      <c r="Y4" s="96">
        <f t="shared" ca="1" si="3"/>
        <v>99.851228167504445</v>
      </c>
      <c r="Z4" s="96">
        <f t="shared" ca="1" si="3"/>
        <v>98.749584140174477</v>
      </c>
      <c r="AA4" s="96">
        <f t="shared" ca="1" si="3"/>
        <v>99.601383498061821</v>
      </c>
      <c r="AB4" s="96">
        <f t="shared" ca="1" si="3"/>
        <v>99.18102481978039</v>
      </c>
      <c r="AC4" s="96">
        <f t="shared" ca="1" si="3"/>
        <v>100.45063888776227</v>
      </c>
      <c r="AD4" s="96">
        <f t="shared" ca="1" si="3"/>
        <v>99.494885184017051</v>
      </c>
      <c r="AE4" s="96">
        <f ca="1">INDIRECT(AE$1&amp;"!V5")</f>
        <v>102.05006182850072</v>
      </c>
    </row>
    <row r="5" spans="1:31" s="67" customFormat="1" ht="16.2" x14ac:dyDescent="0.2">
      <c r="A5" s="187" t="s">
        <v>141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31" s="67" customFormat="1" ht="16.2" x14ac:dyDescent="0.2">
      <c r="A6" s="187" t="s">
        <v>142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1" s="67" customFormat="1" ht="16.2" x14ac:dyDescent="0.2">
      <c r="A7" s="68" t="s">
        <v>143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</row>
    <row r="8" spans="1:31" s="67" customFormat="1" ht="16.2" x14ac:dyDescent="0.2">
      <c r="A8" s="187" t="s">
        <v>144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</row>
    <row r="9" spans="1:31" s="67" customFormat="1" ht="16.2" x14ac:dyDescent="0.2">
      <c r="A9" s="187" t="s">
        <v>145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s="67" customFormat="1" ht="16.2" x14ac:dyDescent="0.2">
      <c r="A10" s="187" t="s">
        <v>146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67" customFormat="1" ht="16.2" x14ac:dyDescent="0.2">
      <c r="A11" s="187" t="s">
        <v>135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67" customFormat="1" ht="16.2" x14ac:dyDescent="0.2">
      <c r="A12" s="187" t="s">
        <v>136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67" customFormat="1" ht="16.2" x14ac:dyDescent="0.2">
      <c r="A13" s="187" t="s">
        <v>137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67" customFormat="1" ht="16.2" x14ac:dyDescent="0.2">
      <c r="A14" s="187" t="s">
        <v>138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67" customFormat="1" ht="16.2" x14ac:dyDescent="0.2">
      <c r="A15" s="187" t="s">
        <v>139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67" customFormat="1" ht="16.2" x14ac:dyDescent="0.2">
      <c r="A16" s="187" t="s">
        <v>140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1:31" s="67" customFormat="1" ht="16.2" x14ac:dyDescent="0.2">
      <c r="A17" s="187" t="s">
        <v>141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:31" s="67" customFormat="1" ht="16.2" x14ac:dyDescent="0.2">
      <c r="A18" s="187" t="s">
        <v>142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1:31" ht="16.2" x14ac:dyDescent="0.2">
      <c r="A19" s="68" t="s">
        <v>150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20"/>
  <sheetViews>
    <sheetView zoomScale="73" zoomScaleNormal="73" workbookViewId="0">
      <selection activeCell="V19" sqref="V19"/>
    </sheetView>
  </sheetViews>
  <sheetFormatPr defaultRowHeight="13.2" x14ac:dyDescent="0.2"/>
  <cols>
    <col min="1" max="1" width="3.77734375" customWidth="1"/>
    <col min="2" max="2" width="10.33203125" customWidth="1"/>
    <col min="3" max="3" width="10.44140625" customWidth="1"/>
    <col min="4" max="4" width="10.21875" customWidth="1"/>
    <col min="5" max="5" width="10.44140625" customWidth="1"/>
    <col min="6" max="6" width="10.77734375" customWidth="1"/>
    <col min="7" max="7" width="10.21875" customWidth="1"/>
    <col min="8" max="8" width="10.109375" customWidth="1"/>
    <col min="9" max="9" width="10.6640625" customWidth="1"/>
    <col min="10" max="10" width="10" customWidth="1"/>
    <col min="11" max="11" width="9.77734375" customWidth="1"/>
    <col min="12" max="12" width="10.6640625" customWidth="1"/>
    <col min="13" max="13" width="10.21875" customWidth="1"/>
    <col min="14" max="14" width="6.33203125" customWidth="1"/>
    <col min="15" max="15" width="11.33203125" customWidth="1"/>
    <col min="16" max="16" width="10.77734375" customWidth="1"/>
    <col min="17" max="17" width="6.44140625" customWidth="1"/>
    <col min="18" max="21" width="3.6640625" style="2" customWidth="1"/>
    <col min="22" max="22" width="8.44140625" customWidth="1"/>
    <col min="23" max="23" width="9.88671875" customWidth="1"/>
    <col min="24" max="24" width="2" customWidth="1"/>
    <col min="25" max="25" width="2.109375" customWidth="1"/>
  </cols>
  <sheetData>
    <row r="1" spans="1:23" ht="20.100000000000001" customHeight="1" x14ac:dyDescent="0.45">
      <c r="F1" s="16" t="s">
        <v>51</v>
      </c>
    </row>
    <row r="2" spans="1:23" ht="16.2" x14ac:dyDescent="0.3">
      <c r="A2" s="27" t="s">
        <v>46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88" t="s">
        <v>79</v>
      </c>
      <c r="M2" s="87" t="s">
        <v>81</v>
      </c>
      <c r="N2" s="105" t="s">
        <v>29</v>
      </c>
      <c r="O2" s="54" t="s">
        <v>80</v>
      </c>
      <c r="P2" s="54" t="s">
        <v>82</v>
      </c>
      <c r="Q2" s="105" t="s">
        <v>29</v>
      </c>
      <c r="R2" s="34" t="s">
        <v>86</v>
      </c>
      <c r="S2" s="34" t="s">
        <v>86</v>
      </c>
      <c r="T2" s="34" t="s">
        <v>87</v>
      </c>
      <c r="U2" s="34" t="s">
        <v>88</v>
      </c>
      <c r="V2" s="15" t="s">
        <v>153</v>
      </c>
    </row>
    <row r="3" spans="1:23" ht="15.9" customHeight="1" x14ac:dyDescent="0.3">
      <c r="A3" s="189">
        <v>8</v>
      </c>
      <c r="B3" s="49">
        <v>109.94736842105263</v>
      </c>
      <c r="C3" s="49">
        <v>106.7229885057471</v>
      </c>
      <c r="D3" s="43">
        <v>110.36874999999998</v>
      </c>
      <c r="E3" s="43">
        <v>105.518</v>
      </c>
      <c r="F3" s="49">
        <v>109.6</v>
      </c>
      <c r="G3" s="49">
        <v>106.31666666666668</v>
      </c>
      <c r="H3" s="49">
        <v>106.833</v>
      </c>
      <c r="I3" s="49">
        <v>106.3</v>
      </c>
      <c r="J3" s="49">
        <v>110.91</v>
      </c>
      <c r="K3" s="49"/>
      <c r="L3" s="46">
        <v>110</v>
      </c>
      <c r="M3" s="191">
        <f>AVERAGE(B3,D3,F3,J3,K3)</f>
        <v>110.20652960526314</v>
      </c>
      <c r="N3" s="191">
        <f>MAX(B3,D3,F3,J3,K3)-MIN(B3,D3,F3,J3,K3)</f>
        <v>1.3100000000000023</v>
      </c>
      <c r="O3" s="192">
        <v>107</v>
      </c>
      <c r="P3" s="191">
        <f>AVERAGE(C3,E3,G3,H3,I3)</f>
        <v>106.33813103448274</v>
      </c>
      <c r="Q3" s="191">
        <f>MAX(C3,E3,G3,H3,I3)-MIN(C3,E3,G3,H3,I3)</f>
        <v>1.3149999999999977</v>
      </c>
      <c r="R3" s="23">
        <v>107</v>
      </c>
      <c r="S3" s="115">
        <v>113</v>
      </c>
      <c r="T3" s="24">
        <v>104</v>
      </c>
      <c r="U3" s="24">
        <v>110</v>
      </c>
      <c r="V3" s="56">
        <f>P3/P3*100</f>
        <v>100</v>
      </c>
    </row>
    <row r="4" spans="1:23" ht="15.9" customHeight="1" x14ac:dyDescent="0.3">
      <c r="A4" s="189">
        <v>9</v>
      </c>
      <c r="B4" s="49">
        <v>110.01874999999997</v>
      </c>
      <c r="C4" s="49">
        <v>106.33164556962026</v>
      </c>
      <c r="D4" s="43">
        <v>109.89411764705882</v>
      </c>
      <c r="E4" s="49">
        <v>105.938</v>
      </c>
      <c r="F4" s="49">
        <v>109.85</v>
      </c>
      <c r="G4" s="49">
        <v>107.212</v>
      </c>
      <c r="H4" s="49">
        <v>107.01600000000001</v>
      </c>
      <c r="I4" s="49">
        <v>106.7</v>
      </c>
      <c r="J4" s="49">
        <v>110.8</v>
      </c>
      <c r="K4" s="49">
        <v>110</v>
      </c>
      <c r="L4" s="46">
        <v>110</v>
      </c>
      <c r="M4" s="191">
        <f>AVERAGE(B4,D4,F4,J4,K4)</f>
        <v>110.11257352941175</v>
      </c>
      <c r="N4" s="43">
        <f t="shared" ref="N4:N9" si="0">MAX(G4,H4,C4)-MIN(G4,H4,C4)</f>
        <v>0.88035443037973948</v>
      </c>
      <c r="O4" s="46">
        <v>107</v>
      </c>
      <c r="P4" s="191">
        <f>AVERAGE(C4,E4,G4,H4,I4)</f>
        <v>106.63952911392406</v>
      </c>
      <c r="Q4" s="43">
        <f>MAX(C4,G4,H4,I4)-MIN(C4,G4,H4,I4)</f>
        <v>0.88035443037973948</v>
      </c>
      <c r="R4" s="23">
        <v>107</v>
      </c>
      <c r="S4" s="115">
        <v>113</v>
      </c>
      <c r="T4" s="24">
        <v>104</v>
      </c>
      <c r="U4" s="24">
        <v>110</v>
      </c>
      <c r="V4" s="56">
        <f>P4/P$3*100</f>
        <v>100.2834336813232</v>
      </c>
    </row>
    <row r="5" spans="1:23" ht="15.9" customHeight="1" x14ac:dyDescent="0.3">
      <c r="A5" s="189">
        <v>10</v>
      </c>
      <c r="B5" s="49">
        <v>109.99047619047617</v>
      </c>
      <c r="C5" s="49">
        <v>106.05952380952381</v>
      </c>
      <c r="D5" s="43">
        <v>110.57368421052632</v>
      </c>
      <c r="E5" s="43">
        <v>105.22499999999999</v>
      </c>
      <c r="F5" s="49">
        <v>109.9047619047619</v>
      </c>
      <c r="G5" s="49">
        <v>106.5809523809524</v>
      </c>
      <c r="H5" s="49">
        <v>107.185</v>
      </c>
      <c r="I5" s="49">
        <v>107.4</v>
      </c>
      <c r="J5" s="49">
        <v>110.54</v>
      </c>
      <c r="K5" s="49">
        <v>110.4</v>
      </c>
      <c r="L5" s="46">
        <v>110</v>
      </c>
      <c r="M5" s="191">
        <f>AVERAGE(B5,D5,F5,J5,K5)</f>
        <v>110.2817844611529</v>
      </c>
      <c r="N5" s="43">
        <f t="shared" si="0"/>
        <v>1.1254761904761921</v>
      </c>
      <c r="O5" s="46">
        <v>107</v>
      </c>
      <c r="P5" s="191">
        <f>AVERAGE(C5,E5,G5,H5,I5)</f>
        <v>106.49009523809525</v>
      </c>
      <c r="Q5" s="43">
        <f t="shared" ref="Q5:Q9" si="1">MAX(B5,D5,E5,F5,I5,J5,K5)-MIN(B5,D5,E5,F5,I5,J5,K5)</f>
        <v>5.3486842105263293</v>
      </c>
      <c r="R5" s="23">
        <v>107</v>
      </c>
      <c r="S5" s="115">
        <v>113</v>
      </c>
      <c r="T5" s="24">
        <v>104</v>
      </c>
      <c r="U5" s="24">
        <v>110</v>
      </c>
      <c r="V5" s="56">
        <f t="shared" ref="V5:V20" si="2">P5/P$3*100</f>
        <v>100.14290659628315</v>
      </c>
    </row>
    <row r="6" spans="1:23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6">
        <v>110</v>
      </c>
      <c r="M6" s="43"/>
      <c r="N6" s="43">
        <f t="shared" si="0"/>
        <v>0</v>
      </c>
      <c r="O6" s="46">
        <v>107</v>
      </c>
      <c r="P6" s="43"/>
      <c r="Q6" s="43">
        <f t="shared" si="1"/>
        <v>0</v>
      </c>
      <c r="R6" s="23">
        <v>107</v>
      </c>
      <c r="S6" s="115">
        <v>113</v>
      </c>
      <c r="T6" s="24">
        <v>104</v>
      </c>
      <c r="U6" s="24">
        <v>110</v>
      </c>
      <c r="V6" s="56">
        <f t="shared" si="2"/>
        <v>0</v>
      </c>
    </row>
    <row r="7" spans="1:23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6">
        <v>110</v>
      </c>
      <c r="M7" s="43"/>
      <c r="N7" s="43">
        <f t="shared" si="0"/>
        <v>0</v>
      </c>
      <c r="O7" s="46">
        <v>107</v>
      </c>
      <c r="P7" s="43"/>
      <c r="Q7" s="43">
        <f t="shared" si="1"/>
        <v>0</v>
      </c>
      <c r="R7" s="23">
        <v>107</v>
      </c>
      <c r="S7" s="115">
        <v>113</v>
      </c>
      <c r="T7" s="24">
        <v>104</v>
      </c>
      <c r="U7" s="24">
        <v>110</v>
      </c>
      <c r="V7" s="56">
        <f t="shared" si="2"/>
        <v>0</v>
      </c>
    </row>
    <row r="8" spans="1:23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6">
        <v>110</v>
      </c>
      <c r="M8" s="43"/>
      <c r="N8" s="43">
        <f t="shared" si="0"/>
        <v>0</v>
      </c>
      <c r="O8" s="46">
        <v>107</v>
      </c>
      <c r="P8" s="43"/>
      <c r="Q8" s="43">
        <f t="shared" si="1"/>
        <v>0</v>
      </c>
      <c r="R8" s="23">
        <v>107</v>
      </c>
      <c r="S8" s="115">
        <v>113</v>
      </c>
      <c r="T8" s="24">
        <v>104</v>
      </c>
      <c r="U8" s="24">
        <v>110</v>
      </c>
      <c r="V8" s="56">
        <f t="shared" si="2"/>
        <v>0</v>
      </c>
    </row>
    <row r="9" spans="1:23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6">
        <v>110</v>
      </c>
      <c r="M9" s="43"/>
      <c r="N9" s="43">
        <f t="shared" si="0"/>
        <v>0</v>
      </c>
      <c r="O9" s="46">
        <v>107</v>
      </c>
      <c r="P9" s="43"/>
      <c r="Q9" s="43">
        <f t="shared" si="1"/>
        <v>0</v>
      </c>
      <c r="R9" s="23">
        <v>107</v>
      </c>
      <c r="S9" s="115">
        <v>113</v>
      </c>
      <c r="T9" s="24">
        <v>104</v>
      </c>
      <c r="U9" s="24">
        <v>110</v>
      </c>
      <c r="V9" s="56">
        <f t="shared" si="2"/>
        <v>0</v>
      </c>
    </row>
    <row r="10" spans="1:23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6">
        <v>110</v>
      </c>
      <c r="M10" s="43"/>
      <c r="N10" s="43">
        <f t="shared" ref="N10:N20" si="3">MAX(G10,H10)-MIN(G10,H10)</f>
        <v>0</v>
      </c>
      <c r="O10" s="46">
        <v>107</v>
      </c>
      <c r="P10" s="43"/>
      <c r="Q10" s="43">
        <f t="shared" ref="Q10:Q20" si="4">MAX(B10,C10,D10,E10,F10,I10,J10,K10)-MIN(B10,C10,D10,E10,F10,I10,J10,K10)</f>
        <v>0</v>
      </c>
      <c r="R10" s="23">
        <v>107</v>
      </c>
      <c r="S10" s="115">
        <v>113</v>
      </c>
      <c r="T10" s="24">
        <v>104</v>
      </c>
      <c r="U10" s="24">
        <v>110</v>
      </c>
      <c r="V10" s="56">
        <f t="shared" si="2"/>
        <v>0</v>
      </c>
    </row>
    <row r="11" spans="1:23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110</v>
      </c>
      <c r="M11" s="43"/>
      <c r="N11" s="43">
        <f t="shared" si="3"/>
        <v>0</v>
      </c>
      <c r="O11" s="46">
        <v>107</v>
      </c>
      <c r="P11" s="43"/>
      <c r="Q11" s="43">
        <f t="shared" si="4"/>
        <v>0</v>
      </c>
      <c r="R11" s="23">
        <v>107</v>
      </c>
      <c r="S11" s="115">
        <v>113</v>
      </c>
      <c r="T11" s="24">
        <v>104</v>
      </c>
      <c r="U11" s="24">
        <v>110</v>
      </c>
      <c r="V11" s="56">
        <f t="shared" si="2"/>
        <v>0</v>
      </c>
    </row>
    <row r="12" spans="1:23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110</v>
      </c>
      <c r="M12" s="43"/>
      <c r="N12" s="43">
        <f t="shared" si="3"/>
        <v>0</v>
      </c>
      <c r="O12" s="46">
        <v>107</v>
      </c>
      <c r="P12" s="43"/>
      <c r="Q12" s="43">
        <f t="shared" si="4"/>
        <v>0</v>
      </c>
      <c r="R12" s="23">
        <v>107</v>
      </c>
      <c r="S12" s="115">
        <v>113</v>
      </c>
      <c r="T12" s="24">
        <v>104</v>
      </c>
      <c r="U12" s="24">
        <v>110</v>
      </c>
      <c r="V12" s="56">
        <f t="shared" si="2"/>
        <v>0</v>
      </c>
    </row>
    <row r="13" spans="1:23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110</v>
      </c>
      <c r="M13" s="43"/>
      <c r="N13" s="43">
        <f t="shared" si="3"/>
        <v>0</v>
      </c>
      <c r="O13" s="46">
        <v>107</v>
      </c>
      <c r="P13" s="43"/>
      <c r="Q13" s="43">
        <f t="shared" si="4"/>
        <v>0</v>
      </c>
      <c r="R13" s="23">
        <v>107</v>
      </c>
      <c r="S13" s="115">
        <v>113</v>
      </c>
      <c r="T13" s="24">
        <v>104</v>
      </c>
      <c r="U13" s="24">
        <v>110</v>
      </c>
      <c r="V13" s="56">
        <f t="shared" si="2"/>
        <v>0</v>
      </c>
    </row>
    <row r="14" spans="1:23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110</v>
      </c>
      <c r="M14" s="43"/>
      <c r="N14" s="43">
        <f t="shared" si="3"/>
        <v>0</v>
      </c>
      <c r="O14" s="46">
        <v>107</v>
      </c>
      <c r="P14" s="43"/>
      <c r="Q14" s="43">
        <f t="shared" si="4"/>
        <v>0</v>
      </c>
      <c r="R14" s="23">
        <v>107</v>
      </c>
      <c r="S14" s="115">
        <v>113</v>
      </c>
      <c r="T14" s="24">
        <v>104</v>
      </c>
      <c r="U14" s="24">
        <v>110</v>
      </c>
      <c r="V14" s="56">
        <f t="shared" si="2"/>
        <v>0</v>
      </c>
    </row>
    <row r="15" spans="1:23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110</v>
      </c>
      <c r="M15" s="43"/>
      <c r="N15" s="43">
        <f t="shared" si="3"/>
        <v>0</v>
      </c>
      <c r="O15" s="46">
        <v>107</v>
      </c>
      <c r="P15" s="43"/>
      <c r="Q15" s="43">
        <f t="shared" si="4"/>
        <v>0</v>
      </c>
      <c r="R15" s="23">
        <v>107</v>
      </c>
      <c r="S15" s="115">
        <v>113</v>
      </c>
      <c r="T15" s="24">
        <v>104</v>
      </c>
      <c r="U15" s="24">
        <v>110</v>
      </c>
      <c r="V15" s="56">
        <f t="shared" si="2"/>
        <v>0</v>
      </c>
      <c r="W15" s="7"/>
    </row>
    <row r="16" spans="1:23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6">
        <v>110</v>
      </c>
      <c r="M16" s="43"/>
      <c r="N16" s="43">
        <f t="shared" si="3"/>
        <v>0</v>
      </c>
      <c r="O16" s="46">
        <v>107</v>
      </c>
      <c r="P16" s="43"/>
      <c r="Q16" s="43">
        <f t="shared" si="4"/>
        <v>0</v>
      </c>
      <c r="R16" s="23">
        <v>107</v>
      </c>
      <c r="S16" s="115">
        <v>113</v>
      </c>
      <c r="T16" s="24">
        <v>104</v>
      </c>
      <c r="U16" s="24">
        <v>110</v>
      </c>
      <c r="V16" s="56">
        <f t="shared" si="2"/>
        <v>0</v>
      </c>
      <c r="W16" s="7"/>
    </row>
    <row r="17" spans="1:23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110</v>
      </c>
      <c r="M17" s="43"/>
      <c r="N17" s="43">
        <f t="shared" si="3"/>
        <v>0</v>
      </c>
      <c r="O17" s="46">
        <v>107</v>
      </c>
      <c r="P17" s="43"/>
      <c r="Q17" s="43">
        <f t="shared" si="4"/>
        <v>0</v>
      </c>
      <c r="R17" s="23">
        <v>107</v>
      </c>
      <c r="S17" s="115">
        <v>113</v>
      </c>
      <c r="T17" s="24">
        <v>104</v>
      </c>
      <c r="U17" s="24">
        <v>110</v>
      </c>
      <c r="V17" s="56">
        <f t="shared" si="2"/>
        <v>0</v>
      </c>
      <c r="W17" s="7"/>
    </row>
    <row r="18" spans="1:23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110</v>
      </c>
      <c r="M18" s="43"/>
      <c r="N18" s="43">
        <f t="shared" si="3"/>
        <v>0</v>
      </c>
      <c r="O18" s="46">
        <v>107</v>
      </c>
      <c r="P18" s="43"/>
      <c r="Q18" s="43">
        <f t="shared" si="4"/>
        <v>0</v>
      </c>
      <c r="R18" s="23">
        <v>107</v>
      </c>
      <c r="S18" s="115">
        <v>113</v>
      </c>
      <c r="T18" s="24">
        <v>104</v>
      </c>
      <c r="U18" s="24">
        <v>110</v>
      </c>
      <c r="V18" s="56">
        <f t="shared" si="2"/>
        <v>0</v>
      </c>
      <c r="W18" s="7"/>
    </row>
    <row r="19" spans="1:23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110</v>
      </c>
      <c r="M19" s="43"/>
      <c r="N19" s="43">
        <f t="shared" si="3"/>
        <v>0</v>
      </c>
      <c r="O19" s="46">
        <v>107</v>
      </c>
      <c r="P19" s="43"/>
      <c r="Q19" s="43">
        <f t="shared" si="4"/>
        <v>0</v>
      </c>
      <c r="R19" s="23">
        <v>107</v>
      </c>
      <c r="S19" s="115">
        <v>113</v>
      </c>
      <c r="T19" s="24">
        <v>104</v>
      </c>
      <c r="U19" s="24">
        <v>110</v>
      </c>
      <c r="V19" s="56">
        <f t="shared" si="2"/>
        <v>0</v>
      </c>
      <c r="W19" s="7"/>
    </row>
    <row r="20" spans="1:23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110</v>
      </c>
      <c r="M20" s="43"/>
      <c r="N20" s="43">
        <f t="shared" si="3"/>
        <v>0</v>
      </c>
      <c r="O20" s="46">
        <v>107</v>
      </c>
      <c r="P20" s="43"/>
      <c r="Q20" s="43">
        <f t="shared" si="4"/>
        <v>0</v>
      </c>
      <c r="R20" s="23">
        <v>107</v>
      </c>
      <c r="S20" s="115">
        <v>113</v>
      </c>
      <c r="T20" s="24">
        <v>104</v>
      </c>
      <c r="U20" s="24">
        <v>110</v>
      </c>
      <c r="V20" s="56">
        <f t="shared" si="2"/>
        <v>0</v>
      </c>
      <c r="W20" s="7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31"/>
  <sheetViews>
    <sheetView zoomScale="73" zoomScaleNormal="73" workbookViewId="0">
      <selection activeCell="V19" sqref="V19"/>
    </sheetView>
  </sheetViews>
  <sheetFormatPr defaultRowHeight="13.2" x14ac:dyDescent="0.2"/>
  <cols>
    <col min="1" max="1" width="3.77734375" customWidth="1"/>
    <col min="2" max="2" width="10.21875" customWidth="1"/>
    <col min="3" max="3" width="10.44140625" bestFit="1" customWidth="1"/>
    <col min="4" max="4" width="11" customWidth="1"/>
    <col min="5" max="5" width="10.44140625" customWidth="1"/>
    <col min="6" max="6" width="9.44140625" customWidth="1"/>
    <col min="7" max="8" width="10.21875" customWidth="1"/>
    <col min="9" max="9" width="10.6640625" customWidth="1"/>
    <col min="10" max="10" width="9.77734375" customWidth="1"/>
    <col min="11" max="11" width="10.44140625" customWidth="1"/>
    <col min="12" max="12" width="8" style="2" customWidth="1"/>
    <col min="13" max="13" width="11.109375" style="2" customWidth="1"/>
    <col min="14" max="14" width="9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17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105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9">
        <v>8</v>
      </c>
      <c r="B3" s="50">
        <v>10.981578947368419</v>
      </c>
      <c r="C3" s="50">
        <v>10.994878048780485</v>
      </c>
      <c r="D3" s="98">
        <v>11.255555555555553</v>
      </c>
      <c r="E3" s="51">
        <v>10.818</v>
      </c>
      <c r="F3" s="50">
        <v>11.129999999999999</v>
      </c>
      <c r="G3" s="50">
        <v>10.950000000000001</v>
      </c>
      <c r="H3" s="50">
        <v>11.183</v>
      </c>
      <c r="I3" s="50">
        <v>11.12</v>
      </c>
      <c r="J3" s="50">
        <v>11.25</v>
      </c>
      <c r="K3" s="50"/>
      <c r="L3" s="49">
        <v>11.1</v>
      </c>
      <c r="M3" s="51">
        <f>AVERAGE(B3:K3)</f>
        <v>11.075890283522718</v>
      </c>
      <c r="N3" s="51">
        <f>MAX(B3:K3)-MIN(B3:K3)</f>
        <v>0.43755555555555325</v>
      </c>
      <c r="O3" s="35">
        <v>10.6</v>
      </c>
      <c r="P3" s="36">
        <v>11.6</v>
      </c>
      <c r="Q3" s="56">
        <f>M3/M3*100</f>
        <v>100</v>
      </c>
    </row>
    <row r="4" spans="1:18" ht="15.9" customHeight="1" x14ac:dyDescent="0.3">
      <c r="A4" s="189">
        <v>9</v>
      </c>
      <c r="B4" s="50">
        <v>11.028125000000001</v>
      </c>
      <c r="C4" s="50">
        <v>11.072533333333329</v>
      </c>
      <c r="D4" s="98">
        <v>11.147619047619044</v>
      </c>
      <c r="E4" s="50">
        <v>10.899000000000001</v>
      </c>
      <c r="F4" s="50">
        <v>11.124999999999996</v>
      </c>
      <c r="G4" s="50">
        <v>10.99074074074074</v>
      </c>
      <c r="H4" s="50">
        <v>11.166</v>
      </c>
      <c r="I4" s="50">
        <v>11.06</v>
      </c>
      <c r="J4" s="50">
        <v>11.23</v>
      </c>
      <c r="K4" s="50">
        <v>11.383333333333335</v>
      </c>
      <c r="L4" s="49">
        <v>11.1</v>
      </c>
      <c r="M4" s="51">
        <f>AVERAGE(B4:K4)</f>
        <v>11.110235145502646</v>
      </c>
      <c r="N4" s="51">
        <f t="shared" ref="N4:N20" si="0">MAX(B4:K4)-MIN(B4:K4)</f>
        <v>0.48433333333333373</v>
      </c>
      <c r="O4" s="35">
        <v>10.6</v>
      </c>
      <c r="P4" s="36">
        <v>11.6</v>
      </c>
      <c r="Q4" s="56">
        <f>M4/M$3*100</f>
        <v>100.31008669371728</v>
      </c>
    </row>
    <row r="5" spans="1:18" ht="15.9" customHeight="1" x14ac:dyDescent="0.3">
      <c r="A5" s="189">
        <v>10</v>
      </c>
      <c r="B5" s="50">
        <v>11.019047619047619</v>
      </c>
      <c r="C5" s="50">
        <v>11.081298701298705</v>
      </c>
      <c r="D5" s="98">
        <v>11.25</v>
      </c>
      <c r="E5" s="51">
        <v>10.91</v>
      </c>
      <c r="F5" s="50">
        <v>11.095238095238093</v>
      </c>
      <c r="G5" s="50">
        <v>10.930158730158732</v>
      </c>
      <c r="H5" s="50">
        <v>11.242000000000001</v>
      </c>
      <c r="I5" s="50">
        <v>11.13</v>
      </c>
      <c r="J5" s="50">
        <v>11.03</v>
      </c>
      <c r="K5" s="50">
        <v>11.293333333333333</v>
      </c>
      <c r="L5" s="49">
        <v>11.1</v>
      </c>
      <c r="M5" s="51">
        <f>AVERAGE(B5:K5)</f>
        <v>11.09810764790765</v>
      </c>
      <c r="N5" s="51">
        <f t="shared" si="0"/>
        <v>0.38333333333333286</v>
      </c>
      <c r="O5" s="35">
        <v>10.6</v>
      </c>
      <c r="P5" s="36">
        <v>11.6</v>
      </c>
      <c r="Q5" s="56">
        <f t="shared" ref="Q5:Q20" si="1">M5/M$3*100</f>
        <v>100.20059213134303</v>
      </c>
    </row>
    <row r="6" spans="1:18" ht="15.9" customHeight="1" x14ac:dyDescent="0.3">
      <c r="A6" s="189">
        <v>11</v>
      </c>
      <c r="B6" s="50"/>
      <c r="C6" s="50"/>
      <c r="D6" s="51"/>
      <c r="E6" s="50"/>
      <c r="F6" s="50"/>
      <c r="G6" s="50"/>
      <c r="H6" s="50"/>
      <c r="I6" s="50"/>
      <c r="J6" s="50"/>
      <c r="K6" s="50"/>
      <c r="L6" s="49">
        <v>11.1</v>
      </c>
      <c r="M6" s="51"/>
      <c r="N6" s="51">
        <f t="shared" si="0"/>
        <v>0</v>
      </c>
      <c r="O6" s="35">
        <v>10.6</v>
      </c>
      <c r="P6" s="36">
        <v>11.6</v>
      </c>
      <c r="Q6" s="56">
        <f t="shared" si="1"/>
        <v>0</v>
      </c>
    </row>
    <row r="7" spans="1:18" ht="15.9" customHeight="1" x14ac:dyDescent="0.3">
      <c r="A7" s="189">
        <v>12</v>
      </c>
      <c r="B7" s="50"/>
      <c r="C7" s="50"/>
      <c r="D7" s="51"/>
      <c r="E7" s="50"/>
      <c r="F7" s="50"/>
      <c r="G7" s="50"/>
      <c r="H7" s="50"/>
      <c r="I7" s="50"/>
      <c r="J7" s="50"/>
      <c r="K7" s="50"/>
      <c r="L7" s="49">
        <v>11.1</v>
      </c>
      <c r="M7" s="51"/>
      <c r="N7" s="51">
        <f t="shared" si="0"/>
        <v>0</v>
      </c>
      <c r="O7" s="35">
        <v>10.6</v>
      </c>
      <c r="P7" s="36">
        <v>11.6</v>
      </c>
      <c r="Q7" s="56">
        <f t="shared" si="1"/>
        <v>0</v>
      </c>
    </row>
    <row r="8" spans="1:18" ht="15.9" customHeight="1" x14ac:dyDescent="0.3">
      <c r="A8" s="189">
        <v>1</v>
      </c>
      <c r="B8" s="50"/>
      <c r="C8" s="50"/>
      <c r="D8" s="51"/>
      <c r="E8" s="50"/>
      <c r="F8" s="50"/>
      <c r="G8" s="50"/>
      <c r="H8" s="50"/>
      <c r="I8" s="50"/>
      <c r="J8" s="50"/>
      <c r="K8" s="50"/>
      <c r="L8" s="49">
        <v>11.1</v>
      </c>
      <c r="M8" s="51"/>
      <c r="N8" s="51">
        <f t="shared" si="0"/>
        <v>0</v>
      </c>
      <c r="O8" s="35">
        <v>10.6</v>
      </c>
      <c r="P8" s="36">
        <v>11.6</v>
      </c>
      <c r="Q8" s="56">
        <f t="shared" si="1"/>
        <v>0</v>
      </c>
    </row>
    <row r="9" spans="1:18" ht="15.9" customHeight="1" x14ac:dyDescent="0.3">
      <c r="A9" s="189">
        <v>2</v>
      </c>
      <c r="B9" s="50"/>
      <c r="C9" s="50"/>
      <c r="D9" s="51"/>
      <c r="E9" s="50"/>
      <c r="F9" s="50"/>
      <c r="G9" s="50"/>
      <c r="H9" s="50"/>
      <c r="I9" s="50"/>
      <c r="J9" s="50"/>
      <c r="K9" s="50"/>
      <c r="L9" s="49">
        <v>11.1</v>
      </c>
      <c r="M9" s="51"/>
      <c r="N9" s="51">
        <f t="shared" si="0"/>
        <v>0</v>
      </c>
      <c r="O9" s="35">
        <v>10.6</v>
      </c>
      <c r="P9" s="36">
        <v>11.6</v>
      </c>
      <c r="Q9" s="56">
        <f t="shared" si="1"/>
        <v>0</v>
      </c>
    </row>
    <row r="10" spans="1:18" ht="15.9" customHeight="1" x14ac:dyDescent="0.3">
      <c r="A10" s="189">
        <v>3</v>
      </c>
      <c r="B10" s="50"/>
      <c r="C10" s="50"/>
      <c r="D10" s="98"/>
      <c r="E10" s="50"/>
      <c r="F10" s="50"/>
      <c r="G10" s="50"/>
      <c r="H10" s="50"/>
      <c r="I10" s="50"/>
      <c r="J10" s="50"/>
      <c r="K10" s="50"/>
      <c r="L10" s="49">
        <v>11.1</v>
      </c>
      <c r="M10" s="51"/>
      <c r="N10" s="51">
        <f t="shared" si="0"/>
        <v>0</v>
      </c>
      <c r="O10" s="35">
        <v>10.6</v>
      </c>
      <c r="P10" s="36">
        <v>11.6</v>
      </c>
      <c r="Q10" s="56">
        <f t="shared" si="1"/>
        <v>0</v>
      </c>
    </row>
    <row r="11" spans="1:18" ht="15.9" customHeight="1" x14ac:dyDescent="0.3">
      <c r="A11" s="189">
        <v>4</v>
      </c>
      <c r="B11" s="50"/>
      <c r="C11" s="50"/>
      <c r="D11" s="98"/>
      <c r="E11" s="50"/>
      <c r="F11" s="50"/>
      <c r="G11" s="50"/>
      <c r="H11" s="50"/>
      <c r="I11" s="50"/>
      <c r="J11" s="50"/>
      <c r="K11" s="50"/>
      <c r="L11" s="49">
        <v>11.1</v>
      </c>
      <c r="M11" s="51"/>
      <c r="N11" s="51">
        <f t="shared" si="0"/>
        <v>0</v>
      </c>
      <c r="O11" s="35">
        <v>10.6</v>
      </c>
      <c r="P11" s="36">
        <v>11.6</v>
      </c>
      <c r="Q11" s="56">
        <f t="shared" si="1"/>
        <v>0</v>
      </c>
    </row>
    <row r="12" spans="1:18" ht="15.9" customHeight="1" x14ac:dyDescent="0.3">
      <c r="A12" s="189">
        <v>5</v>
      </c>
      <c r="B12" s="50"/>
      <c r="C12" s="50"/>
      <c r="D12" s="98"/>
      <c r="E12" s="50"/>
      <c r="F12" s="50"/>
      <c r="G12" s="50"/>
      <c r="H12" s="50"/>
      <c r="I12" s="50"/>
      <c r="J12" s="50"/>
      <c r="K12" s="50"/>
      <c r="L12" s="49">
        <v>11.1</v>
      </c>
      <c r="M12" s="51"/>
      <c r="N12" s="51">
        <f t="shared" si="0"/>
        <v>0</v>
      </c>
      <c r="O12" s="35">
        <v>10.6</v>
      </c>
      <c r="P12" s="36">
        <v>11.6</v>
      </c>
      <c r="Q12" s="56">
        <f>M12/M$3*100</f>
        <v>0</v>
      </c>
    </row>
    <row r="13" spans="1:18" ht="15.9" customHeight="1" x14ac:dyDescent="0.3">
      <c r="A13" s="189">
        <v>6</v>
      </c>
      <c r="B13" s="50"/>
      <c r="C13" s="50"/>
      <c r="D13" s="98"/>
      <c r="E13" s="50"/>
      <c r="F13" s="50"/>
      <c r="G13" s="50"/>
      <c r="H13" s="50"/>
      <c r="I13" s="50"/>
      <c r="J13" s="50"/>
      <c r="K13" s="50"/>
      <c r="L13" s="49">
        <v>11.1</v>
      </c>
      <c r="M13" s="51"/>
      <c r="N13" s="51">
        <f t="shared" si="0"/>
        <v>0</v>
      </c>
      <c r="O13" s="35">
        <v>10.6</v>
      </c>
      <c r="P13" s="36">
        <v>11.6</v>
      </c>
      <c r="Q13" s="56">
        <f>M13/M$3*100</f>
        <v>0</v>
      </c>
    </row>
    <row r="14" spans="1:18" ht="15.9" customHeight="1" x14ac:dyDescent="0.3">
      <c r="A14" s="189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9">
        <v>11.1</v>
      </c>
      <c r="M14" s="51"/>
      <c r="N14" s="51">
        <f t="shared" si="0"/>
        <v>0</v>
      </c>
      <c r="O14" s="35">
        <v>10.6</v>
      </c>
      <c r="P14" s="36">
        <v>11.6</v>
      </c>
      <c r="Q14" s="56">
        <f t="shared" si="1"/>
        <v>0</v>
      </c>
    </row>
    <row r="15" spans="1:18" ht="15.9" customHeight="1" x14ac:dyDescent="0.3">
      <c r="A15" s="189">
        <v>8</v>
      </c>
      <c r="B15" s="50"/>
      <c r="C15" s="50"/>
      <c r="D15" s="98"/>
      <c r="E15" s="50"/>
      <c r="F15" s="50"/>
      <c r="G15" s="50"/>
      <c r="H15" s="50"/>
      <c r="I15" s="50"/>
      <c r="J15" s="50"/>
      <c r="K15" s="50"/>
      <c r="L15" s="49">
        <v>11.1</v>
      </c>
      <c r="M15" s="51"/>
      <c r="N15" s="51">
        <f t="shared" si="0"/>
        <v>0</v>
      </c>
      <c r="O15" s="35">
        <v>10.6</v>
      </c>
      <c r="P15" s="36">
        <v>11.6</v>
      </c>
      <c r="Q15" s="56">
        <f t="shared" si="1"/>
        <v>0</v>
      </c>
      <c r="R15" s="7"/>
    </row>
    <row r="16" spans="1:18" ht="15.9" customHeight="1" x14ac:dyDescent="0.3">
      <c r="A16" s="189">
        <v>9</v>
      </c>
      <c r="B16" s="50"/>
      <c r="C16" s="50"/>
      <c r="D16" s="98"/>
      <c r="E16" s="50"/>
      <c r="F16" s="50"/>
      <c r="G16" s="50"/>
      <c r="H16" s="50"/>
      <c r="I16" s="50"/>
      <c r="J16" s="50"/>
      <c r="K16" s="50"/>
      <c r="L16" s="49">
        <v>11.1</v>
      </c>
      <c r="M16" s="51"/>
      <c r="N16" s="51">
        <f t="shared" si="0"/>
        <v>0</v>
      </c>
      <c r="O16" s="35">
        <v>10.6</v>
      </c>
      <c r="P16" s="36">
        <v>11.6</v>
      </c>
      <c r="Q16" s="56">
        <f t="shared" si="1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11.1</v>
      </c>
      <c r="M17" s="51"/>
      <c r="N17" s="51">
        <f t="shared" si="0"/>
        <v>0</v>
      </c>
      <c r="O17" s="35">
        <v>10.6</v>
      </c>
      <c r="P17" s="36">
        <v>11.6</v>
      </c>
      <c r="Q17" s="56">
        <f t="shared" si="1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11.1</v>
      </c>
      <c r="M18" s="51"/>
      <c r="N18" s="51">
        <f t="shared" si="0"/>
        <v>0</v>
      </c>
      <c r="O18" s="35">
        <v>10.6</v>
      </c>
      <c r="P18" s="36">
        <v>11.6</v>
      </c>
      <c r="Q18" s="56">
        <f t="shared" si="1"/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11.1</v>
      </c>
      <c r="M19" s="51"/>
      <c r="N19" s="51">
        <f t="shared" si="0"/>
        <v>0</v>
      </c>
      <c r="O19" s="35">
        <v>10.6</v>
      </c>
      <c r="P19" s="36">
        <v>11.6</v>
      </c>
      <c r="Q19" s="56">
        <f t="shared" si="1"/>
        <v>0</v>
      </c>
      <c r="R19" s="7"/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9">
        <v>11.1</v>
      </c>
      <c r="M20" s="51"/>
      <c r="N20" s="51">
        <f t="shared" si="0"/>
        <v>0</v>
      </c>
      <c r="O20" s="35">
        <v>10.6</v>
      </c>
      <c r="P20" s="36">
        <v>11.6</v>
      </c>
      <c r="Q20" s="56">
        <f t="shared" si="1"/>
        <v>0</v>
      </c>
      <c r="R20" s="7"/>
    </row>
    <row r="31" spans="1:18" x14ac:dyDescent="0.2">
      <c r="G31" t="s">
        <v>45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20"/>
  <sheetViews>
    <sheetView zoomScale="73" zoomScaleNormal="73" workbookViewId="0">
      <selection activeCell="V19" sqref="V19"/>
    </sheetView>
  </sheetViews>
  <sheetFormatPr defaultRowHeight="13.2" x14ac:dyDescent="0.2"/>
  <cols>
    <col min="1" max="1" width="3.77734375" customWidth="1"/>
    <col min="2" max="2" width="9.44140625" customWidth="1"/>
    <col min="3" max="3" width="10.44140625" bestFit="1" customWidth="1"/>
    <col min="4" max="4" width="10.33203125" customWidth="1"/>
    <col min="5" max="5" width="10.44140625" customWidth="1"/>
    <col min="6" max="6" width="9.44140625" customWidth="1"/>
    <col min="7" max="7" width="10.44140625" customWidth="1"/>
    <col min="8" max="8" width="10.33203125" customWidth="1"/>
    <col min="9" max="9" width="10.6640625" customWidth="1"/>
    <col min="10" max="10" width="9.44140625" customWidth="1"/>
    <col min="11" max="11" width="10.21875" customWidth="1"/>
    <col min="12" max="12" width="6.88671875" customWidth="1"/>
    <col min="13" max="13" width="9.77734375" customWidth="1"/>
    <col min="14" max="14" width="7.44140625" customWidth="1"/>
    <col min="15" max="16" width="2.6640625" customWidth="1"/>
    <col min="17" max="17" width="10.109375" customWidth="1"/>
  </cols>
  <sheetData>
    <row r="1" spans="1:20" ht="20.100000000000001" customHeight="1" x14ac:dyDescent="0.45">
      <c r="F1" s="16" t="s">
        <v>13</v>
      </c>
    </row>
    <row r="2" spans="1:20" ht="16.5" customHeight="1" x14ac:dyDescent="0.35">
      <c r="A2" s="38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5" t="s">
        <v>29</v>
      </c>
      <c r="O2" s="39" t="s">
        <v>30</v>
      </c>
      <c r="P2" s="40" t="s">
        <v>31</v>
      </c>
      <c r="Q2" s="15" t="s">
        <v>153</v>
      </c>
      <c r="T2" s="55"/>
    </row>
    <row r="3" spans="1:20" ht="16.5" customHeight="1" x14ac:dyDescent="0.35">
      <c r="A3" s="189">
        <v>8</v>
      </c>
      <c r="B3" s="49">
        <v>184.23684210526315</v>
      </c>
      <c r="C3" s="49">
        <v>183.75952380952381</v>
      </c>
      <c r="D3" s="43">
        <v>186.61111111111111</v>
      </c>
      <c r="E3" s="193">
        <v>185.34899999999999</v>
      </c>
      <c r="F3" s="49">
        <v>183.55</v>
      </c>
      <c r="G3" s="49">
        <v>181.38888888888891</v>
      </c>
      <c r="H3" s="49">
        <v>185.25</v>
      </c>
      <c r="I3" s="49">
        <v>184</v>
      </c>
      <c r="J3" s="49">
        <v>184.25</v>
      </c>
      <c r="K3" s="49"/>
      <c r="L3" s="46">
        <v>184</v>
      </c>
      <c r="M3" s="43">
        <f>AVERAGE(B3:K3)</f>
        <v>184.26615176830967</v>
      </c>
      <c r="N3" s="43">
        <f>MAX(B3:K3)-MIN(B3:K3)</f>
        <v>5.2222222222222001</v>
      </c>
      <c r="O3" s="39">
        <v>179</v>
      </c>
      <c r="P3" s="40">
        <v>189</v>
      </c>
      <c r="Q3" s="56">
        <f>M3/M3*100</f>
        <v>100</v>
      </c>
    </row>
    <row r="4" spans="1:20" ht="15.9" customHeight="1" x14ac:dyDescent="0.35">
      <c r="A4" s="189">
        <v>9</v>
      </c>
      <c r="B4" s="49">
        <v>184.21875</v>
      </c>
      <c r="C4" s="49">
        <v>183.54459459459457</v>
      </c>
      <c r="D4" s="43">
        <v>186.47058823529412</v>
      </c>
      <c r="E4" s="49">
        <v>184.63900000000001</v>
      </c>
      <c r="F4" s="49">
        <v>183.45</v>
      </c>
      <c r="G4" s="49">
        <v>182.16666666666666</v>
      </c>
      <c r="H4" s="49">
        <v>187.083</v>
      </c>
      <c r="I4" s="49">
        <v>184.7</v>
      </c>
      <c r="J4" s="49">
        <v>182.88</v>
      </c>
      <c r="K4" s="49">
        <v>182.08333333333334</v>
      </c>
      <c r="L4" s="46">
        <v>184</v>
      </c>
      <c r="M4" s="43">
        <f>AVERAGE(B4:K4)</f>
        <v>184.12359328298888</v>
      </c>
      <c r="N4" s="43">
        <f t="shared" ref="N4:N17" si="0">MAX(B4:K4)-MIN(B4:K4)</f>
        <v>4.9996666666666556</v>
      </c>
      <c r="O4" s="39">
        <v>179</v>
      </c>
      <c r="P4" s="40">
        <v>189</v>
      </c>
      <c r="Q4" s="56">
        <f>M4/M$3*100</f>
        <v>99.922634469785834</v>
      </c>
    </row>
    <row r="5" spans="1:20" ht="15.9" customHeight="1" x14ac:dyDescent="0.35">
      <c r="A5" s="189">
        <v>10</v>
      </c>
      <c r="B5" s="49">
        <v>184.04761904761904</v>
      </c>
      <c r="C5" s="49">
        <v>183.54761904761901</v>
      </c>
      <c r="D5" s="43">
        <v>186.25</v>
      </c>
      <c r="E5" s="43">
        <v>184.33099999999999</v>
      </c>
      <c r="F5" s="49">
        <v>183.76190476190476</v>
      </c>
      <c r="G5" s="49">
        <v>184.48015873015871</v>
      </c>
      <c r="H5" s="49">
        <v>186.483</v>
      </c>
      <c r="I5" s="49">
        <v>183.6</v>
      </c>
      <c r="J5" s="49">
        <v>184.12</v>
      </c>
      <c r="K5" s="49">
        <v>182.8</v>
      </c>
      <c r="L5" s="46">
        <v>184</v>
      </c>
      <c r="M5" s="43">
        <f>AVERAGE(B5:K5)</f>
        <v>184.34213015873013</v>
      </c>
      <c r="N5" s="43">
        <f t="shared" si="0"/>
        <v>3.6829999999999927</v>
      </c>
      <c r="O5" s="39">
        <v>179</v>
      </c>
      <c r="P5" s="40">
        <v>189</v>
      </c>
      <c r="Q5" s="56">
        <f t="shared" ref="Q5:Q20" si="1">M5/M$3*100</f>
        <v>100.04123296095963</v>
      </c>
    </row>
    <row r="6" spans="1:20" ht="15.9" customHeight="1" x14ac:dyDescent="0.35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6">
        <v>184</v>
      </c>
      <c r="M6" s="43"/>
      <c r="N6" s="43">
        <f t="shared" si="0"/>
        <v>0</v>
      </c>
      <c r="O6" s="39">
        <v>179</v>
      </c>
      <c r="P6" s="40">
        <v>189</v>
      </c>
      <c r="Q6" s="56">
        <f t="shared" si="1"/>
        <v>0</v>
      </c>
    </row>
    <row r="7" spans="1:20" ht="15.9" customHeight="1" x14ac:dyDescent="0.35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6">
        <v>184</v>
      </c>
      <c r="M7" s="43"/>
      <c r="N7" s="43">
        <f t="shared" si="0"/>
        <v>0</v>
      </c>
      <c r="O7" s="39">
        <v>179</v>
      </c>
      <c r="P7" s="40">
        <v>189</v>
      </c>
      <c r="Q7" s="56">
        <f t="shared" si="1"/>
        <v>0</v>
      </c>
    </row>
    <row r="8" spans="1:20" ht="15.9" customHeight="1" x14ac:dyDescent="0.35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6">
        <v>184</v>
      </c>
      <c r="M8" s="43"/>
      <c r="N8" s="43">
        <f t="shared" si="0"/>
        <v>0</v>
      </c>
      <c r="O8" s="39">
        <v>179</v>
      </c>
      <c r="P8" s="40">
        <v>189</v>
      </c>
      <c r="Q8" s="56">
        <f t="shared" si="1"/>
        <v>0</v>
      </c>
    </row>
    <row r="9" spans="1:20" ht="15.9" customHeight="1" x14ac:dyDescent="0.35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6">
        <v>184</v>
      </c>
      <c r="M9" s="43"/>
      <c r="N9" s="43">
        <f t="shared" si="0"/>
        <v>0</v>
      </c>
      <c r="O9" s="39">
        <v>179</v>
      </c>
      <c r="P9" s="40">
        <v>189</v>
      </c>
      <c r="Q9" s="56">
        <f t="shared" si="1"/>
        <v>0</v>
      </c>
    </row>
    <row r="10" spans="1:20" ht="15.9" customHeight="1" x14ac:dyDescent="0.35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6">
        <v>184</v>
      </c>
      <c r="M10" s="43"/>
      <c r="N10" s="43">
        <f t="shared" si="0"/>
        <v>0</v>
      </c>
      <c r="O10" s="39">
        <v>179</v>
      </c>
      <c r="P10" s="40">
        <v>189</v>
      </c>
      <c r="Q10" s="56">
        <f t="shared" si="1"/>
        <v>0</v>
      </c>
    </row>
    <row r="11" spans="1:20" ht="15.9" customHeight="1" x14ac:dyDescent="0.35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184</v>
      </c>
      <c r="M11" s="43"/>
      <c r="N11" s="43">
        <f t="shared" si="0"/>
        <v>0</v>
      </c>
      <c r="O11" s="39">
        <v>179</v>
      </c>
      <c r="P11" s="40">
        <v>189</v>
      </c>
      <c r="Q11" s="56">
        <f t="shared" si="1"/>
        <v>0</v>
      </c>
    </row>
    <row r="12" spans="1:20" ht="15.9" customHeight="1" x14ac:dyDescent="0.35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184</v>
      </c>
      <c r="M12" s="43"/>
      <c r="N12" s="43">
        <f t="shared" si="0"/>
        <v>0</v>
      </c>
      <c r="O12" s="39">
        <v>179</v>
      </c>
      <c r="P12" s="40">
        <v>189</v>
      </c>
      <c r="Q12" s="56">
        <f t="shared" si="1"/>
        <v>0</v>
      </c>
    </row>
    <row r="13" spans="1:20" ht="15.9" customHeight="1" x14ac:dyDescent="0.35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184</v>
      </c>
      <c r="M13" s="43"/>
      <c r="N13" s="43">
        <f t="shared" si="0"/>
        <v>0</v>
      </c>
      <c r="O13" s="39">
        <v>179</v>
      </c>
      <c r="P13" s="40">
        <v>189</v>
      </c>
      <c r="Q13" s="56">
        <f t="shared" si="1"/>
        <v>0</v>
      </c>
    </row>
    <row r="14" spans="1:20" ht="15.9" customHeight="1" x14ac:dyDescent="0.35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184</v>
      </c>
      <c r="M14" s="43"/>
      <c r="N14" s="43">
        <f t="shared" si="0"/>
        <v>0</v>
      </c>
      <c r="O14" s="39">
        <v>179</v>
      </c>
      <c r="P14" s="40">
        <v>189</v>
      </c>
      <c r="Q14" s="56">
        <f t="shared" si="1"/>
        <v>0</v>
      </c>
    </row>
    <row r="15" spans="1:20" ht="15.9" customHeight="1" x14ac:dyDescent="0.35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184</v>
      </c>
      <c r="M15" s="43"/>
      <c r="N15" s="43">
        <f t="shared" si="0"/>
        <v>0</v>
      </c>
      <c r="O15" s="39">
        <v>179</v>
      </c>
      <c r="P15" s="40">
        <v>189</v>
      </c>
      <c r="Q15" s="56">
        <f t="shared" si="1"/>
        <v>0</v>
      </c>
      <c r="R15" s="7"/>
    </row>
    <row r="16" spans="1:20" ht="15.9" customHeight="1" x14ac:dyDescent="0.35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6">
        <v>184</v>
      </c>
      <c r="M16" s="43"/>
      <c r="N16" s="43">
        <f t="shared" si="0"/>
        <v>0</v>
      </c>
      <c r="O16" s="39">
        <v>179</v>
      </c>
      <c r="P16" s="40">
        <v>189</v>
      </c>
      <c r="Q16" s="56">
        <f t="shared" si="1"/>
        <v>0</v>
      </c>
      <c r="R16" s="7"/>
    </row>
    <row r="17" spans="1:18" ht="15.9" customHeight="1" x14ac:dyDescent="0.35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184</v>
      </c>
      <c r="M17" s="43"/>
      <c r="N17" s="43">
        <f t="shared" si="0"/>
        <v>0</v>
      </c>
      <c r="O17" s="39">
        <v>179</v>
      </c>
      <c r="P17" s="40">
        <v>189</v>
      </c>
      <c r="Q17" s="56">
        <f t="shared" si="1"/>
        <v>0</v>
      </c>
      <c r="R17" s="7"/>
    </row>
    <row r="18" spans="1:18" ht="15.9" customHeight="1" x14ac:dyDescent="0.35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184</v>
      </c>
      <c r="M18" s="43"/>
      <c r="N18" s="43">
        <f>MAX(B18:K18)-MIN(B18:K18)</f>
        <v>0</v>
      </c>
      <c r="O18" s="39">
        <v>179</v>
      </c>
      <c r="P18" s="40">
        <v>189</v>
      </c>
      <c r="Q18" s="56">
        <f t="shared" si="1"/>
        <v>0</v>
      </c>
      <c r="R18" s="7"/>
    </row>
    <row r="19" spans="1:18" ht="15.9" customHeight="1" x14ac:dyDescent="0.35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184</v>
      </c>
      <c r="M19" s="43"/>
      <c r="N19" s="43">
        <f>MAX(B19:K19)-MIN(B19:K19)</f>
        <v>0</v>
      </c>
      <c r="O19" s="39">
        <v>179</v>
      </c>
      <c r="P19" s="40">
        <v>189</v>
      </c>
      <c r="Q19" s="56">
        <f t="shared" si="1"/>
        <v>0</v>
      </c>
      <c r="R19" s="7"/>
    </row>
    <row r="20" spans="1:18" ht="15.9" customHeight="1" x14ac:dyDescent="0.35">
      <c r="A20" s="190">
        <v>1</v>
      </c>
      <c r="B20" s="47"/>
      <c r="C20" s="70"/>
      <c r="D20" s="70"/>
      <c r="E20" s="70"/>
      <c r="F20" s="70"/>
      <c r="G20" s="70"/>
      <c r="H20" s="70"/>
      <c r="I20" s="70"/>
      <c r="J20" s="70"/>
      <c r="K20" s="70"/>
      <c r="L20" s="46">
        <v>184</v>
      </c>
      <c r="M20" s="43"/>
      <c r="N20" s="43">
        <f>MAX(B20:K20)-MIN(B20:K20)</f>
        <v>0</v>
      </c>
      <c r="O20" s="39">
        <v>179</v>
      </c>
      <c r="P20" s="40">
        <v>189</v>
      </c>
      <c r="Q20" s="56">
        <f t="shared" si="1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20"/>
  <sheetViews>
    <sheetView zoomScale="73" zoomScaleNormal="73" workbookViewId="0">
      <selection activeCell="V19" sqref="V19"/>
    </sheetView>
  </sheetViews>
  <sheetFormatPr defaultRowHeight="13.2" x14ac:dyDescent="0.2"/>
  <cols>
    <col min="1" max="1" width="3.77734375" customWidth="1"/>
    <col min="2" max="2" width="9.88671875" customWidth="1"/>
    <col min="3" max="3" width="10.44140625" bestFit="1" customWidth="1"/>
    <col min="4" max="4" width="11.44140625" customWidth="1"/>
    <col min="5" max="5" width="10.44140625" customWidth="1"/>
    <col min="6" max="6" width="9.44140625" customWidth="1"/>
    <col min="7" max="7" width="11.21875" customWidth="1"/>
    <col min="8" max="8" width="10.33203125" customWidth="1"/>
    <col min="9" max="9" width="9.44140625" customWidth="1"/>
    <col min="10" max="10" width="9.6640625" customWidth="1"/>
    <col min="11" max="11" width="10" customWidth="1"/>
    <col min="12" max="12" width="6.88671875" customWidth="1"/>
    <col min="13" max="13" width="9.77734375" customWidth="1"/>
    <col min="14" max="14" width="5.88671875" customWidth="1"/>
    <col min="15" max="16" width="2.6640625" customWidth="1"/>
  </cols>
  <sheetData>
    <row r="1" spans="1:19" ht="20.100000000000001" customHeight="1" x14ac:dyDescent="0.45">
      <c r="F1" s="16" t="s">
        <v>8</v>
      </c>
    </row>
    <row r="2" spans="1:19" s="25" customFormat="1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30" t="s">
        <v>30</v>
      </c>
      <c r="P2" s="31" t="s">
        <v>31</v>
      </c>
      <c r="Q2" s="15" t="s">
        <v>153</v>
      </c>
      <c r="R2"/>
      <c r="S2"/>
    </row>
    <row r="3" spans="1:19" s="25" customFormat="1" ht="15.9" customHeight="1" x14ac:dyDescent="0.3">
      <c r="A3" s="189">
        <v>8</v>
      </c>
      <c r="B3" s="49">
        <v>147.89473684210526</v>
      </c>
      <c r="C3" s="49">
        <v>149.92619047619041</v>
      </c>
      <c r="D3" s="43">
        <v>149.47058823529412</v>
      </c>
      <c r="E3" s="43">
        <v>146.31700000000001</v>
      </c>
      <c r="F3" s="49">
        <v>147.80000000000001</v>
      </c>
      <c r="G3" s="49">
        <v>147.61111111111111</v>
      </c>
      <c r="H3" s="49">
        <v>150.286</v>
      </c>
      <c r="I3" s="49">
        <v>146.6</v>
      </c>
      <c r="J3" s="49">
        <v>146.62</v>
      </c>
      <c r="K3" s="49"/>
      <c r="L3" s="45">
        <v>148</v>
      </c>
      <c r="M3" s="43">
        <f t="shared" ref="M3:M5" si="0">AVERAGE(B3:K3)</f>
        <v>148.05840296274451</v>
      </c>
      <c r="N3" s="43">
        <f t="shared" ref="N3:N17" si="1">MAX(B3:K3)-MIN(B3:K3)</f>
        <v>3.9689999999999941</v>
      </c>
      <c r="O3" s="23">
        <v>140</v>
      </c>
      <c r="P3" s="24">
        <v>156</v>
      </c>
      <c r="Q3" s="56">
        <f>M3/M3*100</f>
        <v>100</v>
      </c>
    </row>
    <row r="4" spans="1:19" s="25" customFormat="1" ht="15.9" customHeight="1" x14ac:dyDescent="0.3">
      <c r="A4" s="189">
        <v>9</v>
      </c>
      <c r="B4" s="49">
        <v>147.78125</v>
      </c>
      <c r="C4" s="49">
        <v>148.21710526315786</v>
      </c>
      <c r="D4" s="43">
        <v>149.21052631578948</v>
      </c>
      <c r="E4" s="49">
        <v>146.09700000000001</v>
      </c>
      <c r="F4" s="49">
        <v>147.6</v>
      </c>
      <c r="G4" s="49">
        <v>147.74333333333331</v>
      </c>
      <c r="H4" s="49">
        <v>150.34700000000001</v>
      </c>
      <c r="I4" s="49">
        <v>146.30000000000001</v>
      </c>
      <c r="J4" s="49">
        <v>144.77000000000001</v>
      </c>
      <c r="K4" s="49">
        <v>147.91666666666666</v>
      </c>
      <c r="L4" s="45">
        <v>148</v>
      </c>
      <c r="M4" s="43">
        <f t="shared" si="0"/>
        <v>147.59828815789473</v>
      </c>
      <c r="N4" s="43">
        <f t="shared" si="1"/>
        <v>5.5769999999999982</v>
      </c>
      <c r="O4" s="23">
        <v>140</v>
      </c>
      <c r="P4" s="24">
        <v>156</v>
      </c>
      <c r="Q4" s="56">
        <f>M4/M$3*100</f>
        <v>99.689234251050536</v>
      </c>
    </row>
    <row r="5" spans="1:19" s="25" customFormat="1" ht="15.9" customHeight="1" x14ac:dyDescent="0.3">
      <c r="A5" s="189">
        <v>10</v>
      </c>
      <c r="B5" s="49">
        <v>147.83333333333334</v>
      </c>
      <c r="C5" s="49">
        <v>147.57874999999999</v>
      </c>
      <c r="D5" s="43">
        <v>147.75</v>
      </c>
      <c r="E5" s="43">
        <v>146.761</v>
      </c>
      <c r="F5" s="49">
        <v>148.23809523809524</v>
      </c>
      <c r="G5" s="49">
        <v>147.5</v>
      </c>
      <c r="H5" s="49">
        <v>149.13900000000001</v>
      </c>
      <c r="I5" s="49">
        <v>146.5</v>
      </c>
      <c r="J5" s="49">
        <v>144.69999999999999</v>
      </c>
      <c r="K5" s="49">
        <v>149.73333333333332</v>
      </c>
      <c r="L5" s="45">
        <v>148</v>
      </c>
      <c r="M5" s="43">
        <f t="shared" si="0"/>
        <v>147.57335119047622</v>
      </c>
      <c r="N5" s="43">
        <f t="shared" si="1"/>
        <v>5.0333333333333314</v>
      </c>
      <c r="O5" s="23">
        <v>140</v>
      </c>
      <c r="P5" s="24">
        <v>156</v>
      </c>
      <c r="Q5" s="56">
        <f t="shared" ref="Q5:Q17" si="2">M5/M$3*100</f>
        <v>99.672391595098901</v>
      </c>
    </row>
    <row r="6" spans="1:19" s="25" customFormat="1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5">
        <v>148</v>
      </c>
      <c r="M6" s="43"/>
      <c r="N6" s="43">
        <f t="shared" si="1"/>
        <v>0</v>
      </c>
      <c r="O6" s="23">
        <v>140</v>
      </c>
      <c r="P6" s="24">
        <v>156</v>
      </c>
      <c r="Q6" s="56">
        <f t="shared" si="2"/>
        <v>0</v>
      </c>
    </row>
    <row r="7" spans="1:19" s="25" customFormat="1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5">
        <v>148</v>
      </c>
      <c r="M7" s="43"/>
      <c r="N7" s="43">
        <f t="shared" si="1"/>
        <v>0</v>
      </c>
      <c r="O7" s="23">
        <v>140</v>
      </c>
      <c r="P7" s="24">
        <v>156</v>
      </c>
      <c r="Q7" s="56">
        <f t="shared" si="2"/>
        <v>0</v>
      </c>
    </row>
    <row r="8" spans="1:19" s="25" customFormat="1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5">
        <v>148</v>
      </c>
      <c r="M8" s="43"/>
      <c r="N8" s="43">
        <f t="shared" si="1"/>
        <v>0</v>
      </c>
      <c r="O8" s="23">
        <v>140</v>
      </c>
      <c r="P8" s="24">
        <v>156</v>
      </c>
      <c r="Q8" s="56">
        <f t="shared" si="2"/>
        <v>0</v>
      </c>
    </row>
    <row r="9" spans="1:19" s="25" customFormat="1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5">
        <v>148</v>
      </c>
      <c r="M9" s="43"/>
      <c r="N9" s="43">
        <f t="shared" si="1"/>
        <v>0</v>
      </c>
      <c r="O9" s="23">
        <v>140</v>
      </c>
      <c r="P9" s="24">
        <v>156</v>
      </c>
      <c r="Q9" s="56">
        <f t="shared" si="2"/>
        <v>0</v>
      </c>
    </row>
    <row r="10" spans="1:19" s="25" customFormat="1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5">
        <v>148</v>
      </c>
      <c r="M10" s="43"/>
      <c r="N10" s="43">
        <f t="shared" si="1"/>
        <v>0</v>
      </c>
      <c r="O10" s="23">
        <v>140</v>
      </c>
      <c r="P10" s="24">
        <v>156</v>
      </c>
      <c r="Q10" s="56">
        <f t="shared" si="2"/>
        <v>0</v>
      </c>
    </row>
    <row r="11" spans="1:19" s="25" customFormat="1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5">
        <v>148</v>
      </c>
      <c r="M11" s="43"/>
      <c r="N11" s="43">
        <f t="shared" si="1"/>
        <v>0</v>
      </c>
      <c r="O11" s="23">
        <v>140</v>
      </c>
      <c r="P11" s="24">
        <v>156</v>
      </c>
      <c r="Q11" s="56">
        <f t="shared" si="2"/>
        <v>0</v>
      </c>
    </row>
    <row r="12" spans="1:19" s="25" customFormat="1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5">
        <v>148</v>
      </c>
      <c r="M12" s="43"/>
      <c r="N12" s="43">
        <f t="shared" si="1"/>
        <v>0</v>
      </c>
      <c r="O12" s="23">
        <v>140</v>
      </c>
      <c r="P12" s="24">
        <v>156</v>
      </c>
      <c r="Q12" s="56">
        <f t="shared" si="2"/>
        <v>0</v>
      </c>
    </row>
    <row r="13" spans="1:19" s="25" customFormat="1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5">
        <v>148</v>
      </c>
      <c r="M13" s="43"/>
      <c r="N13" s="43">
        <f t="shared" si="1"/>
        <v>0</v>
      </c>
      <c r="O13" s="23">
        <v>140</v>
      </c>
      <c r="P13" s="24">
        <v>156</v>
      </c>
      <c r="Q13" s="56">
        <f t="shared" si="2"/>
        <v>0</v>
      </c>
    </row>
    <row r="14" spans="1:19" s="25" customFormat="1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5">
        <v>148</v>
      </c>
      <c r="M14" s="43"/>
      <c r="N14" s="43">
        <f t="shared" si="1"/>
        <v>0</v>
      </c>
      <c r="O14" s="23">
        <v>140</v>
      </c>
      <c r="P14" s="24">
        <v>156</v>
      </c>
      <c r="Q14" s="56">
        <f t="shared" si="2"/>
        <v>0</v>
      </c>
    </row>
    <row r="15" spans="1:19" s="25" customFormat="1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5">
        <v>148</v>
      </c>
      <c r="M15" s="43"/>
      <c r="N15" s="43">
        <f t="shared" si="1"/>
        <v>0</v>
      </c>
      <c r="O15" s="23">
        <v>140</v>
      </c>
      <c r="P15" s="24">
        <v>156</v>
      </c>
      <c r="Q15" s="56">
        <f t="shared" si="2"/>
        <v>0</v>
      </c>
      <c r="R15" s="32"/>
    </row>
    <row r="16" spans="1:19" s="25" customFormat="1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5">
        <v>148</v>
      </c>
      <c r="M16" s="43"/>
      <c r="N16" s="43">
        <f t="shared" si="1"/>
        <v>0</v>
      </c>
      <c r="O16" s="23">
        <v>140</v>
      </c>
      <c r="P16" s="24">
        <v>156</v>
      </c>
      <c r="Q16" s="56">
        <f t="shared" si="2"/>
        <v>0</v>
      </c>
      <c r="R16" s="32"/>
    </row>
    <row r="17" spans="1:18" s="25" customFormat="1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5">
        <v>148</v>
      </c>
      <c r="M17" s="43"/>
      <c r="N17" s="43">
        <f t="shared" si="1"/>
        <v>0</v>
      </c>
      <c r="O17" s="23">
        <v>140</v>
      </c>
      <c r="P17" s="24">
        <v>156</v>
      </c>
      <c r="Q17" s="56">
        <f t="shared" si="2"/>
        <v>0</v>
      </c>
      <c r="R17" s="32"/>
    </row>
    <row r="18" spans="1:18" s="25" customFormat="1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5">
        <v>148</v>
      </c>
      <c r="M18" s="43"/>
      <c r="N18" s="43">
        <f>MAX(B18:K18)-MIN(B18:K18)</f>
        <v>0</v>
      </c>
      <c r="O18" s="23">
        <v>140</v>
      </c>
      <c r="P18" s="24">
        <v>156</v>
      </c>
      <c r="Q18" s="56">
        <f>M18/M$3*100</f>
        <v>0</v>
      </c>
      <c r="R18" s="32"/>
    </row>
    <row r="19" spans="1:18" s="25" customFormat="1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5">
        <v>148</v>
      </c>
      <c r="M19" s="43"/>
      <c r="N19" s="43">
        <f>MAX(B19:K19)-MIN(B19:K19)</f>
        <v>0</v>
      </c>
      <c r="O19" s="23">
        <v>140</v>
      </c>
      <c r="P19" s="24">
        <v>156</v>
      </c>
      <c r="Q19" s="56">
        <f>M19/M$3*100</f>
        <v>0</v>
      </c>
    </row>
    <row r="20" spans="1:18" s="25" customFormat="1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5">
        <v>148</v>
      </c>
      <c r="M20" s="43"/>
      <c r="N20" s="43">
        <f>MAX(B20:K20)-MIN(B20:K20)</f>
        <v>0</v>
      </c>
      <c r="O20" s="23">
        <v>140</v>
      </c>
      <c r="P20" s="24">
        <v>156</v>
      </c>
      <c r="Q20" s="56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0"/>
  <sheetViews>
    <sheetView zoomScale="73" zoomScaleNormal="73" workbookViewId="0">
      <selection activeCell="V19" sqref="V19"/>
    </sheetView>
  </sheetViews>
  <sheetFormatPr defaultRowHeight="13.2" x14ac:dyDescent="0.2"/>
  <cols>
    <col min="1" max="1" width="3.77734375" customWidth="1"/>
    <col min="2" max="2" width="7.88671875" customWidth="1"/>
    <col min="4" max="4" width="8.6640625" customWidth="1"/>
    <col min="5" max="6" width="9.44140625" customWidth="1"/>
    <col min="7" max="10" width="8.6640625" customWidth="1"/>
    <col min="11" max="11" width="9.33203125" customWidth="1"/>
    <col min="12" max="12" width="6.88671875" customWidth="1"/>
    <col min="13" max="13" width="9.77734375" customWidth="1"/>
    <col min="14" max="14" width="6.218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16" t="s">
        <v>50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30" t="s">
        <v>30</v>
      </c>
      <c r="P2" s="31" t="s">
        <v>31</v>
      </c>
      <c r="Q2" s="15" t="s">
        <v>153</v>
      </c>
    </row>
    <row r="3" spans="1:18" ht="15.9" customHeight="1" x14ac:dyDescent="0.3">
      <c r="A3" s="189">
        <v>8</v>
      </c>
      <c r="B3" s="49">
        <v>54.10526315789474</v>
      </c>
      <c r="C3" s="49">
        <v>54.349382716049377</v>
      </c>
      <c r="D3" s="43">
        <v>57.133333333333333</v>
      </c>
      <c r="E3" s="43">
        <v>53.411999999999999</v>
      </c>
      <c r="F3" s="49">
        <v>55.45</v>
      </c>
      <c r="G3" s="49">
        <v>54.888888888888893</v>
      </c>
      <c r="H3" s="49">
        <v>55</v>
      </c>
      <c r="I3" s="49">
        <v>55.3</v>
      </c>
      <c r="J3" s="49">
        <v>54.67</v>
      </c>
      <c r="K3" s="49"/>
      <c r="L3" s="46">
        <v>55</v>
      </c>
      <c r="M3" s="43">
        <f t="shared" ref="M3:M5" si="0">AVERAGE(B3:K3)</f>
        <v>54.923207566240713</v>
      </c>
      <c r="N3" s="43">
        <f t="shared" ref="N3:N8" si="1">MAX(B3,D3,E3,I3)-MIN(B3,D3,E3,I3)</f>
        <v>3.7213333333333338</v>
      </c>
      <c r="O3" s="33">
        <v>52</v>
      </c>
      <c r="P3" s="33">
        <v>58</v>
      </c>
      <c r="Q3" s="56">
        <f>M3/M3*100</f>
        <v>100</v>
      </c>
    </row>
    <row r="4" spans="1:18" ht="15.9" customHeight="1" x14ac:dyDescent="0.3">
      <c r="A4" s="189">
        <v>9</v>
      </c>
      <c r="B4" s="49">
        <v>54.21875</v>
      </c>
      <c r="C4" s="49">
        <v>54.866216216216216</v>
      </c>
      <c r="D4" s="43">
        <v>57.210526315789473</v>
      </c>
      <c r="E4" s="49">
        <v>52.878</v>
      </c>
      <c r="F4" s="49">
        <v>55.25</v>
      </c>
      <c r="G4" s="49">
        <v>55.398148148148145</v>
      </c>
      <c r="H4" s="49">
        <v>55.107999999999997</v>
      </c>
      <c r="I4" s="49">
        <v>54.8</v>
      </c>
      <c r="J4" s="49">
        <v>54.35</v>
      </c>
      <c r="K4" s="49">
        <v>53.666666666666664</v>
      </c>
      <c r="L4" s="46">
        <v>55</v>
      </c>
      <c r="M4" s="43">
        <f t="shared" si="0"/>
        <v>54.774630734682056</v>
      </c>
      <c r="N4" s="43">
        <f t="shared" si="1"/>
        <v>4.3325263157894724</v>
      </c>
      <c r="O4" s="33">
        <v>52</v>
      </c>
      <c r="P4" s="33">
        <v>58</v>
      </c>
      <c r="Q4" s="56">
        <f>M4/M$3*100</f>
        <v>99.729482602815096</v>
      </c>
    </row>
    <row r="5" spans="1:18" ht="15.9" customHeight="1" x14ac:dyDescent="0.3">
      <c r="A5" s="189">
        <v>10</v>
      </c>
      <c r="B5" s="49">
        <v>54.738095238095241</v>
      </c>
      <c r="C5" s="49">
        <v>53.60749999999998</v>
      </c>
      <c r="D5" s="43">
        <v>56.411764705882355</v>
      </c>
      <c r="E5" s="43">
        <v>53.759</v>
      </c>
      <c r="F5" s="49">
        <v>55.476190476190474</v>
      </c>
      <c r="G5" s="49">
        <v>55.583333333333336</v>
      </c>
      <c r="H5" s="49">
        <v>55.631999999999998</v>
      </c>
      <c r="I5" s="49">
        <v>54.9</v>
      </c>
      <c r="J5" s="49">
        <v>54.53</v>
      </c>
      <c r="K5" s="49">
        <v>54.666666666666664</v>
      </c>
      <c r="L5" s="46">
        <v>55</v>
      </c>
      <c r="M5" s="43">
        <f t="shared" si="0"/>
        <v>54.930455042016796</v>
      </c>
      <c r="N5" s="43">
        <f t="shared" si="1"/>
        <v>2.6527647058823547</v>
      </c>
      <c r="O5" s="33">
        <v>52</v>
      </c>
      <c r="P5" s="33">
        <v>58</v>
      </c>
      <c r="Q5" s="56">
        <f t="shared" ref="Q5:Q17" si="2">M5/M$3*100</f>
        <v>100.0131956527982</v>
      </c>
    </row>
    <row r="6" spans="1:18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6">
        <v>55</v>
      </c>
      <c r="M6" s="43"/>
      <c r="N6" s="43">
        <f t="shared" si="1"/>
        <v>0</v>
      </c>
      <c r="O6" s="33">
        <v>52</v>
      </c>
      <c r="P6" s="33">
        <v>58</v>
      </c>
      <c r="Q6" s="56">
        <f t="shared" si="2"/>
        <v>0</v>
      </c>
    </row>
    <row r="7" spans="1:18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6">
        <v>55</v>
      </c>
      <c r="M7" s="43"/>
      <c r="N7" s="43">
        <f>MAX(B7,D7,E7,H8)-MIN(B7,D7,E7,H8)</f>
        <v>0</v>
      </c>
      <c r="O7" s="33">
        <v>52</v>
      </c>
      <c r="P7" s="33">
        <v>58</v>
      </c>
      <c r="Q7" s="56">
        <f t="shared" si="2"/>
        <v>0</v>
      </c>
    </row>
    <row r="8" spans="1:18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6">
        <v>55</v>
      </c>
      <c r="M8" s="43"/>
      <c r="N8" s="43">
        <f t="shared" si="1"/>
        <v>0</v>
      </c>
      <c r="O8" s="33">
        <v>52</v>
      </c>
      <c r="P8" s="33">
        <v>58</v>
      </c>
      <c r="Q8" s="56">
        <f t="shared" si="2"/>
        <v>0</v>
      </c>
    </row>
    <row r="9" spans="1:18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6">
        <v>55</v>
      </c>
      <c r="M9" s="43"/>
      <c r="N9" s="43">
        <f>MAX(B9,D9,E9,F9,I9)-MIN(B9,D9,E9,F9,I9)</f>
        <v>0</v>
      </c>
      <c r="O9" s="33">
        <v>52</v>
      </c>
      <c r="P9" s="33">
        <v>58</v>
      </c>
      <c r="Q9" s="56">
        <f t="shared" si="2"/>
        <v>0</v>
      </c>
    </row>
    <row r="10" spans="1:18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6">
        <v>55</v>
      </c>
      <c r="M10" s="43"/>
      <c r="N10" s="43">
        <f>MAX(B10,D10,E10,F10,I10)-MIN(B10,D10,E10,F10,I10)</f>
        <v>0</v>
      </c>
      <c r="O10" s="33">
        <v>52</v>
      </c>
      <c r="P10" s="33">
        <v>58</v>
      </c>
      <c r="Q10" s="56">
        <f t="shared" si="2"/>
        <v>0</v>
      </c>
    </row>
    <row r="11" spans="1:18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55</v>
      </c>
      <c r="M11" s="43"/>
      <c r="N11" s="43">
        <f>MAX(B11,D11,E11,F11,I11)-MIN(B11,D11,E11,F11,I11)</f>
        <v>0</v>
      </c>
      <c r="O11" s="33">
        <v>52</v>
      </c>
      <c r="P11" s="33">
        <v>58</v>
      </c>
      <c r="Q11" s="56">
        <f t="shared" si="2"/>
        <v>0</v>
      </c>
    </row>
    <row r="12" spans="1:18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55</v>
      </c>
      <c r="M12" s="43"/>
      <c r="N12" s="43">
        <f t="shared" ref="N12:N17" si="3">MAX(B12,D12,E12,F12,H12,I12)-MIN(B12,D12,E12,F12,H12,I12)</f>
        <v>0</v>
      </c>
      <c r="O12" s="33">
        <v>52</v>
      </c>
      <c r="P12" s="33">
        <v>58</v>
      </c>
      <c r="Q12" s="56">
        <f t="shared" si="2"/>
        <v>0</v>
      </c>
    </row>
    <row r="13" spans="1:18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55</v>
      </c>
      <c r="M13" s="43"/>
      <c r="N13" s="43">
        <f t="shared" si="3"/>
        <v>0</v>
      </c>
      <c r="O13" s="33">
        <v>52</v>
      </c>
      <c r="P13" s="33">
        <v>58</v>
      </c>
      <c r="Q13" s="56">
        <f t="shared" si="2"/>
        <v>0</v>
      </c>
    </row>
    <row r="14" spans="1:18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55</v>
      </c>
      <c r="M14" s="43"/>
      <c r="N14" s="43">
        <f t="shared" si="3"/>
        <v>0</v>
      </c>
      <c r="O14" s="33">
        <v>52</v>
      </c>
      <c r="P14" s="33">
        <v>58</v>
      </c>
      <c r="Q14" s="56">
        <f t="shared" si="2"/>
        <v>0</v>
      </c>
    </row>
    <row r="15" spans="1:18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55</v>
      </c>
      <c r="M15" s="43"/>
      <c r="N15" s="43">
        <f t="shared" si="3"/>
        <v>0</v>
      </c>
      <c r="O15" s="33">
        <v>52</v>
      </c>
      <c r="P15" s="33">
        <v>58</v>
      </c>
      <c r="Q15" s="56">
        <f t="shared" si="2"/>
        <v>0</v>
      </c>
      <c r="R15" s="7"/>
    </row>
    <row r="16" spans="1:18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6">
        <v>55</v>
      </c>
      <c r="M16" s="43"/>
      <c r="N16" s="43">
        <f t="shared" si="3"/>
        <v>0</v>
      </c>
      <c r="O16" s="33">
        <v>52</v>
      </c>
      <c r="P16" s="33">
        <v>58</v>
      </c>
      <c r="Q16" s="56">
        <f t="shared" si="2"/>
        <v>0</v>
      </c>
      <c r="R16" s="7"/>
    </row>
    <row r="17" spans="1:18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55</v>
      </c>
      <c r="M17" s="43"/>
      <c r="N17" s="43">
        <f t="shared" si="3"/>
        <v>0</v>
      </c>
      <c r="O17" s="33">
        <v>52</v>
      </c>
      <c r="P17" s="33">
        <v>58</v>
      </c>
      <c r="Q17" s="56">
        <f t="shared" si="2"/>
        <v>0</v>
      </c>
      <c r="R17" s="7"/>
    </row>
    <row r="18" spans="1:18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55</v>
      </c>
      <c r="M18" s="43"/>
      <c r="N18" s="43">
        <f>MAX(B18:K18)-MIN(B18:K18)</f>
        <v>0</v>
      </c>
      <c r="O18" s="33">
        <v>52</v>
      </c>
      <c r="P18" s="33">
        <v>58</v>
      </c>
      <c r="Q18" s="56">
        <f>M18/M$3*100</f>
        <v>0</v>
      </c>
      <c r="R18" s="7"/>
    </row>
    <row r="19" spans="1:18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55</v>
      </c>
      <c r="M19" s="43"/>
      <c r="N19" s="43">
        <f>MAX(B19:K19)-MIN(B19:K19)</f>
        <v>0</v>
      </c>
      <c r="O19" s="33">
        <v>52</v>
      </c>
      <c r="P19" s="33">
        <v>58</v>
      </c>
      <c r="Q19" s="56">
        <f>M19/M$3*100</f>
        <v>0</v>
      </c>
    </row>
    <row r="20" spans="1:18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55</v>
      </c>
      <c r="M20" s="43"/>
      <c r="N20" s="43">
        <f>MAX(B20:K20)-MIN(B20:K20)</f>
        <v>0</v>
      </c>
      <c r="O20" s="33">
        <v>52</v>
      </c>
      <c r="P20" s="33">
        <v>58</v>
      </c>
      <c r="Q20" s="56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20"/>
  <sheetViews>
    <sheetView zoomScale="73" zoomScaleNormal="73" workbookViewId="0">
      <selection activeCell="V19" sqref="V19"/>
    </sheetView>
  </sheetViews>
  <sheetFormatPr defaultRowHeight="13.2" x14ac:dyDescent="0.2"/>
  <cols>
    <col min="1" max="1" width="3.77734375" customWidth="1"/>
    <col min="2" max="2" width="7.88671875" customWidth="1"/>
    <col min="4" max="4" width="8.6640625" customWidth="1"/>
    <col min="5" max="5" width="8" customWidth="1"/>
    <col min="6" max="6" width="9.44140625" customWidth="1"/>
    <col min="7" max="7" width="9.77734375" customWidth="1"/>
    <col min="8" max="8" width="8.6640625" customWidth="1"/>
    <col min="9" max="9" width="9.21875" customWidth="1"/>
    <col min="10" max="10" width="8.88671875" customWidth="1"/>
    <col min="11" max="11" width="8.6640625" customWidth="1"/>
    <col min="12" max="12" width="10.44140625" customWidth="1"/>
    <col min="13" max="13" width="8.77734375" customWidth="1"/>
    <col min="14" max="14" width="7" customWidth="1"/>
    <col min="15" max="15" width="10.44140625" customWidth="1"/>
    <col min="16" max="16" width="8.77734375" customWidth="1"/>
    <col min="17" max="17" width="8.44140625" customWidth="1"/>
    <col min="18" max="21" width="2.6640625" customWidth="1"/>
    <col min="22" max="22" width="10.109375" bestFit="1" customWidth="1"/>
  </cols>
  <sheetData>
    <row r="1" spans="1:24" ht="20.100000000000001" customHeight="1" x14ac:dyDescent="0.45">
      <c r="F1" s="16" t="s">
        <v>35</v>
      </c>
    </row>
    <row r="2" spans="1:24" ht="15.9" customHeight="1" x14ac:dyDescent="0.3">
      <c r="A2" s="27" t="s">
        <v>46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117" t="s">
        <v>157</v>
      </c>
      <c r="M2" s="194" t="s">
        <v>154</v>
      </c>
      <c r="N2" s="104" t="s">
        <v>29</v>
      </c>
      <c r="O2" s="94" t="s">
        <v>41</v>
      </c>
      <c r="P2" s="93" t="s">
        <v>42</v>
      </c>
      <c r="Q2" s="104" t="s">
        <v>29</v>
      </c>
      <c r="R2" s="116" t="s">
        <v>155</v>
      </c>
      <c r="S2" s="34" t="s">
        <v>156</v>
      </c>
      <c r="T2" s="34" t="s">
        <v>43</v>
      </c>
      <c r="U2" s="34" t="s">
        <v>44</v>
      </c>
      <c r="V2" s="15" t="s">
        <v>153</v>
      </c>
    </row>
    <row r="3" spans="1:24" ht="15.9" customHeight="1" x14ac:dyDescent="0.3">
      <c r="A3" s="189">
        <v>8</v>
      </c>
      <c r="B3" s="49">
        <v>46.14736842105264</v>
      </c>
      <c r="C3" s="49">
        <v>51.771428571428572</v>
      </c>
      <c r="D3" s="43">
        <v>46.466666666666669</v>
      </c>
      <c r="E3" s="43">
        <v>53.921999999999997</v>
      </c>
      <c r="F3" s="49">
        <v>45.8</v>
      </c>
      <c r="G3" s="49">
        <v>51.741666666666667</v>
      </c>
      <c r="H3" s="49">
        <v>52.029000000000003</v>
      </c>
      <c r="I3" s="49">
        <v>46.2</v>
      </c>
      <c r="J3" s="49">
        <v>53.36</v>
      </c>
      <c r="K3" s="49"/>
      <c r="L3" s="46">
        <v>46</v>
      </c>
      <c r="M3" s="191">
        <f>AVERAGE(B3,D3,F3,I3)</f>
        <v>46.153508771929822</v>
      </c>
      <c r="N3" s="43">
        <f>MAX(B3,D3,F3,I3)-MIN(B3,D3,F3,I3)</f>
        <v>0.6666666666666714</v>
      </c>
      <c r="O3" s="46">
        <v>53</v>
      </c>
      <c r="P3" s="191">
        <f>AVERAGE(C3,E3,G3,H3,J3,K3)</f>
        <v>52.564819047619054</v>
      </c>
      <c r="Q3" s="43">
        <f>MAX(C3,E3,G3,H3,J3,K3)-MIN(C3,E3,G3,H3,J3,K3)</f>
        <v>2.1803333333333299</v>
      </c>
      <c r="R3" s="23">
        <v>43</v>
      </c>
      <c r="S3" s="24">
        <v>49</v>
      </c>
      <c r="T3" s="24">
        <v>50</v>
      </c>
      <c r="U3" s="24">
        <v>56</v>
      </c>
      <c r="V3" s="56">
        <f>P3/P3*100</f>
        <v>100</v>
      </c>
    </row>
    <row r="4" spans="1:24" ht="15.9" customHeight="1" x14ac:dyDescent="0.3">
      <c r="A4" s="189">
        <v>9</v>
      </c>
      <c r="B4" s="49">
        <v>45.978124999999991</v>
      </c>
      <c r="C4" s="49">
        <v>52.735064935064941</v>
      </c>
      <c r="D4" s="43">
        <v>46.604761904761894</v>
      </c>
      <c r="E4" s="49">
        <v>53.423000000000002</v>
      </c>
      <c r="F4" s="49">
        <v>45.8</v>
      </c>
      <c r="G4" s="49">
        <v>51.811111111111103</v>
      </c>
      <c r="H4" s="49">
        <v>51.933</v>
      </c>
      <c r="I4" s="49">
        <v>46.1</v>
      </c>
      <c r="J4" s="49">
        <v>53.2</v>
      </c>
      <c r="K4" s="49">
        <v>52.333333333333336</v>
      </c>
      <c r="L4" s="46">
        <v>46</v>
      </c>
      <c r="M4" s="191">
        <f>AVERAGE(B4,D4,F4,I4)</f>
        <v>46.120721726190474</v>
      </c>
      <c r="N4" s="43">
        <f>MAX(B4,D4,F4,I4)-MIN(B4,D4,F4,I4)</f>
        <v>0.80476190476189657</v>
      </c>
      <c r="O4" s="46">
        <v>53</v>
      </c>
      <c r="P4" s="191">
        <f>AVERAGE(C4,E4,G4,H4,J4,K4)</f>
        <v>52.572584896584893</v>
      </c>
      <c r="Q4" s="43">
        <f>MAX(C4,E4,G4,H4,J4,K4)-MIN(C4,E4,G4,H4,J4,K4)</f>
        <v>1.6118888888888989</v>
      </c>
      <c r="R4" s="23">
        <v>43</v>
      </c>
      <c r="S4" s="24">
        <v>49</v>
      </c>
      <c r="T4" s="24">
        <v>50</v>
      </c>
      <c r="U4" s="24">
        <v>56</v>
      </c>
      <c r="V4" s="56">
        <f>P4/P$3*100</f>
        <v>100.01477385275275</v>
      </c>
    </row>
    <row r="5" spans="1:24" ht="15.9" customHeight="1" x14ac:dyDescent="0.3">
      <c r="A5" s="189">
        <v>10</v>
      </c>
      <c r="B5" s="49">
        <v>46.033333333333331</v>
      </c>
      <c r="C5" s="49">
        <v>53.405263157894723</v>
      </c>
      <c r="D5" s="43">
        <v>46.4</v>
      </c>
      <c r="E5" s="43">
        <v>54.787999999999997</v>
      </c>
      <c r="F5" s="49">
        <v>45.80952380952381</v>
      </c>
      <c r="G5" s="49">
        <v>53.731746031746027</v>
      </c>
      <c r="H5" s="49">
        <v>52.369</v>
      </c>
      <c r="I5" s="49">
        <v>46.4</v>
      </c>
      <c r="J5" s="49">
        <v>53.01</v>
      </c>
      <c r="K5" s="49">
        <v>52.666666666666664</v>
      </c>
      <c r="L5" s="46">
        <v>46</v>
      </c>
      <c r="M5" s="191">
        <f>AVERAGE(B5,D5,F5,I5)</f>
        <v>46.160714285714285</v>
      </c>
      <c r="N5" s="43">
        <f>MAX(B5,D5,F5,I5)-MIN(B5,D5,F5,I5)</f>
        <v>0.59047619047618838</v>
      </c>
      <c r="O5" s="46">
        <v>53</v>
      </c>
      <c r="P5" s="191">
        <f>AVERAGE(C5,E5,G5,H5,J5,K5)</f>
        <v>53.328445976051235</v>
      </c>
      <c r="Q5" s="43">
        <f t="shared" ref="Q5:Q8" si="0">MAX(C5,E5,G5,H5,J5,K5)-MIN(C5,E5,G5,H5,J5,K5)</f>
        <v>2.4189999999999969</v>
      </c>
      <c r="R5" s="23">
        <v>43</v>
      </c>
      <c r="S5" s="24">
        <v>49</v>
      </c>
      <c r="T5" s="24">
        <v>50</v>
      </c>
      <c r="U5" s="24">
        <v>56</v>
      </c>
      <c r="V5" s="56">
        <f t="shared" ref="V5:V20" si="1">P5/P$3*100</f>
        <v>101.45273386700029</v>
      </c>
    </row>
    <row r="6" spans="1:24" ht="15.9" customHeight="1" x14ac:dyDescent="0.3">
      <c r="A6" s="189">
        <v>11</v>
      </c>
      <c r="B6" s="49"/>
      <c r="C6" s="49"/>
      <c r="D6" s="43"/>
      <c r="E6" s="49"/>
      <c r="F6" s="49"/>
      <c r="G6" s="49"/>
      <c r="H6" s="49"/>
      <c r="I6" s="49"/>
      <c r="J6" s="49"/>
      <c r="K6" s="49"/>
      <c r="L6" s="46">
        <v>46</v>
      </c>
      <c r="M6" s="43"/>
      <c r="N6" s="43">
        <f t="shared" ref="N6:N20" si="2">MAX(B6,D6,F6,I6)-MIN(B6,D6,F6,I6)</f>
        <v>0</v>
      </c>
      <c r="O6" s="46">
        <v>53</v>
      </c>
      <c r="P6" s="43"/>
      <c r="Q6" s="43">
        <f t="shared" si="0"/>
        <v>0</v>
      </c>
      <c r="R6" s="23">
        <v>43</v>
      </c>
      <c r="S6" s="24">
        <v>49</v>
      </c>
      <c r="T6" s="24">
        <v>50</v>
      </c>
      <c r="U6" s="24">
        <v>56</v>
      </c>
      <c r="V6" s="56">
        <f t="shared" si="1"/>
        <v>0</v>
      </c>
    </row>
    <row r="7" spans="1:24" ht="15.9" customHeight="1" x14ac:dyDescent="0.3">
      <c r="A7" s="189">
        <v>12</v>
      </c>
      <c r="B7" s="49"/>
      <c r="C7" s="49"/>
      <c r="D7" s="43"/>
      <c r="E7" s="49"/>
      <c r="F7" s="49"/>
      <c r="G7" s="49"/>
      <c r="H7" s="49"/>
      <c r="I7" s="49"/>
      <c r="J7" s="49"/>
      <c r="K7" s="49"/>
      <c r="L7" s="46">
        <v>46</v>
      </c>
      <c r="M7" s="43"/>
      <c r="N7" s="43">
        <f t="shared" si="2"/>
        <v>0</v>
      </c>
      <c r="O7" s="46">
        <v>53</v>
      </c>
      <c r="P7" s="43"/>
      <c r="Q7" s="43">
        <f t="shared" si="0"/>
        <v>0</v>
      </c>
      <c r="R7" s="23">
        <v>43</v>
      </c>
      <c r="S7" s="24">
        <v>49</v>
      </c>
      <c r="T7" s="24">
        <v>50</v>
      </c>
      <c r="U7" s="24">
        <v>56</v>
      </c>
      <c r="V7" s="56">
        <f t="shared" si="1"/>
        <v>0</v>
      </c>
    </row>
    <row r="8" spans="1:24" ht="15.9" customHeight="1" x14ac:dyDescent="0.3">
      <c r="A8" s="189">
        <v>1</v>
      </c>
      <c r="B8" s="49"/>
      <c r="C8" s="49"/>
      <c r="D8" s="43"/>
      <c r="E8" s="49"/>
      <c r="F8" s="49"/>
      <c r="G8" s="49"/>
      <c r="H8" s="49"/>
      <c r="I8" s="49"/>
      <c r="J8" s="49"/>
      <c r="K8" s="49"/>
      <c r="L8" s="46">
        <v>46</v>
      </c>
      <c r="M8" s="43"/>
      <c r="N8" s="43">
        <f t="shared" si="2"/>
        <v>0</v>
      </c>
      <c r="O8" s="46">
        <v>53</v>
      </c>
      <c r="P8" s="43"/>
      <c r="Q8" s="43">
        <f t="shared" si="0"/>
        <v>0</v>
      </c>
      <c r="R8" s="23">
        <v>43</v>
      </c>
      <c r="S8" s="24">
        <v>49</v>
      </c>
      <c r="T8" s="24">
        <v>50</v>
      </c>
      <c r="U8" s="24">
        <v>56</v>
      </c>
      <c r="V8" s="56">
        <f t="shared" si="1"/>
        <v>0</v>
      </c>
    </row>
    <row r="9" spans="1:24" ht="15.9" customHeight="1" x14ac:dyDescent="0.3">
      <c r="A9" s="189">
        <v>2</v>
      </c>
      <c r="B9" s="49"/>
      <c r="C9" s="49"/>
      <c r="D9" s="43"/>
      <c r="E9" s="49"/>
      <c r="F9" s="49"/>
      <c r="G9" s="49"/>
      <c r="H9" s="49"/>
      <c r="I9" s="49"/>
      <c r="J9" s="49"/>
      <c r="K9" s="49"/>
      <c r="L9" s="46">
        <v>46</v>
      </c>
      <c r="M9" s="43"/>
      <c r="N9" s="43">
        <f t="shared" si="2"/>
        <v>0</v>
      </c>
      <c r="O9" s="46">
        <v>53</v>
      </c>
      <c r="P9" s="43"/>
      <c r="Q9" s="43">
        <f t="shared" ref="Q9:Q17" si="3">MAX(D9,E9,G9,I9,J9)-MIN(D9,E9,G9,I9,J9)</f>
        <v>0</v>
      </c>
      <c r="R9" s="23">
        <v>43</v>
      </c>
      <c r="S9" s="24">
        <v>49</v>
      </c>
      <c r="T9" s="24">
        <v>50</v>
      </c>
      <c r="U9" s="24">
        <v>56</v>
      </c>
      <c r="V9" s="56">
        <f t="shared" si="1"/>
        <v>0</v>
      </c>
    </row>
    <row r="10" spans="1:24" ht="15.9" customHeight="1" x14ac:dyDescent="0.3">
      <c r="A10" s="189">
        <v>3</v>
      </c>
      <c r="B10" s="49"/>
      <c r="C10" s="49"/>
      <c r="D10" s="43"/>
      <c r="E10" s="49"/>
      <c r="F10" s="49"/>
      <c r="G10" s="49"/>
      <c r="H10" s="49"/>
      <c r="I10" s="49"/>
      <c r="J10" s="49"/>
      <c r="K10" s="49"/>
      <c r="L10" s="46">
        <v>46</v>
      </c>
      <c r="M10" s="43"/>
      <c r="N10" s="43">
        <f t="shared" si="2"/>
        <v>0</v>
      </c>
      <c r="O10" s="46">
        <v>53</v>
      </c>
      <c r="P10" s="43"/>
      <c r="Q10" s="43">
        <f t="shared" si="3"/>
        <v>0</v>
      </c>
      <c r="R10" s="23">
        <v>43</v>
      </c>
      <c r="S10" s="24">
        <v>49</v>
      </c>
      <c r="T10" s="24">
        <v>50</v>
      </c>
      <c r="U10" s="24">
        <v>56</v>
      </c>
      <c r="V10" s="56">
        <f t="shared" si="1"/>
        <v>0</v>
      </c>
    </row>
    <row r="11" spans="1:24" ht="15.9" customHeight="1" x14ac:dyDescent="0.3">
      <c r="A11" s="189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46</v>
      </c>
      <c r="M11" s="43"/>
      <c r="N11" s="43">
        <f t="shared" si="2"/>
        <v>0</v>
      </c>
      <c r="O11" s="46">
        <v>53</v>
      </c>
      <c r="P11" s="43"/>
      <c r="Q11" s="43">
        <f t="shared" si="3"/>
        <v>0</v>
      </c>
      <c r="R11" s="23">
        <v>43</v>
      </c>
      <c r="S11" s="24">
        <v>49</v>
      </c>
      <c r="T11" s="24">
        <v>50</v>
      </c>
      <c r="U11" s="24">
        <v>56</v>
      </c>
      <c r="V11" s="56">
        <f t="shared" si="1"/>
        <v>0</v>
      </c>
    </row>
    <row r="12" spans="1:24" ht="15.9" customHeight="1" x14ac:dyDescent="0.3">
      <c r="A12" s="189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46</v>
      </c>
      <c r="M12" s="43"/>
      <c r="N12" s="43">
        <f t="shared" si="2"/>
        <v>0</v>
      </c>
      <c r="O12" s="46">
        <v>53</v>
      </c>
      <c r="P12" s="43"/>
      <c r="Q12" s="43">
        <f t="shared" si="3"/>
        <v>0</v>
      </c>
      <c r="R12" s="23">
        <v>43</v>
      </c>
      <c r="S12" s="24">
        <v>49</v>
      </c>
      <c r="T12" s="24">
        <v>50</v>
      </c>
      <c r="U12" s="24">
        <v>56</v>
      </c>
      <c r="V12" s="56">
        <f t="shared" si="1"/>
        <v>0</v>
      </c>
    </row>
    <row r="13" spans="1:24" ht="15.9" customHeight="1" x14ac:dyDescent="0.3">
      <c r="A13" s="189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46</v>
      </c>
      <c r="M13" s="43"/>
      <c r="N13" s="43">
        <f t="shared" si="2"/>
        <v>0</v>
      </c>
      <c r="O13" s="46">
        <v>53</v>
      </c>
      <c r="P13" s="43"/>
      <c r="Q13" s="43">
        <f t="shared" si="3"/>
        <v>0</v>
      </c>
      <c r="R13" s="23">
        <v>43</v>
      </c>
      <c r="S13" s="24">
        <v>49</v>
      </c>
      <c r="T13" s="24">
        <v>50</v>
      </c>
      <c r="U13" s="24">
        <v>56</v>
      </c>
      <c r="V13" s="56">
        <f t="shared" si="1"/>
        <v>0</v>
      </c>
    </row>
    <row r="14" spans="1:24" ht="15.9" customHeight="1" x14ac:dyDescent="0.3">
      <c r="A14" s="189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46</v>
      </c>
      <c r="M14" s="43"/>
      <c r="N14" s="43">
        <f t="shared" si="2"/>
        <v>0</v>
      </c>
      <c r="O14" s="46">
        <v>53</v>
      </c>
      <c r="P14" s="43"/>
      <c r="Q14" s="43">
        <f t="shared" si="3"/>
        <v>0</v>
      </c>
      <c r="R14" s="23">
        <v>43</v>
      </c>
      <c r="S14" s="24">
        <v>49</v>
      </c>
      <c r="T14" s="24">
        <v>50</v>
      </c>
      <c r="U14" s="24">
        <v>56</v>
      </c>
      <c r="V14" s="56">
        <f t="shared" si="1"/>
        <v>0</v>
      </c>
    </row>
    <row r="15" spans="1:24" ht="15.9" customHeight="1" x14ac:dyDescent="0.3">
      <c r="A15" s="189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46</v>
      </c>
      <c r="M15" s="43"/>
      <c r="N15" s="43">
        <f t="shared" si="2"/>
        <v>0</v>
      </c>
      <c r="O15" s="46">
        <v>53</v>
      </c>
      <c r="P15" s="43"/>
      <c r="Q15" s="43">
        <f t="shared" si="3"/>
        <v>0</v>
      </c>
      <c r="R15" s="23">
        <v>43</v>
      </c>
      <c r="S15" s="24">
        <v>49</v>
      </c>
      <c r="T15" s="24">
        <v>50</v>
      </c>
      <c r="U15" s="24">
        <v>56</v>
      </c>
      <c r="V15" s="56">
        <f t="shared" si="1"/>
        <v>0</v>
      </c>
      <c r="W15" s="7"/>
      <c r="X15" s="7"/>
    </row>
    <row r="16" spans="1:24" ht="15.9" customHeight="1" x14ac:dyDescent="0.3">
      <c r="A16" s="189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6">
        <v>46</v>
      </c>
      <c r="M16" s="43"/>
      <c r="N16" s="43">
        <f t="shared" si="2"/>
        <v>0</v>
      </c>
      <c r="O16" s="46">
        <v>53</v>
      </c>
      <c r="P16" s="43"/>
      <c r="Q16" s="43">
        <f t="shared" si="3"/>
        <v>0</v>
      </c>
      <c r="R16" s="23">
        <v>43</v>
      </c>
      <c r="S16" s="24">
        <v>49</v>
      </c>
      <c r="T16" s="24">
        <v>50</v>
      </c>
      <c r="U16" s="24">
        <v>56</v>
      </c>
      <c r="V16" s="56">
        <f t="shared" si="1"/>
        <v>0</v>
      </c>
      <c r="W16" s="7"/>
      <c r="X16" s="7"/>
    </row>
    <row r="17" spans="1:24" ht="15.9" customHeight="1" x14ac:dyDescent="0.3">
      <c r="A17" s="189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46</v>
      </c>
      <c r="M17" s="43"/>
      <c r="N17" s="43">
        <f t="shared" si="2"/>
        <v>0</v>
      </c>
      <c r="O17" s="46">
        <v>53</v>
      </c>
      <c r="P17" s="43"/>
      <c r="Q17" s="43">
        <f t="shared" si="3"/>
        <v>0</v>
      </c>
      <c r="R17" s="23">
        <v>43</v>
      </c>
      <c r="S17" s="24">
        <v>49</v>
      </c>
      <c r="T17" s="24">
        <v>50</v>
      </c>
      <c r="U17" s="24">
        <v>56</v>
      </c>
      <c r="V17" s="56">
        <f t="shared" si="1"/>
        <v>0</v>
      </c>
      <c r="W17" s="7"/>
      <c r="X17" s="7"/>
    </row>
    <row r="18" spans="1:24" ht="15.9" customHeight="1" x14ac:dyDescent="0.3">
      <c r="A18" s="189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46</v>
      </c>
      <c r="M18" s="43"/>
      <c r="N18" s="43">
        <f t="shared" si="2"/>
        <v>0</v>
      </c>
      <c r="O18" s="46">
        <v>53</v>
      </c>
      <c r="P18" s="43"/>
      <c r="Q18" s="43">
        <f>MAX(D18,E18,G18,I18,J18)-MIN(D18,E18,G18,I18,J18)</f>
        <v>0</v>
      </c>
      <c r="R18" s="23">
        <v>43</v>
      </c>
      <c r="S18" s="24">
        <v>49</v>
      </c>
      <c r="T18" s="24">
        <v>50</v>
      </c>
      <c r="U18" s="24">
        <v>56</v>
      </c>
      <c r="V18" s="56">
        <f t="shared" si="1"/>
        <v>0</v>
      </c>
    </row>
    <row r="19" spans="1:24" ht="15.9" customHeight="1" x14ac:dyDescent="0.3">
      <c r="A19" s="189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46</v>
      </c>
      <c r="M19" s="43"/>
      <c r="N19" s="43">
        <f t="shared" si="2"/>
        <v>0</v>
      </c>
      <c r="O19" s="46">
        <v>53</v>
      </c>
      <c r="P19" s="43"/>
      <c r="Q19" s="43">
        <f>MAX(D19,E19,G19,I19,J19)-MIN(D19,E19,G19,I19,J19)</f>
        <v>0</v>
      </c>
      <c r="R19" s="23">
        <v>43</v>
      </c>
      <c r="S19" s="24">
        <v>49</v>
      </c>
      <c r="T19" s="24">
        <v>50</v>
      </c>
      <c r="U19" s="24">
        <v>56</v>
      </c>
      <c r="V19" s="56">
        <f t="shared" si="1"/>
        <v>0</v>
      </c>
    </row>
    <row r="20" spans="1:24" ht="15.9" customHeight="1" x14ac:dyDescent="0.3">
      <c r="A20" s="190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46</v>
      </c>
      <c r="M20" s="43"/>
      <c r="N20" s="43">
        <f t="shared" si="2"/>
        <v>0</v>
      </c>
      <c r="O20" s="46">
        <v>53</v>
      </c>
      <c r="P20" s="43"/>
      <c r="Q20" s="43">
        <f>MAX(D20,E20,G20,I20,J20)-MIN(D20,E20,G20,I20,J20)</f>
        <v>0</v>
      </c>
      <c r="R20" s="23">
        <v>43</v>
      </c>
      <c r="S20" s="24">
        <v>49</v>
      </c>
      <c r="T20" s="24">
        <v>50</v>
      </c>
      <c r="U20" s="24">
        <v>56</v>
      </c>
      <c r="V20" s="56">
        <f t="shared" si="1"/>
        <v>0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Green Bottle 認証値</vt:lpstr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  <vt:lpstr>2021.8月を100％とした時の活性変化率</vt:lpstr>
      <vt:lpstr>'Green Bottle 認証値'!Print_Area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cp:lastPrinted>2021-03-31T23:38:50Z</cp:lastPrinted>
  <dcterms:created xsi:type="dcterms:W3CDTF">2008-07-06T23:01:12Z</dcterms:created>
  <dcterms:modified xsi:type="dcterms:W3CDTF">2021-11-08T10:59:36Z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424119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