
<file path=[Content_Types].xml><?xml version="1.0" encoding="utf-8"?>
<Types xmlns="http://schemas.openxmlformats.org/package/2006/content-types">
  <Override PartName="/xl/worksheets/sheet24.xml" ContentType="application/vnd.openxmlformats-officedocument.spreadsheetml.worksheet+xml"/>
  <Override PartName="/xl/worksheets/sheet13.xml" ContentType="application/vnd.openxmlformats-officedocument.spreadsheetml.worksheet+xml"/>
  <Override PartName="/xl/styles.xml" ContentType="application/vnd.openxmlformats-officedocument.spreadsheetml.styles+xml"/>
  <Override PartName="/xl/drawings/drawing6.xml" ContentType="application/vnd.openxmlformats-officedocument.drawingml.chartshapes+xml"/>
  <Override PartName="/xl/charts/chart4.xml" ContentType="application/vnd.openxmlformats-officedocument.drawingml.chart+xml"/>
  <Override PartName="/xl/drawings/drawing39.xml" ContentType="application/vnd.openxmlformats-officedocument.drawing+xml"/>
  <Override PartName="/xl/drawings/drawing57.xml" ContentType="application/vnd.openxmlformats-officedocument.drawingml.chartshapes+xml"/>
  <Override PartName="/xl/worksheets/sheet7.xml" ContentType="application/vnd.openxmlformats-officedocument.spreadsheetml.worksheet+xml"/>
  <Override PartName="/xl/worksheets/sheet20.xml" ContentType="application/vnd.openxmlformats-officedocument.spreadsheetml.worksheet+xml"/>
  <Override PartName="/xl/worksheets/sheet31.xml" ContentType="application/vnd.openxmlformats-officedocument.spreadsheetml.worksheet+xml"/>
  <Override PartName="/xl/drawings/drawing17.xml" ContentType="application/vnd.openxmlformats-officedocument.drawing+xml"/>
  <Override PartName="/xl/drawings/drawing28.xml" ContentType="application/vnd.openxmlformats-officedocument.drawing+xml"/>
  <Override PartName="/xl/drawings/drawing46.xml" ContentType="application/vnd.openxmlformats-officedocument.drawing+xml"/>
  <Override PartName="/xl/drawings/drawing64.xml" ContentType="application/vnd.openxmlformats-officedocument.drawingml.chartshapes+xml"/>
  <Default Extension="xml" ContentType="application/xml"/>
  <Override PartName="/xl/drawings/drawing2.xml" ContentType="application/vnd.openxmlformats-officedocument.drawingml.chartshapes+xml"/>
  <Override PartName="/xl/drawings/drawing35.xml" ContentType="application/vnd.openxmlformats-officedocument.drawing+xml"/>
  <Override PartName="/xl/drawings/drawing53.xml" ContentType="application/vnd.openxmlformats-officedocument.drawingml.chartshapes+xml"/>
  <Override PartName="/xl/worksheets/sheet3.xml" ContentType="application/vnd.openxmlformats-officedocument.spreadsheetml.worksheet+xml"/>
  <Override PartName="/xl/drawings/drawing13.xml" ContentType="application/vnd.openxmlformats-officedocument.drawing+xml"/>
  <Override PartName="/xl/drawings/drawing24.xml" ContentType="application/vnd.openxmlformats-officedocument.drawing+xml"/>
  <Override PartName="/xl/drawings/drawing42.xml" ContentType="application/vnd.openxmlformats-officedocument.drawingml.chartshapes+xml"/>
  <Override PartName="/xl/charts/chart27.xml" ContentType="application/vnd.openxmlformats-officedocument.drawingml.chart+xml"/>
  <Override PartName="/xl/drawings/drawing60.xml" ContentType="application/vnd.openxmlformats-officedocument.drawing+xml"/>
  <Override PartName="/docProps/custom.xml" ContentType="application/vnd.openxmlformats-officedocument.custom-properties+xml"/>
  <Override PartName="/xl/drawings/drawing20.xml" ContentType="application/vnd.openxmlformats-officedocument.drawingml.chartshapes+xml"/>
  <Override PartName="/xl/charts/chart16.xml" ContentType="application/vnd.openxmlformats-officedocument.drawingml.chart+xml"/>
  <Override PartName="/xl/drawings/drawing31.xml" ContentType="application/vnd.openxmlformats-officedocument.drawing+xml"/>
  <Override PartName="/xl/charts/chart34.xml" ContentType="application/vnd.openxmlformats-officedocument.drawingml.char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charts/chart23.xml" ContentType="application/vnd.openxmlformats-officedocument.drawingml.chart+xml"/>
  <Override PartName="/xl/worksheets/sheet18.xml" ContentType="application/vnd.openxmlformats-officedocument.spreadsheetml.worksheet+xml"/>
  <Override PartName="/xl/charts/chart9.xml" ContentType="application/vnd.openxmlformats-officedocument.drawingml.chart+xml"/>
  <Override PartName="/xl/charts/chart12.xml" ContentType="application/vnd.openxmlformats-officedocument.drawingml.chart+xml"/>
  <Override PartName="/xl/charts/chart30.xml" ContentType="application/vnd.openxmlformats-officedocument.drawingml.char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drawings/drawing29.xml" ContentType="application/vnd.openxmlformats-officedocument.drawingml.chartshapes+xml"/>
  <Override PartName="/xl/drawings/drawing38.xml" ContentType="application/vnd.openxmlformats-officedocument.drawingml.chartshapes+xml"/>
  <Override PartName="/xl/drawings/drawing49.xml" ContentType="application/vnd.openxmlformats-officedocument.drawingml.chartshapes+xml"/>
  <Override PartName="/xl/drawings/drawing58.xml" ContentType="application/vnd.openxmlformats-officedocument.drawing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18.xml" ContentType="application/vnd.openxmlformats-officedocument.drawingml.chartshapes+xml"/>
  <Override PartName="/xl/drawings/drawing27.xml" ContentType="application/vnd.openxmlformats-officedocument.drawingml.chartshapes+xml"/>
  <Override PartName="/xl/drawings/drawing36.xml" ContentType="application/vnd.openxmlformats-officedocument.drawingml.chartshapes+xml"/>
  <Override PartName="/xl/drawings/drawing45.xml" ContentType="application/vnd.openxmlformats-officedocument.drawingml.chartshapes+xml"/>
  <Override PartName="/xl/drawings/drawing47.xml" ContentType="application/vnd.openxmlformats-officedocument.drawingml.chartshapes+xml"/>
  <Override PartName="/xl/drawings/drawing56.xml" ContentType="application/vnd.openxmlformats-officedocument.drawing+xml"/>
  <Override PartName="/xl/drawings/drawing65.xml" ContentType="application/vnd.openxmlformats-officedocument.drawing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16.xml" ContentType="application/vnd.openxmlformats-officedocument.drawingml.chartshapes+xml"/>
  <Override PartName="/xl/drawings/drawing25.xml" ContentType="application/vnd.openxmlformats-officedocument.drawingml.chartshapes+xml"/>
  <Override PartName="/xl/drawings/drawing34.xml" ContentType="application/vnd.openxmlformats-officedocument.drawingml.chartshapes+xml"/>
  <Override PartName="/xl/drawings/drawing43.xml" ContentType="application/vnd.openxmlformats-officedocument.drawing+xml"/>
  <Override PartName="/xl/drawings/drawing54.xml" ContentType="application/vnd.openxmlformats-officedocument.drawing+xml"/>
  <Override PartName="/xl/drawings/drawing6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drawings/drawing14.xml" ContentType="application/vnd.openxmlformats-officedocument.drawingml.chartshapes+xml"/>
  <Override PartName="/xl/drawings/drawing23.xml" ContentType="application/vnd.openxmlformats-officedocument.drawingml.chartshapes+xml"/>
  <Override PartName="/xl/drawings/drawing32.xml" ContentType="application/vnd.openxmlformats-officedocument.drawingml.chartshapes+xml"/>
  <Override PartName="/xl/charts/chart19.xml" ContentType="application/vnd.openxmlformats-officedocument.drawingml.chart+xml"/>
  <Override PartName="/xl/drawings/drawing41.xml" ContentType="application/vnd.openxmlformats-officedocument.drawing+xml"/>
  <Override PartName="/xl/drawings/drawing52.xml" ContentType="application/vnd.openxmlformats-officedocument.drawing+xml"/>
  <Override PartName="/xl/charts/chart28.xml" ContentType="application/vnd.openxmlformats-officedocument.drawingml.chart+xml"/>
  <Override PartName="/xl/drawings/drawing61.xml" ContentType="application/vnd.openxmlformats-officedocument.drawingml.chartshapes+xml"/>
  <Override PartName="/xl/drawings/drawing12.xml" ContentType="application/vnd.openxmlformats-officedocument.drawingml.chartshapes+xml"/>
  <Override PartName="/xl/drawings/drawing21.xml" ContentType="application/vnd.openxmlformats-officedocument.drawing+xml"/>
  <Override PartName="/xl/drawings/drawing30.xml" ContentType="application/vnd.openxmlformats-officedocument.drawingml.chartshapes+xml"/>
  <Override PartName="/xl/charts/chart17.xml" ContentType="application/vnd.openxmlformats-officedocument.drawingml.chart+xml"/>
  <Override PartName="/xl/charts/chart26.xml" ContentType="application/vnd.openxmlformats-officedocument.drawingml.chart+xml"/>
  <Override PartName="/xl/drawings/drawing50.xml" ContentType="application/vnd.openxmlformats-officedocument.drawing+xml"/>
  <Override PartName="/xl/charts/chart35.xml" ContentType="application/vnd.openxmlformats-officedocument.drawingml.char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drawings/drawing10.xml" ContentType="application/vnd.openxmlformats-officedocument.drawingml.chartshapes+xml"/>
  <Override PartName="/xl/charts/chart13.xml" ContentType="application/vnd.openxmlformats-officedocument.drawingml.chart+xml"/>
  <Override PartName="/xl/charts/chart15.xml" ContentType="application/vnd.openxmlformats-officedocument.drawingml.chart+xml"/>
  <Override PartName="/xl/charts/chart24.xml" ContentType="application/vnd.openxmlformats-officedocument.drawingml.chart+xml"/>
  <Override PartName="/xl/charts/chart33.xml" ContentType="application/vnd.openxmlformats-officedocument.drawingml.chart+xml"/>
  <Override PartName="/xl/worksheets/sheet17.xml" ContentType="application/vnd.openxmlformats-officedocument.spreadsheetml.worksheet+xml"/>
  <Override PartName="/xl/worksheets/sheet26.xml" ContentType="application/vnd.openxmlformats-officedocument.spreadsheetml.worksheet+xml"/>
  <Override PartName="/xl/charts/chart8.xml" ContentType="application/vnd.openxmlformats-officedocument.drawingml.chart+xml"/>
  <Override PartName="/xl/charts/chart11.xml" ContentType="application/vnd.openxmlformats-officedocument.drawingml.chart+xml"/>
  <Override PartName="/xl/charts/chart22.xml" ContentType="application/vnd.openxmlformats-officedocument.drawingml.chart+xml"/>
  <Override PartName="/xl/charts/chart31.xml" ContentType="application/vnd.openxmlformats-officedocument.drawingml.chart+xml"/>
  <Override PartName="/docProps/core.xml" ContentType="application/vnd.openxmlformats-package.core-properties+xml"/>
  <Override PartName="/xl/worksheets/sheet15.xml" ContentType="application/vnd.openxmlformats-officedocument.spreadsheetml.worksheet+xml"/>
  <Override PartName="/xl/charts/chart6.xml" ContentType="application/vnd.openxmlformats-officedocument.drawingml.chart+xml"/>
  <Override PartName="/xl/charts/chart20.xml" ContentType="application/vnd.openxmlformats-officedocument.drawingml.chart+xml"/>
  <Override PartName="/xl/drawings/drawing59.xml" ContentType="application/vnd.openxmlformats-officedocument.drawingml.chartshapes+xml"/>
  <Override PartName="/xl/worksheets/sheet9.xml" ContentType="application/vnd.openxmlformats-officedocument.spreadsheetml.worksheet+xml"/>
  <Override PartName="/xl/worksheets/sheet2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drawings/drawing8.xml" ContentType="application/vnd.openxmlformats-officedocument.drawingml.chartshapes+xml"/>
  <Override PartName="/xl/drawings/drawing19.xml" ContentType="application/vnd.openxmlformats-officedocument.drawing+xml"/>
  <Override PartName="/xl/drawings/drawing48.xml" ContentType="application/vnd.openxmlformats-officedocument.drawing+xml"/>
  <Override PartName="/xl/drawings/drawing66.xml" ContentType="application/vnd.openxmlformats-officedocument.drawingml.chartshapes+xml"/>
  <Override PartName="/xl/worksheets/sheet11.xml" ContentType="application/vnd.openxmlformats-officedocument.spreadsheetml.worksheet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37.xml" ContentType="application/vnd.openxmlformats-officedocument.drawing+xml"/>
  <Override PartName="/xl/drawings/drawing55.xml" ContentType="application/vnd.openxmlformats-officedocument.drawingml.chartshapes+xml"/>
  <Default Extension="rels" ContentType="application/vnd.openxmlformats-package.relationships+xml"/>
  <Override PartName="/xl/worksheets/sheet5.xml" ContentType="application/vnd.openxmlformats-officedocument.spreadsheetml.worksheet+xml"/>
  <Override PartName="/xl/drawings/drawing15.xml" ContentType="application/vnd.openxmlformats-officedocument.drawing+xml"/>
  <Override PartName="/xl/drawings/drawing26.xml" ContentType="application/vnd.openxmlformats-officedocument.drawing+xml"/>
  <Override PartName="/xl/drawings/drawing44.xml" ContentType="application/vnd.openxmlformats-officedocument.drawingml.chartshapes+xml"/>
  <Override PartName="/xl/charts/chart29.xml" ContentType="application/vnd.openxmlformats-officedocument.drawingml.chart+xml"/>
  <Override PartName="/xl/drawings/drawing62.xml" ContentType="application/vnd.openxmlformats-officedocument.drawingml.chartshapes+xml"/>
  <Override PartName="/xl/drawings/drawing22.xml" ContentType="application/vnd.openxmlformats-officedocument.drawingml.chartshapes+xml"/>
  <Override PartName="/xl/drawings/drawing33.xml" ContentType="application/vnd.openxmlformats-officedocument.drawing+xml"/>
  <Override PartName="/xl/charts/chart18.xml" ContentType="application/vnd.openxmlformats-officedocument.drawingml.chart+xml"/>
  <Override PartName="/xl/drawings/drawing51.xml" ContentType="application/vnd.openxmlformats-officedocument.drawingml.chartshapes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drawings/drawing40.xml" ContentType="application/vnd.openxmlformats-officedocument.drawingml.chartshapes+xml"/>
  <Override PartName="/xl/charts/chart25.xml" ContentType="application/vnd.openxmlformats-officedocument.drawingml.chart+xml"/>
  <Override PartName="/xl/charts/chart14.xml" ContentType="application/vnd.openxmlformats-officedocument.drawingml.chart+xml"/>
  <Override PartName="/xl/charts/chart32.xml" ContentType="application/vnd.openxmlformats-officedocument.drawingml.chart+xml"/>
  <Override PartName="/xl/worksheets/sheet27.xml" ContentType="application/vnd.openxmlformats-officedocument.spreadsheetml.worksheet+xml"/>
  <Override PartName="/xl/charts/chart21.xml" ContentType="application/vnd.openxmlformats-officedocument.drawingml.chart+xml"/>
  <Override PartName="/xl/worksheets/sheet16.xml" ContentType="application/vnd.openxmlformats-officedocument.spreadsheetml.worksheet+xml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charts/chart10.xml" ContentType="application/vnd.openxmlformats-officedocument.drawingml.char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/>
  <bookViews>
    <workbookView xWindow="9600" yWindow="-15" windowWidth="9645" windowHeight="8820" tabRatio="604"/>
  </bookViews>
  <sheets>
    <sheet name="緑ラベル認証値" sheetId="40" r:id="rId1"/>
    <sheet name="AST" sheetId="84" r:id="rId2"/>
    <sheet name="ALT" sheetId="85" r:id="rId3"/>
    <sheet name="ALP" sheetId="87" r:id="rId4"/>
    <sheet name="LD" sheetId="86" r:id="rId5"/>
    <sheet name="CPK" sheetId="88" r:id="rId6"/>
    <sheet name="rGT" sheetId="89" r:id="rId7"/>
    <sheet name="AMY" sheetId="90" r:id="rId8"/>
    <sheet name="CHE" sheetId="91" r:id="rId9"/>
    <sheet name="TCH" sheetId="92" r:id="rId10"/>
    <sheet name="TG" sheetId="93" r:id="rId11"/>
    <sheet name="HDL" sheetId="94" r:id="rId12"/>
    <sheet name="TBIL" sheetId="95" r:id="rId13"/>
    <sheet name="TP" sheetId="96" r:id="rId14"/>
    <sheet name="ALB" sheetId="97" r:id="rId15"/>
    <sheet name="BUN" sheetId="98" r:id="rId16"/>
    <sheet name="CRE" sheetId="99" r:id="rId17"/>
    <sheet name="UA" sheetId="100" r:id="rId18"/>
    <sheet name="GLU" sheetId="101" r:id="rId19"/>
    <sheet name="Na" sheetId="102" r:id="rId20"/>
    <sheet name="K" sheetId="103" r:id="rId21"/>
    <sheet name="CL" sheetId="104" r:id="rId22"/>
    <sheet name="Ca" sheetId="105" r:id="rId23"/>
    <sheet name="IP" sheetId="106" r:id="rId24"/>
    <sheet name="Fe" sheetId="107" r:id="rId25"/>
    <sheet name="CRP" sheetId="108" r:id="rId26"/>
    <sheet name="IgG" sheetId="109" r:id="rId27"/>
    <sheet name="IgA" sheetId="110" r:id="rId28"/>
    <sheet name="IgM" sheetId="111" r:id="rId29"/>
    <sheet name="LDL" sheetId="112" r:id="rId30"/>
    <sheet name="Mg" sheetId="113" r:id="rId31"/>
    <sheet name="2014.9月を100％とした時の活性変化率" sheetId="71" r:id="rId32"/>
    <sheet name="Module1" sheetId="32" state="veryHidden" r:id="rId33"/>
  </sheets>
  <definedNames>
    <definedName name="HTML_CodePage" hidden="1">932</definedName>
    <definedName name="HTML_Control" localSheetId="31" hidden="1">{"'AST'!$A$1:$J$13","'ALT'!$A$1:$J$13","'ALP'!$A$1:$J$13","'LD'!$A$1:$J$13","'CPK'!$A$1:$J$13","'r-GT'!$A$1:$J$13","'TCH'!$A$1:$J$13","'TG'!$A$1:$J$13","'HDL'!$A$1:$J$13","'TBIL'!$A$1:$J$13","'TP'!$A$1:$J$13","'ALB'!$A$1:$J$13","'BUN'!$A$1:$J$13","'CRE'!$A$1:$J$13","'UA'!$A$1:$J$14","'GLU'!$A$1:$J$14","'Na'!$A$1:$J$14","'K'!$A$1:$J$14","'CL'!$A$1:$J$13","'Ca'!$A$1:$J$13","'CRP'!$A$1:$J$13","'AST'!$M$10"}</definedName>
    <definedName name="HTML_Control" localSheetId="3" hidden="1">{"'AST'!$A$1:$J$13","'ALT'!$A$1:$J$13","'ALP'!$A$1:$J$13","'LD'!$A$1:$J$13","'CPK'!$A$1:$J$13","'r-GT'!$A$1:$J$13","'TCH'!$A$1:$J$13","'TG'!$A$1:$J$13","'HDL'!$A$1:$J$13","'TBIL'!$A$1:$J$13","'TP'!$A$1:$J$13","'ALB'!$A$1:$J$13","'BUN'!$A$1:$J$13","'CRE'!$A$1:$J$13","'UA'!$A$1:$J$14","'GLU'!$A$1:$J$14","'Na'!$A$1:$J$14","'K'!$A$1:$J$14","'CL'!$A$1:$J$13","'Ca'!$A$1:$J$13","'CRP'!$A$1:$J$13","'AST'!$M$10"}</definedName>
    <definedName name="HTML_Control" localSheetId="2" hidden="1">{"'AST'!$A$1:$J$13","'ALT'!$A$1:$J$13","'ALP'!$A$1:$J$13","'LD'!$A$1:$J$13","'CPK'!$A$1:$J$13","'r-GT'!$A$1:$J$13","'TCH'!$A$1:$J$13","'TG'!$A$1:$J$13","'HDL'!$A$1:$J$13","'TBIL'!$A$1:$J$13","'TP'!$A$1:$J$13","'ALB'!$A$1:$J$13","'BUN'!$A$1:$J$13","'CRE'!$A$1:$J$13","'UA'!$A$1:$J$14","'GLU'!$A$1:$J$14","'Na'!$A$1:$J$14","'K'!$A$1:$J$14","'CL'!$A$1:$J$13","'Ca'!$A$1:$J$13","'CRP'!$A$1:$J$13","'AST'!$M$10"}</definedName>
    <definedName name="HTML_Control" localSheetId="1" hidden="1">{"'AST'!$A$1:$J$13","'ALT'!$A$1:$J$13","'ALP'!$A$1:$J$13","'LD'!$A$1:$J$13","'CPK'!$A$1:$J$13","'r-GT'!$A$1:$J$13","'TCH'!$A$1:$J$13","'TG'!$A$1:$J$13","'HDL'!$A$1:$J$13","'TBIL'!$A$1:$J$13","'TP'!$A$1:$J$13","'ALB'!$A$1:$J$13","'BUN'!$A$1:$J$13","'CRE'!$A$1:$J$13","'UA'!$A$1:$J$14","'GLU'!$A$1:$J$14","'Na'!$A$1:$J$14","'K'!$A$1:$J$14","'CL'!$A$1:$J$13","'Ca'!$A$1:$J$13","'CRP'!$A$1:$J$13","'AST'!$M$10"}</definedName>
    <definedName name="HTML_Control" localSheetId="21" hidden="1">{"'AST'!$A$1:$J$13","'ALT'!$A$1:$J$13","'ALP'!$A$1:$J$13","'LD'!$A$1:$J$13","'CPK'!$A$1:$J$13","'r-GT'!$A$1:$J$13","'TCH'!$A$1:$J$13","'TG'!$A$1:$J$13","'HDL'!$A$1:$J$13","'TBIL'!$A$1:$J$13","'TP'!$A$1:$J$13","'ALB'!$A$1:$J$13","'BUN'!$A$1:$J$13","'CRE'!$A$1:$J$13","'UA'!$A$1:$J$14","'GLU'!$A$1:$J$14","'Na'!$A$1:$J$14","'K'!$A$1:$J$14","'CL'!$A$1:$J$13","'Ca'!$A$1:$J$13","'CRP'!$A$1:$J$13","'AST'!$M$10"}</definedName>
    <definedName name="HTML_Control" localSheetId="5" hidden="1">{"'AST'!$A$1:$J$13","'ALT'!$A$1:$J$13","'ALP'!$A$1:$J$13","'LD'!$A$1:$J$13","'CPK'!$A$1:$J$13","'r-GT'!$A$1:$J$13","'TCH'!$A$1:$J$13","'TG'!$A$1:$J$13","'HDL'!$A$1:$J$13","'TBIL'!$A$1:$J$13","'TP'!$A$1:$J$13","'ALB'!$A$1:$J$13","'BUN'!$A$1:$J$13","'CRE'!$A$1:$J$13","'UA'!$A$1:$J$14","'GLU'!$A$1:$J$14","'Na'!$A$1:$J$14","'K'!$A$1:$J$14","'CL'!$A$1:$J$13","'Ca'!$A$1:$J$13","'CRP'!$A$1:$J$13","'AST'!$M$10"}</definedName>
    <definedName name="HTML_Control" localSheetId="4" hidden="1">{"'AST'!$A$1:$J$13","'ALT'!$A$1:$J$13","'ALP'!$A$1:$J$13","'LD'!$A$1:$J$13","'CPK'!$A$1:$J$13","'r-GT'!$A$1:$J$13","'TCH'!$A$1:$J$13","'TG'!$A$1:$J$13","'HDL'!$A$1:$J$13","'TBIL'!$A$1:$J$13","'TP'!$A$1:$J$13","'ALB'!$A$1:$J$13","'BUN'!$A$1:$J$13","'CRE'!$A$1:$J$13","'UA'!$A$1:$J$14","'GLU'!$A$1:$J$14","'Na'!$A$1:$J$14","'K'!$A$1:$J$14","'CL'!$A$1:$J$13","'Ca'!$A$1:$J$13","'CRP'!$A$1:$J$13","'AST'!$M$10"}</definedName>
    <definedName name="HTML_Control" localSheetId="29" hidden="1">{"'AST'!$A$1:$J$13","'ALT'!$A$1:$J$13","'ALP'!$A$1:$J$13","'LD'!$A$1:$J$13","'CPK'!$A$1:$J$13","'r-GT'!$A$1:$J$13","'TCH'!$A$1:$J$13","'TG'!$A$1:$J$13","'HDL'!$A$1:$J$13","'TBIL'!$A$1:$J$13","'TP'!$A$1:$J$13","'ALB'!$A$1:$J$13","'BUN'!$A$1:$J$13","'CRE'!$A$1:$J$13","'UA'!$A$1:$J$14","'GLU'!$A$1:$J$14","'Na'!$A$1:$J$14","'K'!$A$1:$J$14","'CL'!$A$1:$J$13","'Ca'!$A$1:$J$13","'CRP'!$A$1:$J$13","'AST'!$M$10"}</definedName>
    <definedName name="HTML_Control" localSheetId="30" hidden="1">{"'AST'!$A$1:$J$13","'ALT'!$A$1:$J$13","'ALP'!$A$1:$J$13","'LD'!$A$1:$J$13","'CPK'!$A$1:$J$13","'r-GT'!$A$1:$J$13","'TCH'!$A$1:$J$13","'TG'!$A$1:$J$13","'HDL'!$A$1:$J$13","'TBIL'!$A$1:$J$13","'TP'!$A$1:$J$13","'ALB'!$A$1:$J$13","'BUN'!$A$1:$J$13","'CRE'!$A$1:$J$13","'UA'!$A$1:$J$14","'GLU'!$A$1:$J$14","'Na'!$A$1:$J$14","'K'!$A$1:$J$14","'CL'!$A$1:$J$13","'Ca'!$A$1:$J$13","'CRP'!$A$1:$J$13","'AST'!$M$10"}</definedName>
    <definedName name="HTML_Control" localSheetId="0" hidden="1">{"'AST'!$A$1:$J$13","'ALT'!$A$1:$J$13","'ALP'!$A$1:$J$13","'LD'!$A$1:$J$13","'CPK'!$A$1:$J$13","'r-GT'!$A$1:$J$13","'TCH'!$A$1:$J$13","'TG'!$A$1:$J$13","'HDL'!$A$1:$J$13","'TBIL'!$A$1:$J$13","'TP'!$A$1:$J$13","'ALB'!$A$1:$J$13","'BUN'!$A$1:$J$13","'CRE'!$A$1:$J$13","'UA'!$A$1:$J$14","'GLU'!$A$1:$J$14","'Na'!$A$1:$J$14","'K'!$A$1:$J$14","'CL'!$A$1:$J$13","'Ca'!$A$1:$J$13","'CRP'!$A$1:$J$13","'AST'!$M$10"}</definedName>
    <definedName name="HTML_Control" hidden="1">{"'AST'!$A$1:$J$13","'ALT'!$A$1:$J$13","'ALP'!$A$1:$J$13","'LD'!$A$1:$J$13","'CPK'!$A$1:$J$13","'r-GT'!$A$1:$J$13","'TCH'!$A$1:$J$13","'TG'!$A$1:$J$13","'HDL'!$A$1:$J$13","'TBIL'!$A$1:$J$13","'TP'!$A$1:$J$13","'ALB'!$A$1:$J$13","'BUN'!$A$1:$J$13","'CRE'!$A$1:$J$13","'UA'!$A$1:$J$14","'GLU'!$A$1:$J$14","'Na'!$A$1:$J$14","'K'!$A$1:$J$14","'CL'!$A$1:$J$13","'Ca'!$A$1:$J$13","'CRP'!$A$1:$J$13","'AST'!$M$10"}</definedName>
    <definedName name="HTML_Description" hidden="1">""</definedName>
    <definedName name="HTML_Email" hidden="1">""</definedName>
    <definedName name="HTML_Header" hidden="1">""</definedName>
    <definedName name="HTML_LastUpdate" hidden="1">"00/08/11"</definedName>
    <definedName name="HTML_LineAfter" hidden="1">FALSE</definedName>
    <definedName name="HTML_LineBefore" hidden="1">FALSE</definedName>
    <definedName name="HTML_Name" hidden="1">"検査値統一化委員会"</definedName>
    <definedName name="HTML_OBDlg2" hidden="1">TRUE</definedName>
    <definedName name="HTML_OBDlg4" hidden="1">TRUE</definedName>
    <definedName name="HTML_OS" hidden="1">0</definedName>
    <definedName name="HTML_PathFile" hidden="1">"C:\windows\ﾃﾞｽｸﾄｯﾌﾟ\基幹病院月間推移.htm"</definedName>
    <definedName name="HTML_Title" hidden="1">"基幹病院月間推移　Ｘ"</definedName>
    <definedName name="_xlnm.Print_Area" localSheetId="0">緑ラベル認証値!$A$1:$H$44</definedName>
    <definedName name="ｓｓ" hidden="1">{"'AST'!$A$1:$J$13","'ALT'!$A$1:$J$13","'ALP'!$A$1:$J$13","'LD'!$A$1:$J$13","'CPK'!$A$1:$J$13","'r-GT'!$A$1:$J$13","'TCH'!$A$1:$J$13","'TG'!$A$1:$J$13","'HDL'!$A$1:$J$13","'TBIL'!$A$1:$J$13","'TP'!$A$1:$J$13","'ALB'!$A$1:$J$13","'BUN'!$A$1:$J$13","'CRE'!$A$1:$J$13","'UA'!$A$1:$J$14","'GLU'!$A$1:$J$14","'Na'!$A$1:$J$14","'K'!$A$1:$J$14","'CL'!$A$1:$J$13","'Ca'!$A$1:$J$13","'CRP'!$A$1:$J$13","'AST'!$M$10"}</definedName>
  </definedNames>
  <calcPr calcId="125725"/>
</workbook>
</file>

<file path=xl/calcChain.xml><?xml version="1.0" encoding="utf-8"?>
<calcChain xmlns="http://schemas.openxmlformats.org/spreadsheetml/2006/main">
  <c r="Q21" i="84"/>
  <c r="AE20" i="71"/>
  <c r="AD20"/>
  <c r="Z20"/>
  <c r="Y20"/>
  <c r="X20"/>
  <c r="W20"/>
  <c r="V20"/>
  <c r="U20"/>
  <c r="T20"/>
  <c r="S20"/>
  <c r="R20"/>
  <c r="Q20"/>
  <c r="P20"/>
  <c r="O20"/>
  <c r="N20"/>
  <c r="M20"/>
  <c r="L20"/>
  <c r="K20"/>
  <c r="J20"/>
  <c r="I20"/>
  <c r="H20"/>
  <c r="G20"/>
  <c r="F20"/>
  <c r="E20"/>
  <c r="D20"/>
  <c r="C20"/>
  <c r="B20"/>
  <c r="N21" i="113"/>
  <c r="M21"/>
  <c r="Q21" s="1"/>
  <c r="Q21" i="112"/>
  <c r="P21"/>
  <c r="V21" s="1"/>
  <c r="N21"/>
  <c r="M21"/>
  <c r="N21" i="108"/>
  <c r="M21"/>
  <c r="Q21" s="1"/>
  <c r="N21" i="107"/>
  <c r="M21"/>
  <c r="Q21" s="1"/>
  <c r="N21" i="106"/>
  <c r="M21"/>
  <c r="Q21" s="1"/>
  <c r="N21" i="105"/>
  <c r="M21"/>
  <c r="Q21" s="1"/>
  <c r="V21" i="104"/>
  <c r="Q21"/>
  <c r="P21"/>
  <c r="N21"/>
  <c r="M21"/>
  <c r="Q21" i="103"/>
  <c r="N21"/>
  <c r="M21"/>
  <c r="N21" i="102"/>
  <c r="M21"/>
  <c r="Q21" s="1"/>
  <c r="N21" i="101"/>
  <c r="M21"/>
  <c r="Q21" s="1"/>
  <c r="N21" i="100"/>
  <c r="M21"/>
  <c r="Q21" s="1"/>
  <c r="N21" i="99"/>
  <c r="M21"/>
  <c r="Q21" s="1"/>
  <c r="N21" i="98"/>
  <c r="M21"/>
  <c r="Q21" s="1"/>
  <c r="V21" i="97"/>
  <c r="Q21"/>
  <c r="P21"/>
  <c r="N21"/>
  <c r="M21"/>
  <c r="N21" i="96"/>
  <c r="M21"/>
  <c r="Q21" s="1"/>
  <c r="N21" i="95"/>
  <c r="M21"/>
  <c r="Q21" s="1"/>
  <c r="Q21" i="94"/>
  <c r="P21"/>
  <c r="V21" s="1"/>
  <c r="N21"/>
  <c r="M21"/>
  <c r="N21" i="93"/>
  <c r="M21"/>
  <c r="Q21" s="1"/>
  <c r="N21" i="92"/>
  <c r="M21"/>
  <c r="Q21" s="1"/>
  <c r="N21" i="91"/>
  <c r="M21"/>
  <c r="Q21" s="1"/>
  <c r="N21" i="90"/>
  <c r="M21"/>
  <c r="Q21" s="1"/>
  <c r="N21" i="89"/>
  <c r="M21"/>
  <c r="Q21" s="1"/>
  <c r="N21" i="88"/>
  <c r="M21"/>
  <c r="Q21" s="1"/>
  <c r="N21" i="86"/>
  <c r="M21"/>
  <c r="Q21" s="1"/>
  <c r="Q21" i="85"/>
  <c r="N21" i="87"/>
  <c r="M21"/>
  <c r="Q21" s="1"/>
  <c r="N21" i="85"/>
  <c r="M21"/>
  <c r="N21" i="84"/>
  <c r="M21"/>
  <c r="P20" i="112"/>
  <c r="M20"/>
  <c r="M20" i="111"/>
  <c r="M20" i="110"/>
  <c r="M20" i="109"/>
  <c r="M20" i="108"/>
  <c r="M20" i="107"/>
  <c r="M20" i="106"/>
  <c r="M20" i="105"/>
  <c r="M20" i="104"/>
  <c r="P20"/>
  <c r="M20" i="103"/>
  <c r="M20" i="102"/>
  <c r="M20" i="101"/>
  <c r="M20" i="100"/>
  <c r="M20" i="99"/>
  <c r="M20" i="98"/>
  <c r="P20" i="97"/>
  <c r="M20"/>
  <c r="M20" i="96"/>
  <c r="M20" i="95"/>
  <c r="P20" i="94"/>
  <c r="M20"/>
  <c r="M20" i="93"/>
  <c r="M20" i="92"/>
  <c r="M20" i="91"/>
  <c r="M20" i="90"/>
  <c r="M20" i="89"/>
  <c r="M20" i="88"/>
  <c r="M20" i="87"/>
  <c r="M20" i="86"/>
  <c r="M20" i="85"/>
  <c r="M20" i="84"/>
  <c r="M20" i="113"/>
  <c r="V19" i="71"/>
  <c r="O19"/>
  <c r="AA19"/>
  <c r="AB19"/>
  <c r="AC19"/>
  <c r="M19" i="113" l="1"/>
  <c r="P19" i="112"/>
  <c r="M19"/>
  <c r="M19" i="111"/>
  <c r="M19" i="110"/>
  <c r="M19" i="109"/>
  <c r="M19" i="108"/>
  <c r="M19" i="107"/>
  <c r="M19" i="106"/>
  <c r="M19" i="105"/>
  <c r="P19" i="104"/>
  <c r="M19"/>
  <c r="M19" i="103"/>
  <c r="M19" i="102"/>
  <c r="M19" i="101"/>
  <c r="M19" i="100"/>
  <c r="M19" i="99"/>
  <c r="M19" i="98"/>
  <c r="P19" i="97"/>
  <c r="M19"/>
  <c r="M19" i="96"/>
  <c r="M19" i="95"/>
  <c r="P19" i="94"/>
  <c r="M19"/>
  <c r="M19" i="93"/>
  <c r="M19" i="92"/>
  <c r="M19" i="91"/>
  <c r="M19" i="90"/>
  <c r="M19" i="89"/>
  <c r="M19" i="88"/>
  <c r="M19" i="87"/>
  <c r="M19" i="86"/>
  <c r="M19" i="85"/>
  <c r="M19" i="84"/>
  <c r="O18" i="71"/>
  <c r="X18"/>
  <c r="U18"/>
  <c r="P18"/>
  <c r="T18"/>
  <c r="R18"/>
  <c r="H18"/>
  <c r="V18"/>
  <c r="Z18"/>
  <c r="J18"/>
  <c r="M18"/>
  <c r="C18"/>
  <c r="F18"/>
  <c r="G18"/>
  <c r="D18"/>
  <c r="AA18"/>
  <c r="Y18"/>
  <c r="N18"/>
  <c r="I18"/>
  <c r="AD18"/>
  <c r="B18"/>
  <c r="AE18"/>
  <c r="Q18"/>
  <c r="S18"/>
  <c r="K18"/>
  <c r="W18"/>
  <c r="AB18"/>
  <c r="AC18"/>
  <c r="L18"/>
  <c r="E18"/>
  <c r="P18" i="112" l="1"/>
  <c r="P18" i="104"/>
  <c r="M18" i="100"/>
  <c r="M18" i="101"/>
  <c r="M18" i="102"/>
  <c r="M18" i="103"/>
  <c r="M18" i="104"/>
  <c r="M18" i="105"/>
  <c r="M18" i="106"/>
  <c r="M18" i="107"/>
  <c r="M18" i="108"/>
  <c r="M18" i="109"/>
  <c r="M18" i="110"/>
  <c r="M18" i="111"/>
  <c r="M18" i="112"/>
  <c r="M18" i="113"/>
  <c r="M18" i="99"/>
  <c r="P18" i="97"/>
  <c r="P18" i="94"/>
  <c r="M18" i="85"/>
  <c r="M18" i="86"/>
  <c r="M18" i="87"/>
  <c r="M18" i="88"/>
  <c r="M18" i="89"/>
  <c r="M18" i="90"/>
  <c r="M18" i="91"/>
  <c r="M18" i="92"/>
  <c r="M18" i="93"/>
  <c r="M18" i="94"/>
  <c r="M18" i="95"/>
  <c r="M18" i="96"/>
  <c r="M18" i="97"/>
  <c r="M18" i="98"/>
  <c r="M18" i="84"/>
  <c r="Y17" i="71"/>
  <c r="N17"/>
  <c r="AE17"/>
  <c r="U17"/>
  <c r="C17"/>
  <c r="T17"/>
  <c r="K17"/>
  <c r="D17"/>
  <c r="AD17"/>
  <c r="L17"/>
  <c r="B17"/>
  <c r="O17"/>
  <c r="W17"/>
  <c r="P17"/>
  <c r="AC17"/>
  <c r="AB17"/>
  <c r="I17"/>
  <c r="M17"/>
  <c r="E17"/>
  <c r="R17"/>
  <c r="F17"/>
  <c r="Q17"/>
  <c r="AA17"/>
  <c r="J17"/>
  <c r="S17"/>
  <c r="H17"/>
  <c r="Z17"/>
  <c r="X17"/>
  <c r="V17"/>
  <c r="G17"/>
  <c r="P17" i="94" l="1"/>
  <c r="P17" i="112"/>
  <c r="M17"/>
  <c r="M17" i="107"/>
  <c r="M17" i="108"/>
  <c r="M17" i="109"/>
  <c r="M17" i="110"/>
  <c r="M17" i="111"/>
  <c r="M17" i="106"/>
  <c r="M17" i="105"/>
  <c r="P17" i="104"/>
  <c r="M17"/>
  <c r="M17" i="99"/>
  <c r="M17" i="100"/>
  <c r="M17" i="101"/>
  <c r="M17" i="102"/>
  <c r="M17" i="103"/>
  <c r="M17" i="98"/>
  <c r="P17" i="97"/>
  <c r="M17"/>
  <c r="M17" i="96"/>
  <c r="M17" i="95"/>
  <c r="M17" i="94"/>
  <c r="M17" i="85"/>
  <c r="M17" i="86"/>
  <c r="M17" i="87"/>
  <c r="M17" i="88"/>
  <c r="M17" i="89"/>
  <c r="M17" i="90"/>
  <c r="M17" i="91"/>
  <c r="M17" i="92"/>
  <c r="M17" i="93"/>
  <c r="M17" i="84"/>
  <c r="M17" i="113"/>
  <c r="H16" i="71"/>
  <c r="D16"/>
  <c r="K16"/>
  <c r="M16"/>
  <c r="Q16"/>
  <c r="R16"/>
  <c r="P16"/>
  <c r="W16"/>
  <c r="U16"/>
  <c r="AB16"/>
  <c r="G16"/>
  <c r="AD16"/>
  <c r="Z16"/>
  <c r="T16"/>
  <c r="S16"/>
  <c r="X16"/>
  <c r="E16"/>
  <c r="AA16"/>
  <c r="AC16"/>
  <c r="B16"/>
  <c r="C16"/>
  <c r="Y16"/>
  <c r="AE16"/>
  <c r="O16"/>
  <c r="I16"/>
  <c r="N16"/>
  <c r="V16"/>
  <c r="F16"/>
  <c r="J16"/>
  <c r="M16" i="113" l="1"/>
  <c r="P16" i="112"/>
  <c r="M16"/>
  <c r="M16" i="111"/>
  <c r="M16" i="110"/>
  <c r="M16" i="109"/>
  <c r="M16" i="108"/>
  <c r="M16" i="107"/>
  <c r="M16" i="106"/>
  <c r="M16" i="105"/>
  <c r="P16" i="104"/>
  <c r="M16"/>
  <c r="M16" i="103"/>
  <c r="M16" i="102"/>
  <c r="M16" i="101"/>
  <c r="M16" i="100"/>
  <c r="M16" i="99"/>
  <c r="M16" i="98"/>
  <c r="P16" i="97"/>
  <c r="M16"/>
  <c r="M16" i="96"/>
  <c r="M16" i="95"/>
  <c r="P16" i="94"/>
  <c r="M16"/>
  <c r="M16" i="93"/>
  <c r="M16" i="92"/>
  <c r="M16" i="91"/>
  <c r="M16" i="90"/>
  <c r="M16" i="89"/>
  <c r="M16" i="88"/>
  <c r="M16" i="87"/>
  <c r="M16" i="86"/>
  <c r="M16" i="85"/>
  <c r="M16" i="84"/>
  <c r="L15" i="71"/>
  <c r="S15"/>
  <c r="Q15"/>
  <c r="B15"/>
  <c r="W15"/>
  <c r="G15"/>
  <c r="H15"/>
  <c r="AE15"/>
  <c r="M15"/>
  <c r="AC15"/>
  <c r="K15"/>
  <c r="F15"/>
  <c r="AA15"/>
  <c r="Y15"/>
  <c r="I15"/>
  <c r="R15"/>
  <c r="V15"/>
  <c r="U15"/>
  <c r="AD15"/>
  <c r="AB15"/>
  <c r="Z15"/>
  <c r="D15"/>
  <c r="J15"/>
  <c r="C15"/>
  <c r="X15"/>
  <c r="E15"/>
  <c r="N15"/>
  <c r="P15"/>
  <c r="T15"/>
  <c r="O15"/>
  <c r="P15" i="97" l="1"/>
  <c r="M15" i="111"/>
  <c r="M15" i="106"/>
  <c r="M15" i="107"/>
  <c r="M15" i="108"/>
  <c r="M15" i="109"/>
  <c r="M15" i="110"/>
  <c r="M15" i="105"/>
  <c r="P15" i="104"/>
  <c r="M15"/>
  <c r="M15" i="97"/>
  <c r="M15" i="98"/>
  <c r="M15" i="99"/>
  <c r="M15" i="100"/>
  <c r="M15" i="101"/>
  <c r="M15" i="102"/>
  <c r="M15" i="103"/>
  <c r="M15" i="96"/>
  <c r="M15" i="95"/>
  <c r="P15" i="94"/>
  <c r="M15"/>
  <c r="M15" i="86"/>
  <c r="M15" i="87"/>
  <c r="M15" i="88"/>
  <c r="M15" i="89"/>
  <c r="M15" i="90"/>
  <c r="M15" i="91"/>
  <c r="M15" i="92"/>
  <c r="M15" i="93"/>
  <c r="M15" i="85"/>
  <c r="M15" i="113"/>
  <c r="P15" i="112"/>
  <c r="M15"/>
  <c r="M15" i="84"/>
  <c r="AC14" i="71"/>
  <c r="X14"/>
  <c r="AA14"/>
  <c r="T14"/>
  <c r="B14"/>
  <c r="K14"/>
  <c r="AD14"/>
  <c r="R14"/>
  <c r="AB14"/>
  <c r="C14"/>
  <c r="H14"/>
  <c r="M14"/>
  <c r="I14"/>
  <c r="V14"/>
  <c r="F14"/>
  <c r="Q14"/>
  <c r="P14"/>
  <c r="S14"/>
  <c r="N14"/>
  <c r="G14"/>
  <c r="Z14"/>
  <c r="AE14"/>
  <c r="W14"/>
  <c r="U14"/>
  <c r="J14"/>
  <c r="Y14"/>
  <c r="E14"/>
  <c r="L14"/>
  <c r="D14"/>
  <c r="P14" i="94" l="1"/>
  <c r="P14" i="112"/>
  <c r="P14" i="104"/>
  <c r="P14" i="97"/>
  <c r="M14" i="98"/>
  <c r="M14" i="100"/>
  <c r="M14" i="101"/>
  <c r="M14" i="102"/>
  <c r="M14" i="103"/>
  <c r="M14" i="104"/>
  <c r="M14" i="105"/>
  <c r="M14" i="106"/>
  <c r="M14" i="107"/>
  <c r="M14" i="108"/>
  <c r="M14" i="109"/>
  <c r="M14" i="110"/>
  <c r="M14" i="111"/>
  <c r="M14" i="112"/>
  <c r="M14" i="113"/>
  <c r="M14" i="99"/>
  <c r="M14" i="85"/>
  <c r="M14" i="86"/>
  <c r="M14" i="87"/>
  <c r="M14" i="88"/>
  <c r="M14" i="89"/>
  <c r="M14" i="90"/>
  <c r="M14" i="91"/>
  <c r="M14" i="92"/>
  <c r="M14" i="93"/>
  <c r="M14" i="94"/>
  <c r="M14" i="95"/>
  <c r="M14" i="96"/>
  <c r="M14" i="97"/>
  <c r="M14" i="84"/>
  <c r="M13" i="111"/>
  <c r="M13" i="110"/>
  <c r="M13" i="109"/>
  <c r="M13" i="108"/>
  <c r="M13" i="107"/>
  <c r="M13" i="106"/>
  <c r="M13" i="105"/>
  <c r="Q13" s="1"/>
  <c r="Q12"/>
  <c r="M12"/>
  <c r="P13" i="104"/>
  <c r="M13"/>
  <c r="M13" i="103"/>
  <c r="M13" i="102"/>
  <c r="M13" i="101"/>
  <c r="M13" i="100"/>
  <c r="M13" i="99"/>
  <c r="M13" i="98"/>
  <c r="P13" i="97"/>
  <c r="M13"/>
  <c r="M13" i="96"/>
  <c r="M13" i="95"/>
  <c r="P13" i="94"/>
  <c r="M13"/>
  <c r="M13" i="93"/>
  <c r="M13" i="92"/>
  <c r="M13" i="91"/>
  <c r="M13" i="90"/>
  <c r="M13" i="89"/>
  <c r="M13" i="88"/>
  <c r="M13" i="87"/>
  <c r="M13" i="86"/>
  <c r="M13" i="85"/>
  <c r="M13" i="84"/>
  <c r="D13" i="71"/>
  <c r="F13"/>
  <c r="B12"/>
  <c r="F12"/>
  <c r="W13"/>
  <c r="Z12"/>
  <c r="R12"/>
  <c r="M13"/>
  <c r="C12"/>
  <c r="L13"/>
  <c r="AC13"/>
  <c r="E13"/>
  <c r="T13"/>
  <c r="AE13"/>
  <c r="X13"/>
  <c r="K13"/>
  <c r="AA12"/>
  <c r="J13"/>
  <c r="D12"/>
  <c r="N13"/>
  <c r="R13"/>
  <c r="J12"/>
  <c r="Y12"/>
  <c r="K12"/>
  <c r="O13"/>
  <c r="P13"/>
  <c r="AA13"/>
  <c r="X12"/>
  <c r="O12"/>
  <c r="V13"/>
  <c r="W12"/>
  <c r="T12"/>
  <c r="V12"/>
  <c r="S12"/>
  <c r="U13"/>
  <c r="Z13"/>
  <c r="H12"/>
  <c r="AB12"/>
  <c r="P12"/>
  <c r="AB13"/>
  <c r="B13"/>
  <c r="I13"/>
  <c r="S13"/>
  <c r="G12"/>
  <c r="I12"/>
  <c r="AD12"/>
  <c r="Q13"/>
  <c r="AE12"/>
  <c r="M12"/>
  <c r="H13"/>
  <c r="G13"/>
  <c r="U12"/>
  <c r="E12"/>
  <c r="N12"/>
  <c r="Q12"/>
  <c r="L12"/>
  <c r="Y13"/>
  <c r="AC12"/>
  <c r="AD13"/>
  <c r="C13"/>
  <c r="M13" i="113" l="1"/>
  <c r="M13" i="112"/>
  <c r="P13"/>
  <c r="P12"/>
  <c r="N12" i="113"/>
  <c r="M12"/>
  <c r="M12" i="112"/>
  <c r="N12" i="111"/>
  <c r="M12"/>
  <c r="N12" i="110"/>
  <c r="M12"/>
  <c r="N12" i="109"/>
  <c r="M12"/>
  <c r="S11" i="71"/>
  <c r="O11"/>
  <c r="R11"/>
  <c r="AE11"/>
  <c r="M11"/>
  <c r="X11"/>
  <c r="K11"/>
  <c r="V11"/>
  <c r="T11"/>
  <c r="B11"/>
  <c r="N11"/>
  <c r="H11"/>
  <c r="AA11"/>
  <c r="Q11"/>
  <c r="D11"/>
  <c r="P11"/>
  <c r="J11"/>
  <c r="F11"/>
  <c r="Y11"/>
  <c r="L11"/>
  <c r="Z11"/>
  <c r="AB11"/>
  <c r="U11"/>
  <c r="G11"/>
  <c r="E11"/>
  <c r="AC11"/>
  <c r="C11"/>
  <c r="I11"/>
  <c r="N12" i="108" l="1"/>
  <c r="M12"/>
  <c r="N12" i="107"/>
  <c r="M12"/>
  <c r="N12" i="106"/>
  <c r="M12"/>
  <c r="N12" i="105"/>
  <c r="Q12" i="104"/>
  <c r="P12"/>
  <c r="N12"/>
  <c r="M12"/>
  <c r="N12" i="103"/>
  <c r="M12"/>
  <c r="N12" i="102"/>
  <c r="M12"/>
  <c r="N12" i="101"/>
  <c r="M12"/>
  <c r="N12" i="100"/>
  <c r="M12"/>
  <c r="N12" i="99"/>
  <c r="M12"/>
  <c r="N12" i="98"/>
  <c r="M12"/>
  <c r="Q12" i="97"/>
  <c r="P12"/>
  <c r="N12"/>
  <c r="M12"/>
  <c r="N12" i="96"/>
  <c r="M12"/>
  <c r="N12" i="95"/>
  <c r="M12"/>
  <c r="Q12" i="94"/>
  <c r="P12"/>
  <c r="N12"/>
  <c r="M12"/>
  <c r="N12" i="93"/>
  <c r="M12"/>
  <c r="N12" i="92"/>
  <c r="M12"/>
  <c r="N12" i="91"/>
  <c r="M12"/>
  <c r="N12" i="90"/>
  <c r="M12"/>
  <c r="N12" i="89"/>
  <c r="M12"/>
  <c r="N12" i="88"/>
  <c r="M12"/>
  <c r="N12" i="87"/>
  <c r="M12"/>
  <c r="N12" i="86"/>
  <c r="M12"/>
  <c r="N12" i="85"/>
  <c r="M12"/>
  <c r="N12" i="84"/>
  <c r="M12"/>
  <c r="M11" i="88" l="1"/>
  <c r="M11" i="113"/>
  <c r="P11" i="112"/>
  <c r="M11" i="111"/>
  <c r="M11" i="110"/>
  <c r="M11" i="109"/>
  <c r="M11" i="108"/>
  <c r="M11" i="107"/>
  <c r="M11" i="106"/>
  <c r="M11" i="105"/>
  <c r="P11" i="104"/>
  <c r="M11"/>
  <c r="M11" i="103"/>
  <c r="M11" i="102"/>
  <c r="M11" i="101"/>
  <c r="M11" i="100"/>
  <c r="M11" i="99"/>
  <c r="M11" i="98"/>
  <c r="P11" i="97"/>
  <c r="M11"/>
  <c r="M11" i="96"/>
  <c r="M11" i="95"/>
  <c r="P11" i="94"/>
  <c r="M11"/>
  <c r="M11" i="93"/>
  <c r="M11" i="92"/>
  <c r="M11" i="91"/>
  <c r="M11" i="90"/>
  <c r="M11" i="89"/>
  <c r="M11" i="87"/>
  <c r="M11" i="86"/>
  <c r="M11" i="85"/>
  <c r="M11" i="84"/>
  <c r="M10" i="113"/>
  <c r="P10" i="112"/>
  <c r="M10" i="111"/>
  <c r="M10" i="110"/>
  <c r="M10" i="109"/>
  <c r="M10" i="108"/>
  <c r="M10" i="107"/>
  <c r="M10" i="106"/>
  <c r="M10" i="105"/>
  <c r="P10" i="104"/>
  <c r="M10"/>
  <c r="M10" i="103"/>
  <c r="M10" i="102"/>
  <c r="M10" i="101"/>
  <c r="M10" i="100"/>
  <c r="M10" i="99"/>
  <c r="M10" i="98"/>
  <c r="P10" i="97"/>
  <c r="M10"/>
  <c r="M10" i="96"/>
  <c r="M10" i="95"/>
  <c r="P10" i="94"/>
  <c r="M10"/>
  <c r="M10" i="93"/>
  <c r="M10" i="92"/>
  <c r="M10" i="91"/>
  <c r="M10" i="90"/>
  <c r="M10" i="89"/>
  <c r="M10" i="88"/>
  <c r="M10" i="87"/>
  <c r="M10" i="86"/>
  <c r="M10" i="85"/>
  <c r="M10" i="84"/>
  <c r="M9" i="113"/>
  <c r="P9" i="104"/>
  <c r="P9" i="112"/>
  <c r="M9" i="111"/>
  <c r="M9" i="110"/>
  <c r="M9" i="109"/>
  <c r="M9" i="99"/>
  <c r="M9" i="100"/>
  <c r="M9" i="101"/>
  <c r="M9" i="102"/>
  <c r="M9" i="103"/>
  <c r="M9" i="104"/>
  <c r="M9" i="105"/>
  <c r="M9" i="106"/>
  <c r="M9" i="107"/>
  <c r="M9" i="108"/>
  <c r="M9" i="98"/>
  <c r="P9" i="97"/>
  <c r="M9"/>
  <c r="M9" i="96"/>
  <c r="M9" i="95"/>
  <c r="P9" i="94"/>
  <c r="M9"/>
  <c r="M9" i="85"/>
  <c r="M9" i="86"/>
  <c r="M9" i="87"/>
  <c r="M9" i="88"/>
  <c r="M9" i="89"/>
  <c r="M9" i="90"/>
  <c r="M9" i="91"/>
  <c r="M9" i="92"/>
  <c r="M9" i="93"/>
  <c r="M9" i="84"/>
  <c r="J9" i="71"/>
  <c r="H9"/>
  <c r="G9"/>
  <c r="X9"/>
  <c r="U10"/>
  <c r="B10"/>
  <c r="J8"/>
  <c r="Z9"/>
  <c r="Y8"/>
  <c r="Y10"/>
  <c r="AA9"/>
  <c r="J10"/>
  <c r="Z10"/>
  <c r="D10"/>
  <c r="E8"/>
  <c r="L9"/>
  <c r="G10"/>
  <c r="AA10"/>
  <c r="AB8"/>
  <c r="X10"/>
  <c r="B8"/>
  <c r="AE10"/>
  <c r="O10"/>
  <c r="AC9"/>
  <c r="Q10"/>
  <c r="F8"/>
  <c r="Q9"/>
  <c r="AD9"/>
  <c r="P10"/>
  <c r="AC10"/>
  <c r="AE9"/>
  <c r="L10"/>
  <c r="P8"/>
  <c r="I9"/>
  <c r="N10"/>
  <c r="R10"/>
  <c r="L8"/>
  <c r="H10"/>
  <c r="F9"/>
  <c r="U9"/>
  <c r="AC8"/>
  <c r="AB10"/>
  <c r="U8"/>
  <c r="G8"/>
  <c r="D8"/>
  <c r="S9"/>
  <c r="O8"/>
  <c r="D9"/>
  <c r="K8"/>
  <c r="AA8"/>
  <c r="C10"/>
  <c r="C9"/>
  <c r="V8"/>
  <c r="AD10"/>
  <c r="K9"/>
  <c r="Z8"/>
  <c r="X8"/>
  <c r="M9"/>
  <c r="E9"/>
  <c r="N9"/>
  <c r="I8"/>
  <c r="V9"/>
  <c r="T10"/>
  <c r="S8"/>
  <c r="AD8"/>
  <c r="AE8"/>
  <c r="V10"/>
  <c r="Q8"/>
  <c r="R8"/>
  <c r="H8"/>
  <c r="K10"/>
  <c r="S10"/>
  <c r="M8"/>
  <c r="N8"/>
  <c r="B9"/>
  <c r="R9"/>
  <c r="T9"/>
  <c r="E10"/>
  <c r="O9"/>
  <c r="Y9"/>
  <c r="P9"/>
  <c r="C8"/>
  <c r="I10"/>
  <c r="AB9"/>
  <c r="T8"/>
  <c r="M10"/>
  <c r="M8" i="84" l="1"/>
  <c r="M8" i="85"/>
  <c r="M8" i="86"/>
  <c r="M8" i="87"/>
  <c r="M8" i="88"/>
  <c r="M8" i="89"/>
  <c r="M8" i="90"/>
  <c r="M8" i="91"/>
  <c r="M8" i="92"/>
  <c r="M8" i="93"/>
  <c r="P8" i="94"/>
  <c r="M8"/>
  <c r="M8" i="95"/>
  <c r="M8" i="96"/>
  <c r="P8" i="97"/>
  <c r="M8"/>
  <c r="M8" i="98"/>
  <c r="M8" i="99"/>
  <c r="M8" i="100"/>
  <c r="M8" i="101"/>
  <c r="M8" i="102"/>
  <c r="M8" i="103"/>
  <c r="P8" i="104"/>
  <c r="M8"/>
  <c r="M8" i="105"/>
  <c r="M8" i="106"/>
  <c r="M8" i="107"/>
  <c r="M8" i="108"/>
  <c r="M8" i="109"/>
  <c r="M8" i="110"/>
  <c r="M8" i="111"/>
  <c r="P8" i="112"/>
  <c r="M8" i="113"/>
  <c r="F7" i="71"/>
  <c r="H7"/>
  <c r="J7"/>
  <c r="Z7"/>
  <c r="G7"/>
  <c r="AB7"/>
  <c r="R7"/>
  <c r="Y7"/>
  <c r="AA7"/>
  <c r="P7"/>
  <c r="U7"/>
  <c r="V7"/>
  <c r="S7"/>
  <c r="D7"/>
  <c r="E7"/>
  <c r="O7"/>
  <c r="C7"/>
  <c r="T7"/>
  <c r="K7"/>
  <c r="AD7"/>
  <c r="B7"/>
  <c r="Q7"/>
  <c r="M7"/>
  <c r="X7"/>
  <c r="AE7"/>
  <c r="AC7"/>
  <c r="N7"/>
  <c r="I7"/>
  <c r="L7"/>
  <c r="P7" i="112" l="1"/>
  <c r="P7" i="104"/>
  <c r="M7" i="99"/>
  <c r="M7" i="100"/>
  <c r="M7" i="101"/>
  <c r="M7" i="102"/>
  <c r="M7" i="103"/>
  <c r="M7" i="104"/>
  <c r="M7" i="105"/>
  <c r="M7" i="106"/>
  <c r="M7" i="107"/>
  <c r="M7" i="108"/>
  <c r="M7" i="109"/>
  <c r="M7" i="110"/>
  <c r="M7" i="111"/>
  <c r="M7" i="98"/>
  <c r="P7" i="97"/>
  <c r="M7"/>
  <c r="M7" i="96"/>
  <c r="M7" i="95"/>
  <c r="P7" i="94"/>
  <c r="P6"/>
  <c r="M7"/>
  <c r="M6"/>
  <c r="M7" i="86"/>
  <c r="M7" i="87"/>
  <c r="M7" i="88"/>
  <c r="M7" i="89"/>
  <c r="M7" i="90"/>
  <c r="M7" i="91"/>
  <c r="M7" i="92"/>
  <c r="M7" i="93"/>
  <c r="M7" i="85"/>
  <c r="M7" i="113"/>
  <c r="M7" i="84"/>
  <c r="X6" i="71"/>
  <c r="O6"/>
  <c r="Q6"/>
  <c r="Y6"/>
  <c r="AD6"/>
  <c r="J6"/>
  <c r="L6"/>
  <c r="K6"/>
  <c r="B6"/>
  <c r="I6"/>
  <c r="G6"/>
  <c r="V6"/>
  <c r="AC6"/>
  <c r="M6"/>
  <c r="R6"/>
  <c r="Z6"/>
  <c r="D6"/>
  <c r="N6"/>
  <c r="AE6"/>
  <c r="S6"/>
  <c r="F6"/>
  <c r="C6"/>
  <c r="E6"/>
  <c r="H6"/>
  <c r="AB6"/>
  <c r="T6"/>
  <c r="P6"/>
  <c r="AA6"/>
  <c r="U6"/>
  <c r="M6" i="113" l="1"/>
  <c r="P6" i="112"/>
  <c r="M6" i="106"/>
  <c r="M6" i="107"/>
  <c r="M6" i="108"/>
  <c r="M6" i="109"/>
  <c r="M6" i="110"/>
  <c r="M6" i="111"/>
  <c r="M6" i="105"/>
  <c r="P6" i="104"/>
  <c r="M6"/>
  <c r="M6" i="99"/>
  <c r="M6" i="100"/>
  <c r="M6" i="101"/>
  <c r="M6" i="102"/>
  <c r="M6" i="103"/>
  <c r="M6" i="98"/>
  <c r="P6" i="97"/>
  <c r="M6"/>
  <c r="M6" i="96"/>
  <c r="M6" i="95"/>
  <c r="M6" i="85"/>
  <c r="M6" i="86"/>
  <c r="M6" i="87"/>
  <c r="M6" i="88"/>
  <c r="M6" i="89"/>
  <c r="M6" i="90"/>
  <c r="M6" i="91"/>
  <c r="M6" i="92"/>
  <c r="M6" i="93"/>
  <c r="M6" i="84"/>
  <c r="P5" i="112" l="1"/>
  <c r="M5" i="113"/>
  <c r="M5" i="111"/>
  <c r="M5" i="110"/>
  <c r="M5" i="109"/>
  <c r="M5" i="108"/>
  <c r="M5" i="107"/>
  <c r="M5" i="106"/>
  <c r="M5" i="105"/>
  <c r="P5" i="104"/>
  <c r="M5"/>
  <c r="M5" i="103"/>
  <c r="M5" i="102"/>
  <c r="M5" i="101"/>
  <c r="M5" i="100"/>
  <c r="M5" i="99"/>
  <c r="M5" i="98"/>
  <c r="P5" i="97"/>
  <c r="M5"/>
  <c r="AA4" i="71"/>
  <c r="D4"/>
  <c r="Q4"/>
  <c r="P4"/>
  <c r="H4"/>
  <c r="AC4"/>
  <c r="C4"/>
  <c r="G4"/>
  <c r="AE4"/>
  <c r="AB4"/>
  <c r="Z4"/>
  <c r="R4"/>
  <c r="Y4"/>
  <c r="X4"/>
  <c r="K4"/>
  <c r="E4"/>
  <c r="S4"/>
  <c r="J4"/>
  <c r="B4"/>
  <c r="T4"/>
  <c r="L4"/>
  <c r="F4"/>
  <c r="I4"/>
  <c r="AD4"/>
  <c r="V4"/>
  <c r="U4"/>
  <c r="O4"/>
  <c r="N4"/>
  <c r="M4"/>
  <c r="M5" i="96" l="1"/>
  <c r="M5" i="95"/>
  <c r="P5" i="94"/>
  <c r="M5"/>
  <c r="M5" i="93"/>
  <c r="M5" i="92"/>
  <c r="M5" i="91"/>
  <c r="M5" i="90"/>
  <c r="M5" i="89"/>
  <c r="M5" i="88"/>
  <c r="M5" i="87"/>
  <c r="M5" i="86"/>
  <c r="M5" i="85"/>
  <c r="M5" i="84"/>
  <c r="Q5" i="111"/>
  <c r="Q6"/>
  <c r="Q7"/>
  <c r="Q8"/>
  <c r="Q9"/>
  <c r="Q10"/>
  <c r="Q11"/>
  <c r="Q12"/>
  <c r="Q13"/>
  <c r="Q14"/>
  <c r="Q15"/>
  <c r="Q16"/>
  <c r="Q17"/>
  <c r="Q18"/>
  <c r="Q19"/>
  <c r="Q20"/>
  <c r="Q5" i="110"/>
  <c r="Q6"/>
  <c r="Q7"/>
  <c r="Q8"/>
  <c r="Q9"/>
  <c r="Q10"/>
  <c r="Q11"/>
  <c r="Q12"/>
  <c r="Q13"/>
  <c r="Q14"/>
  <c r="Q15"/>
  <c r="Q16"/>
  <c r="Q17"/>
  <c r="Q18"/>
  <c r="Q19"/>
  <c r="Q20"/>
  <c r="Q5" i="108"/>
  <c r="Q6"/>
  <c r="Q7"/>
  <c r="Q8"/>
  <c r="Q9"/>
  <c r="Q10"/>
  <c r="Q11"/>
  <c r="Q12"/>
  <c r="Q13"/>
  <c r="Q14"/>
  <c r="Q15"/>
  <c r="Q16"/>
  <c r="Q17"/>
  <c r="Q18"/>
  <c r="Q19"/>
  <c r="Q20"/>
  <c r="V5" i="104"/>
  <c r="V6"/>
  <c r="V7"/>
  <c r="V8"/>
  <c r="V9"/>
  <c r="V10"/>
  <c r="V11"/>
  <c r="V12"/>
  <c r="V13"/>
  <c r="V14"/>
  <c r="V15"/>
  <c r="V16"/>
  <c r="V17"/>
  <c r="V18"/>
  <c r="V19"/>
  <c r="V20"/>
  <c r="V4"/>
  <c r="Q5" i="103"/>
  <c r="Q6"/>
  <c r="Q7"/>
  <c r="Q8"/>
  <c r="Q9"/>
  <c r="Q10"/>
  <c r="Q11"/>
  <c r="Q12"/>
  <c r="Q13"/>
  <c r="Q14"/>
  <c r="Q15"/>
  <c r="Q16"/>
  <c r="Q17"/>
  <c r="Q18"/>
  <c r="Q19"/>
  <c r="Q20"/>
  <c r="Q5" i="102"/>
  <c r="Q6"/>
  <c r="Q7"/>
  <c r="Q8"/>
  <c r="Q9"/>
  <c r="Q10"/>
  <c r="Q11"/>
  <c r="Q12"/>
  <c r="Q13"/>
  <c r="Q14"/>
  <c r="Q15"/>
  <c r="Q16"/>
  <c r="Q17"/>
  <c r="Q18"/>
  <c r="Q19"/>
  <c r="Q20"/>
  <c r="Q5" i="101"/>
  <c r="Q6"/>
  <c r="Q7"/>
  <c r="Q8"/>
  <c r="Q9"/>
  <c r="Q10"/>
  <c r="Q11"/>
  <c r="Q12"/>
  <c r="Q13"/>
  <c r="Q14"/>
  <c r="Q15"/>
  <c r="Q16"/>
  <c r="Q17"/>
  <c r="Q18"/>
  <c r="Q19"/>
  <c r="Q20"/>
  <c r="Q5" i="105"/>
  <c r="Q6"/>
  <c r="Q7"/>
  <c r="Q8"/>
  <c r="Q9"/>
  <c r="Q10"/>
  <c r="Q11"/>
  <c r="Q14"/>
  <c r="Q15"/>
  <c r="Q16"/>
  <c r="Q17"/>
  <c r="Q18"/>
  <c r="Q19"/>
  <c r="Q20"/>
  <c r="Q5" i="106"/>
  <c r="Q6"/>
  <c r="Q7"/>
  <c r="Q8"/>
  <c r="Q9"/>
  <c r="Q10"/>
  <c r="Q11"/>
  <c r="Q12"/>
  <c r="Q13"/>
  <c r="Q14"/>
  <c r="Q15"/>
  <c r="Q16"/>
  <c r="Q17"/>
  <c r="Q18"/>
  <c r="Q19"/>
  <c r="Q20"/>
  <c r="M4"/>
  <c r="Q4" s="1"/>
  <c r="Q5" i="107"/>
  <c r="Q6"/>
  <c r="Q7"/>
  <c r="Q8"/>
  <c r="Q9"/>
  <c r="Q10"/>
  <c r="Q11"/>
  <c r="Q12"/>
  <c r="Q13"/>
  <c r="Q14"/>
  <c r="Q15"/>
  <c r="Q16"/>
  <c r="Q17"/>
  <c r="Q18"/>
  <c r="Q19"/>
  <c r="Q20"/>
  <c r="M4"/>
  <c r="M4" i="108"/>
  <c r="Q4" s="1"/>
  <c r="Q5" i="109"/>
  <c r="Q6"/>
  <c r="Q7"/>
  <c r="Q8"/>
  <c r="Q9"/>
  <c r="Q10"/>
  <c r="Q11"/>
  <c r="Q12"/>
  <c r="Q13"/>
  <c r="Q14"/>
  <c r="Q15"/>
  <c r="Q16"/>
  <c r="Q17"/>
  <c r="Q18"/>
  <c r="Q19"/>
  <c r="Q20"/>
  <c r="M4"/>
  <c r="Q4" s="1"/>
  <c r="M4" i="110"/>
  <c r="M4" i="111"/>
  <c r="Q4" s="1"/>
  <c r="P4" i="112"/>
  <c r="Q4" i="113"/>
  <c r="Q4" i="110"/>
  <c r="Q4" i="107"/>
  <c r="Q4" i="105"/>
  <c r="M4"/>
  <c r="M4" i="104"/>
  <c r="Q4" i="103"/>
  <c r="Q4" i="102"/>
  <c r="Q4" i="101"/>
  <c r="M4" i="103"/>
  <c r="M4" i="102"/>
  <c r="M4" i="101"/>
  <c r="M4" i="100"/>
  <c r="M4" i="99"/>
  <c r="M4" i="98"/>
  <c r="M4" i="96"/>
  <c r="M4" i="97"/>
  <c r="P4" i="94"/>
  <c r="M4" i="95"/>
  <c r="M4" i="94"/>
  <c r="M4" i="93"/>
  <c r="M4" i="92"/>
  <c r="M4" i="91"/>
  <c r="M4" i="90"/>
  <c r="M4" i="89"/>
  <c r="M4" i="88"/>
  <c r="M4" i="87"/>
  <c r="M4" i="86"/>
  <c r="M4" i="85"/>
  <c r="M4" i="84"/>
  <c r="N20" i="113"/>
  <c r="N19"/>
  <c r="N18"/>
  <c r="N17"/>
  <c r="N16"/>
  <c r="N15"/>
  <c r="N14"/>
  <c r="N13"/>
  <c r="N11"/>
  <c r="N10"/>
  <c r="N9"/>
  <c r="N8"/>
  <c r="N7"/>
  <c r="N6"/>
  <c r="N5"/>
  <c r="N4"/>
  <c r="M4"/>
  <c r="N3"/>
  <c r="M3"/>
  <c r="Q3" s="1"/>
  <c r="Q20" i="112"/>
  <c r="N20"/>
  <c r="Q19"/>
  <c r="N19"/>
  <c r="Q18"/>
  <c r="N18"/>
  <c r="Q17"/>
  <c r="N17"/>
  <c r="Q16"/>
  <c r="N16"/>
  <c r="Q15"/>
  <c r="N15"/>
  <c r="Q14"/>
  <c r="N14"/>
  <c r="Q13"/>
  <c r="N13"/>
  <c r="Q12"/>
  <c r="N12"/>
  <c r="Q11"/>
  <c r="N11"/>
  <c r="Q10"/>
  <c r="N10"/>
  <c r="Q9"/>
  <c r="N9"/>
  <c r="Q8"/>
  <c r="N8"/>
  <c r="Q7"/>
  <c r="N7"/>
  <c r="Q6"/>
  <c r="N6"/>
  <c r="Q5"/>
  <c r="N5"/>
  <c r="Q4"/>
  <c r="N4"/>
  <c r="Q3"/>
  <c r="P3"/>
  <c r="V3" s="1"/>
  <c r="N3"/>
  <c r="N20" i="111"/>
  <c r="N19"/>
  <c r="N18"/>
  <c r="N17"/>
  <c r="N16"/>
  <c r="N15"/>
  <c r="N14"/>
  <c r="N13"/>
  <c r="N11"/>
  <c r="N10"/>
  <c r="N9"/>
  <c r="N8"/>
  <c r="N7"/>
  <c r="N6"/>
  <c r="N5"/>
  <c r="N4"/>
  <c r="N3"/>
  <c r="M3"/>
  <c r="Q3" s="1"/>
  <c r="N20" i="110"/>
  <c r="N19"/>
  <c r="N18"/>
  <c r="N17"/>
  <c r="N16"/>
  <c r="N15"/>
  <c r="N14"/>
  <c r="N13"/>
  <c r="N11"/>
  <c r="N10"/>
  <c r="N9"/>
  <c r="N8"/>
  <c r="N7"/>
  <c r="N6"/>
  <c r="N5"/>
  <c r="N4"/>
  <c r="N3"/>
  <c r="M3"/>
  <c r="Q3" s="1"/>
  <c r="N20" i="109"/>
  <c r="N19"/>
  <c r="N18"/>
  <c r="N17"/>
  <c r="N16"/>
  <c r="N15"/>
  <c r="N14"/>
  <c r="N13"/>
  <c r="N11"/>
  <c r="N10"/>
  <c r="N9"/>
  <c r="N8"/>
  <c r="N7"/>
  <c r="N6"/>
  <c r="N5"/>
  <c r="N4"/>
  <c r="N3"/>
  <c r="M3"/>
  <c r="Q3" s="1"/>
  <c r="N20" i="108"/>
  <c r="N19"/>
  <c r="N18"/>
  <c r="N17"/>
  <c r="N16"/>
  <c r="N15"/>
  <c r="N14"/>
  <c r="N13"/>
  <c r="N11"/>
  <c r="N10"/>
  <c r="N9"/>
  <c r="N8"/>
  <c r="N7"/>
  <c r="N6"/>
  <c r="N5"/>
  <c r="N4"/>
  <c r="N3"/>
  <c r="M3"/>
  <c r="Q3" s="1"/>
  <c r="N20" i="107"/>
  <c r="N19"/>
  <c r="N18"/>
  <c r="N17"/>
  <c r="N16"/>
  <c r="N15"/>
  <c r="N14"/>
  <c r="N13"/>
  <c r="N11"/>
  <c r="N10"/>
  <c r="N9"/>
  <c r="N8"/>
  <c r="N7"/>
  <c r="N6"/>
  <c r="N5"/>
  <c r="N4"/>
  <c r="N3"/>
  <c r="M3"/>
  <c r="Q3" s="1"/>
  <c r="N20" i="106"/>
  <c r="N19"/>
  <c r="N18"/>
  <c r="N17"/>
  <c r="N16"/>
  <c r="N15"/>
  <c r="N14"/>
  <c r="N13"/>
  <c r="N11"/>
  <c r="N10"/>
  <c r="N9"/>
  <c r="N8"/>
  <c r="N7"/>
  <c r="N6"/>
  <c r="N5"/>
  <c r="N4"/>
  <c r="N3"/>
  <c r="M3"/>
  <c r="Q3" s="1"/>
  <c r="N20" i="105"/>
  <c r="N19"/>
  <c r="N18"/>
  <c r="N17"/>
  <c r="N16"/>
  <c r="N15"/>
  <c r="N14"/>
  <c r="N13"/>
  <c r="N11"/>
  <c r="N10"/>
  <c r="N9"/>
  <c r="N8"/>
  <c r="N7"/>
  <c r="N6"/>
  <c r="N5"/>
  <c r="N4"/>
  <c r="N3"/>
  <c r="M3"/>
  <c r="Q3" s="1"/>
  <c r="Q20" i="104"/>
  <c r="N20"/>
  <c r="Q19"/>
  <c r="N19"/>
  <c r="Q18"/>
  <c r="N18"/>
  <c r="Q17"/>
  <c r="N17"/>
  <c r="Q16"/>
  <c r="N16"/>
  <c r="Q15"/>
  <c r="N15"/>
  <c r="Q14"/>
  <c r="N14"/>
  <c r="Q13"/>
  <c r="N13"/>
  <c r="Q11"/>
  <c r="N11"/>
  <c r="Q10"/>
  <c r="N10"/>
  <c r="Q9"/>
  <c r="N9"/>
  <c r="Q8"/>
  <c r="N8"/>
  <c r="Q7"/>
  <c r="N7"/>
  <c r="Q6"/>
  <c r="N6"/>
  <c r="Q5"/>
  <c r="N5"/>
  <c r="Q4"/>
  <c r="P4"/>
  <c r="N4"/>
  <c r="Q3"/>
  <c r="P3"/>
  <c r="V3" s="1"/>
  <c r="N20" i="103"/>
  <c r="N19"/>
  <c r="N18"/>
  <c r="N17"/>
  <c r="N16"/>
  <c r="N15"/>
  <c r="N14"/>
  <c r="N13"/>
  <c r="N11"/>
  <c r="N10"/>
  <c r="N9"/>
  <c r="N8"/>
  <c r="N7"/>
  <c r="N6"/>
  <c r="N5"/>
  <c r="N4"/>
  <c r="N3"/>
  <c r="M3"/>
  <c r="Q3" s="1"/>
  <c r="N20" i="102"/>
  <c r="N19"/>
  <c r="N18"/>
  <c r="N17"/>
  <c r="N16"/>
  <c r="N15"/>
  <c r="N14"/>
  <c r="N13"/>
  <c r="N11"/>
  <c r="N10"/>
  <c r="N9"/>
  <c r="N8"/>
  <c r="N7"/>
  <c r="N6"/>
  <c r="N5"/>
  <c r="N4"/>
  <c r="N3"/>
  <c r="M3"/>
  <c r="Q3" s="1"/>
  <c r="N20" i="101"/>
  <c r="N19"/>
  <c r="N18"/>
  <c r="N17"/>
  <c r="N16"/>
  <c r="N15"/>
  <c r="N14"/>
  <c r="N13"/>
  <c r="N11"/>
  <c r="N10"/>
  <c r="N9"/>
  <c r="N8"/>
  <c r="N7"/>
  <c r="N6"/>
  <c r="N5"/>
  <c r="N4"/>
  <c r="N3"/>
  <c r="M3"/>
  <c r="Q3" s="1"/>
  <c r="N20" i="100"/>
  <c r="N19"/>
  <c r="N18"/>
  <c r="N17"/>
  <c r="N16"/>
  <c r="N15"/>
  <c r="N14"/>
  <c r="N13"/>
  <c r="N11"/>
  <c r="N10"/>
  <c r="N9"/>
  <c r="N8"/>
  <c r="N7"/>
  <c r="N6"/>
  <c r="N5"/>
  <c r="N4"/>
  <c r="N3"/>
  <c r="M3"/>
  <c r="Q3" s="1"/>
  <c r="N20" i="99"/>
  <c r="N19"/>
  <c r="N18"/>
  <c r="N17"/>
  <c r="N16"/>
  <c r="N15"/>
  <c r="N14"/>
  <c r="N13"/>
  <c r="N11"/>
  <c r="N10"/>
  <c r="N9"/>
  <c r="N8"/>
  <c r="N7"/>
  <c r="N6"/>
  <c r="N5"/>
  <c r="N4"/>
  <c r="N3"/>
  <c r="M3"/>
  <c r="Q19" s="1"/>
  <c r="N20" i="98"/>
  <c r="N19"/>
  <c r="N18"/>
  <c r="N17"/>
  <c r="N16"/>
  <c r="N15"/>
  <c r="N14"/>
  <c r="N13"/>
  <c r="N11"/>
  <c r="N10"/>
  <c r="N9"/>
  <c r="N8"/>
  <c r="N7"/>
  <c r="N6"/>
  <c r="N5"/>
  <c r="N4"/>
  <c r="N3"/>
  <c r="M3"/>
  <c r="Q3" s="1"/>
  <c r="Q20" i="97"/>
  <c r="N20"/>
  <c r="Q19"/>
  <c r="N19"/>
  <c r="Q18"/>
  <c r="N18"/>
  <c r="Q17"/>
  <c r="N17"/>
  <c r="Q16"/>
  <c r="N16"/>
  <c r="Q15"/>
  <c r="N15"/>
  <c r="Q14"/>
  <c r="N14"/>
  <c r="Q13"/>
  <c r="N13"/>
  <c r="Q11"/>
  <c r="N11"/>
  <c r="Q10"/>
  <c r="N10"/>
  <c r="Q9"/>
  <c r="N9"/>
  <c r="Q8"/>
  <c r="N8"/>
  <c r="Q7"/>
  <c r="N7"/>
  <c r="Q6"/>
  <c r="N6"/>
  <c r="Q5"/>
  <c r="N5"/>
  <c r="Q4"/>
  <c r="P4"/>
  <c r="N4"/>
  <c r="Q3"/>
  <c r="P3"/>
  <c r="V3" s="1"/>
  <c r="N20" i="96"/>
  <c r="N19"/>
  <c r="N18"/>
  <c r="N17"/>
  <c r="N16"/>
  <c r="N15"/>
  <c r="N14"/>
  <c r="N13"/>
  <c r="N11"/>
  <c r="N10"/>
  <c r="N9"/>
  <c r="N8"/>
  <c r="N7"/>
  <c r="N6"/>
  <c r="N5"/>
  <c r="N4"/>
  <c r="N3"/>
  <c r="M3"/>
  <c r="Q3" s="1"/>
  <c r="N20" i="95"/>
  <c r="N19"/>
  <c r="N18"/>
  <c r="N17"/>
  <c r="N16"/>
  <c r="N15"/>
  <c r="N14"/>
  <c r="N13"/>
  <c r="N11"/>
  <c r="N10"/>
  <c r="N9"/>
  <c r="N8"/>
  <c r="N7"/>
  <c r="N6"/>
  <c r="N5"/>
  <c r="N4"/>
  <c r="N3"/>
  <c r="M3"/>
  <c r="Q8" s="1"/>
  <c r="Q20" i="94"/>
  <c r="N20"/>
  <c r="Q19"/>
  <c r="N19"/>
  <c r="Q18"/>
  <c r="N18"/>
  <c r="Q17"/>
  <c r="N17"/>
  <c r="Q16"/>
  <c r="N16"/>
  <c r="Q15"/>
  <c r="N15"/>
  <c r="Q14"/>
  <c r="N14"/>
  <c r="Q13"/>
  <c r="N13"/>
  <c r="Q11"/>
  <c r="N11"/>
  <c r="Q10"/>
  <c r="N10"/>
  <c r="Q9"/>
  <c r="N9"/>
  <c r="Q8"/>
  <c r="N8"/>
  <c r="Q7"/>
  <c r="N7"/>
  <c r="Q6"/>
  <c r="N6"/>
  <c r="Q5"/>
  <c r="N5"/>
  <c r="Q4"/>
  <c r="N4"/>
  <c r="Q3"/>
  <c r="P3"/>
  <c r="V3" s="1"/>
  <c r="N3"/>
  <c r="M3"/>
  <c r="N20" i="93"/>
  <c r="N19"/>
  <c r="N18"/>
  <c r="N17"/>
  <c r="N16"/>
  <c r="N15"/>
  <c r="N14"/>
  <c r="N13"/>
  <c r="N11"/>
  <c r="N10"/>
  <c r="N9"/>
  <c r="N8"/>
  <c r="N7"/>
  <c r="N6"/>
  <c r="N5"/>
  <c r="N4"/>
  <c r="N3"/>
  <c r="M3"/>
  <c r="Q8" s="1"/>
  <c r="N20" i="92"/>
  <c r="N19"/>
  <c r="N18"/>
  <c r="N17"/>
  <c r="N16"/>
  <c r="N15"/>
  <c r="N14"/>
  <c r="N13"/>
  <c r="N11"/>
  <c r="N10"/>
  <c r="N9"/>
  <c r="N8"/>
  <c r="N7"/>
  <c r="N6"/>
  <c r="N5"/>
  <c r="N4"/>
  <c r="N3"/>
  <c r="M3"/>
  <c r="Q3" s="1"/>
  <c r="N20" i="91"/>
  <c r="N19"/>
  <c r="N18"/>
  <c r="N17"/>
  <c r="N16"/>
  <c r="N15"/>
  <c r="N14"/>
  <c r="N13"/>
  <c r="N11"/>
  <c r="N10"/>
  <c r="N9"/>
  <c r="N8"/>
  <c r="N7"/>
  <c r="N6"/>
  <c r="N5"/>
  <c r="N4"/>
  <c r="N3"/>
  <c r="M3"/>
  <c r="Q20" s="1"/>
  <c r="N20" i="90"/>
  <c r="N19"/>
  <c r="N18"/>
  <c r="N17"/>
  <c r="N16"/>
  <c r="N15"/>
  <c r="N14"/>
  <c r="N13"/>
  <c r="N11"/>
  <c r="N10"/>
  <c r="N9"/>
  <c r="N8"/>
  <c r="N7"/>
  <c r="N6"/>
  <c r="N5"/>
  <c r="N4"/>
  <c r="N3"/>
  <c r="M3"/>
  <c r="Q3" s="1"/>
  <c r="N20" i="89"/>
  <c r="N19"/>
  <c r="N18"/>
  <c r="N17"/>
  <c r="N16"/>
  <c r="N15"/>
  <c r="N14"/>
  <c r="N13"/>
  <c r="N11"/>
  <c r="N10"/>
  <c r="N9"/>
  <c r="N8"/>
  <c r="N7"/>
  <c r="N6"/>
  <c r="N5"/>
  <c r="N4"/>
  <c r="N3"/>
  <c r="M3"/>
  <c r="Q16" s="1"/>
  <c r="AB5" i="71"/>
  <c r="I19"/>
  <c r="R3"/>
  <c r="W3"/>
  <c r="T5"/>
  <c r="Z19"/>
  <c r="X5"/>
  <c r="W19"/>
  <c r="M3"/>
  <c r="J3"/>
  <c r="X19"/>
  <c r="Y19"/>
  <c r="F3"/>
  <c r="V3"/>
  <c r="W4"/>
  <c r="H3"/>
  <c r="AE3"/>
  <c r="W11"/>
  <c r="W5"/>
  <c r="Q3"/>
  <c r="S19"/>
  <c r="Y3"/>
  <c r="D3"/>
  <c r="AB3"/>
  <c r="AC3"/>
  <c r="X3"/>
  <c r="N3"/>
  <c r="B3"/>
  <c r="S5"/>
  <c r="W8"/>
  <c r="W9"/>
  <c r="O3"/>
  <c r="U5"/>
  <c r="P3"/>
  <c r="U3"/>
  <c r="V5"/>
  <c r="S3"/>
  <c r="I3"/>
  <c r="K3"/>
  <c r="E3"/>
  <c r="C3"/>
  <c r="W10"/>
  <c r="Y5"/>
  <c r="AD3"/>
  <c r="U19"/>
  <c r="Z5"/>
  <c r="L3"/>
  <c r="Z3"/>
  <c r="AA5"/>
  <c r="AA3"/>
  <c r="T19"/>
  <c r="AC5"/>
  <c r="W7"/>
  <c r="W6"/>
  <c r="T3"/>
  <c r="G3"/>
  <c r="Q4" i="89" l="1"/>
  <c r="Q7"/>
  <c r="Q13"/>
  <c r="Q3"/>
  <c r="Q8"/>
  <c r="Q6"/>
  <c r="Q9"/>
  <c r="Q11"/>
  <c r="Q18"/>
  <c r="Q20"/>
  <c r="V15" i="94"/>
  <c r="V14"/>
  <c r="Q12" i="95"/>
  <c r="Q14"/>
  <c r="Q15"/>
  <c r="V11" i="94"/>
  <c r="Q17" i="93"/>
  <c r="Q19"/>
  <c r="Q5" i="89"/>
  <c r="Q10"/>
  <c r="Q12"/>
  <c r="Q14"/>
  <c r="Q15"/>
  <c r="Q18" i="113"/>
  <c r="Q17" i="95"/>
  <c r="Q19"/>
  <c r="V4" i="94"/>
  <c r="V5"/>
  <c r="V19"/>
  <c r="V6"/>
  <c r="Q12" i="93"/>
  <c r="Q14"/>
  <c r="Q15"/>
  <c r="Q17" i="89"/>
  <c r="Q19"/>
  <c r="Q11" i="113"/>
  <c r="Q12"/>
  <c r="Q20"/>
  <c r="Q15"/>
  <c r="Q16"/>
  <c r="Q6"/>
  <c r="Q8"/>
  <c r="Q11" i="99"/>
  <c r="Q17"/>
  <c r="Q4"/>
  <c r="Q6"/>
  <c r="Q15"/>
  <c r="Q16"/>
  <c r="Q20"/>
  <c r="Q5"/>
  <c r="Q7"/>
  <c r="Q8"/>
  <c r="Q12"/>
  <c r="Q14"/>
  <c r="Q10"/>
  <c r="Q13"/>
  <c r="Q3"/>
  <c r="Q9"/>
  <c r="Q18"/>
  <c r="Q4" i="98"/>
  <c r="Q8"/>
  <c r="Q12"/>
  <c r="Q16"/>
  <c r="Q20"/>
  <c r="Q4" i="96"/>
  <c r="Q8"/>
  <c r="Q12"/>
  <c r="Q16"/>
  <c r="Q20"/>
  <c r="Q16" i="95"/>
  <c r="Q4"/>
  <c r="Q6"/>
  <c r="Q7"/>
  <c r="Q11"/>
  <c r="Q20"/>
  <c r="Q3"/>
  <c r="Q9"/>
  <c r="Q16" i="93"/>
  <c r="Q4"/>
  <c r="Q6"/>
  <c r="Q7"/>
  <c r="Q9"/>
  <c r="Q11"/>
  <c r="Q20"/>
  <c r="Q3"/>
  <c r="Q4" i="92"/>
  <c r="Q8"/>
  <c r="Q12"/>
  <c r="Q16"/>
  <c r="Q20"/>
  <c r="Q11" i="91"/>
  <c r="Q19"/>
  <c r="Q8"/>
  <c r="Q16"/>
  <c r="Q10" i="113"/>
  <c r="Q19"/>
  <c r="Q7"/>
  <c r="Q14"/>
  <c r="V15" i="112"/>
  <c r="V4"/>
  <c r="V8"/>
  <c r="V12"/>
  <c r="V16"/>
  <c r="V20"/>
  <c r="V5"/>
  <c r="V9"/>
  <c r="V13"/>
  <c r="V17"/>
  <c r="V7"/>
  <c r="V11"/>
  <c r="V19"/>
  <c r="V6"/>
  <c r="V10"/>
  <c r="V14"/>
  <c r="V18"/>
  <c r="Q7" i="100"/>
  <c r="Q11"/>
  <c r="Q15"/>
  <c r="Q19"/>
  <c r="Q4"/>
  <c r="Q8"/>
  <c r="Q12"/>
  <c r="Q16"/>
  <c r="Q20"/>
  <c r="Q7" i="98"/>
  <c r="Q11"/>
  <c r="Q15"/>
  <c r="Q19"/>
  <c r="V7" i="97"/>
  <c r="V10"/>
  <c r="V14"/>
  <c r="V19"/>
  <c r="V6"/>
  <c r="V11"/>
  <c r="V15"/>
  <c r="V18"/>
  <c r="Q7" i="96"/>
  <c r="Q11"/>
  <c r="Q15"/>
  <c r="Q19"/>
  <c r="Q5" i="95"/>
  <c r="Q10"/>
  <c r="Q13"/>
  <c r="Q18"/>
  <c r="V7" i="94"/>
  <c r="V13"/>
  <c r="V18"/>
  <c r="V20"/>
  <c r="V8"/>
  <c r="V9"/>
  <c r="V10"/>
  <c r="V12"/>
  <c r="V16"/>
  <c r="V17"/>
  <c r="Q5" i="93"/>
  <c r="Q10"/>
  <c r="Q13"/>
  <c r="Q18"/>
  <c r="Q7" i="92"/>
  <c r="Q11"/>
  <c r="Q15"/>
  <c r="Q19"/>
  <c r="Q4" i="91"/>
  <c r="Q6"/>
  <c r="Q7"/>
  <c r="Q14"/>
  <c r="Q15"/>
  <c r="Q17"/>
  <c r="Q3"/>
  <c r="Q12"/>
  <c r="Q9"/>
  <c r="Q5"/>
  <c r="Q10"/>
  <c r="Q13"/>
  <c r="Q18"/>
  <c r="Q11" i="90"/>
  <c r="Q15"/>
  <c r="Q4"/>
  <c r="Q8"/>
  <c r="Q12"/>
  <c r="Q16"/>
  <c r="Q20"/>
  <c r="Q7"/>
  <c r="Q19"/>
  <c r="Q5" i="113"/>
  <c r="Q9"/>
  <c r="Q13"/>
  <c r="Q17"/>
  <c r="Q5" i="90"/>
  <c r="Q9"/>
  <c r="Q13"/>
  <c r="Q17"/>
  <c r="Q5" i="92"/>
  <c r="Q9"/>
  <c r="Q13"/>
  <c r="Q17"/>
  <c r="Q5" i="96"/>
  <c r="Q9"/>
  <c r="Q13"/>
  <c r="Q17"/>
  <c r="V5" i="97"/>
  <c r="V9"/>
  <c r="V13"/>
  <c r="V17"/>
  <c r="Q5" i="98"/>
  <c r="Q9"/>
  <c r="Q13"/>
  <c r="Q17"/>
  <c r="Q5" i="100"/>
  <c r="Q9"/>
  <c r="Q13"/>
  <c r="Q17"/>
  <c r="Q6" i="90"/>
  <c r="Q10"/>
  <c r="Q14"/>
  <c r="Q18"/>
  <c r="Q6" i="92"/>
  <c r="Q10"/>
  <c r="Q14"/>
  <c r="Q18"/>
  <c r="Q6" i="96"/>
  <c r="Q10"/>
  <c r="Q14"/>
  <c r="Q18"/>
  <c r="V4" i="97"/>
  <c r="V8"/>
  <c r="V12"/>
  <c r="V16"/>
  <c r="V20"/>
  <c r="Q6" i="98"/>
  <c r="Q10"/>
  <c r="Q14"/>
  <c r="Q18"/>
  <c r="Q6" i="100"/>
  <c r="Q10"/>
  <c r="Q14"/>
  <c r="Q18"/>
  <c r="L19" i="71"/>
  <c r="M19"/>
  <c r="R5"/>
  <c r="L5"/>
  <c r="AE19"/>
  <c r="AD11"/>
  <c r="K5"/>
  <c r="L16"/>
  <c r="R19"/>
  <c r="G5"/>
  <c r="J19"/>
  <c r="M5"/>
  <c r="Q5"/>
  <c r="AE5"/>
  <c r="O14"/>
  <c r="N5"/>
  <c r="P5"/>
  <c r="N19"/>
  <c r="I5"/>
  <c r="O5"/>
  <c r="G19"/>
  <c r="P19"/>
  <c r="J5"/>
  <c r="H19"/>
  <c r="AD5"/>
  <c r="H5"/>
  <c r="K19"/>
  <c r="AD19"/>
  <c r="Q19"/>
  <c r="N20" i="88" l="1"/>
  <c r="N19"/>
  <c r="N18"/>
  <c r="N17"/>
  <c r="N16"/>
  <c r="N15"/>
  <c r="N14"/>
  <c r="N13"/>
  <c r="N11"/>
  <c r="N10"/>
  <c r="N9"/>
  <c r="N8"/>
  <c r="N7"/>
  <c r="N6"/>
  <c r="N5"/>
  <c r="N4"/>
  <c r="N3"/>
  <c r="M3"/>
  <c r="Q3" s="1"/>
  <c r="N20" i="87"/>
  <c r="N19"/>
  <c r="N18"/>
  <c r="N17"/>
  <c r="N16"/>
  <c r="N15"/>
  <c r="N14"/>
  <c r="N13"/>
  <c r="N11"/>
  <c r="N10"/>
  <c r="N9"/>
  <c r="N8"/>
  <c r="N7"/>
  <c r="N6"/>
  <c r="N5"/>
  <c r="N4"/>
  <c r="N3"/>
  <c r="M3"/>
  <c r="Q15" s="1"/>
  <c r="N20" i="86"/>
  <c r="N19"/>
  <c r="N18"/>
  <c r="N17"/>
  <c r="N16"/>
  <c r="N15"/>
  <c r="N14"/>
  <c r="N13"/>
  <c r="N11"/>
  <c r="N10"/>
  <c r="N9"/>
  <c r="N8"/>
  <c r="N7"/>
  <c r="N6"/>
  <c r="N5"/>
  <c r="N4"/>
  <c r="N3"/>
  <c r="M3"/>
  <c r="Q16" s="1"/>
  <c r="N20" i="85"/>
  <c r="N19"/>
  <c r="N18"/>
  <c r="N17"/>
  <c r="N16"/>
  <c r="N15"/>
  <c r="N14"/>
  <c r="N13"/>
  <c r="N11"/>
  <c r="N10"/>
  <c r="N9"/>
  <c r="N8"/>
  <c r="N7"/>
  <c r="N6"/>
  <c r="N5"/>
  <c r="N4"/>
  <c r="N3"/>
  <c r="M3"/>
  <c r="Q3" s="1"/>
  <c r="N20" i="84"/>
  <c r="N19"/>
  <c r="N18"/>
  <c r="N17"/>
  <c r="N16"/>
  <c r="N15"/>
  <c r="N14"/>
  <c r="N13"/>
  <c r="N11"/>
  <c r="N10"/>
  <c r="N9"/>
  <c r="N8"/>
  <c r="N7"/>
  <c r="N6"/>
  <c r="N5"/>
  <c r="N4"/>
  <c r="N3"/>
  <c r="M3"/>
  <c r="Q15" s="1"/>
  <c r="Q5" i="86" l="1"/>
  <c r="Q3"/>
  <c r="Q7"/>
  <c r="Q8"/>
  <c r="Q12"/>
  <c r="Q18"/>
  <c r="Q20"/>
  <c r="Q3" i="87"/>
  <c r="Q17"/>
  <c r="Q19"/>
  <c r="Q20"/>
  <c r="Q5"/>
  <c r="Q7"/>
  <c r="Q8"/>
  <c r="Q11" i="86"/>
  <c r="Q10"/>
  <c r="Q13"/>
  <c r="Q15"/>
  <c r="Q10" i="87"/>
  <c r="Q14"/>
  <c r="Q16"/>
  <c r="Q12"/>
  <c r="Q4" i="85"/>
  <c r="Q8"/>
  <c r="Q12"/>
  <c r="Q16"/>
  <c r="Q20"/>
  <c r="Q4" i="84"/>
  <c r="Q6"/>
  <c r="Q7"/>
  <c r="Q9"/>
  <c r="Q11"/>
  <c r="Q17"/>
  <c r="Q19"/>
  <c r="Q3"/>
  <c r="Q8"/>
  <c r="Q12"/>
  <c r="Q14"/>
  <c r="Q16"/>
  <c r="Q4" i="88"/>
  <c r="Q8"/>
  <c r="Q12"/>
  <c r="Q16"/>
  <c r="Q20"/>
  <c r="Q7"/>
  <c r="Q11"/>
  <c r="Q15"/>
  <c r="Q19"/>
  <c r="Q13" i="87"/>
  <c r="Q4"/>
  <c r="Q6"/>
  <c r="Q9"/>
  <c r="Q18"/>
  <c r="Q4" i="86"/>
  <c r="Q6"/>
  <c r="Q9"/>
  <c r="Q14"/>
  <c r="Q17"/>
  <c r="Q19"/>
  <c r="Q7" i="85"/>
  <c r="Q11"/>
  <c r="Q15"/>
  <c r="Q19"/>
  <c r="Q5" i="84"/>
  <c r="Q10"/>
  <c r="Q13"/>
  <c r="Q18"/>
  <c r="Q20"/>
  <c r="Q5" i="88"/>
  <c r="Q9"/>
  <c r="Q13"/>
  <c r="Q17"/>
  <c r="Q6"/>
  <c r="Q10"/>
  <c r="Q14"/>
  <c r="Q18"/>
  <c r="Q11" i="87"/>
  <c r="Q6" i="85"/>
  <c r="Q14"/>
  <c r="Q5"/>
  <c r="Q9"/>
  <c r="Q13"/>
  <c r="Q17"/>
  <c r="Q10"/>
  <c r="Q18"/>
  <c r="G38" i="40"/>
  <c r="D38"/>
  <c r="G37"/>
  <c r="D37"/>
  <c r="G36"/>
  <c r="D36"/>
  <c r="G35"/>
  <c r="D35"/>
  <c r="G33"/>
  <c r="D33"/>
  <c r="G32"/>
  <c r="D32"/>
  <c r="G31"/>
  <c r="D31"/>
  <c r="G30"/>
  <c r="D30"/>
  <c r="G29"/>
  <c r="D29"/>
  <c r="G28"/>
  <c r="D28"/>
  <c r="G27"/>
  <c r="D27"/>
  <c r="G26"/>
  <c r="D26"/>
  <c r="G25"/>
  <c r="D25"/>
  <c r="G24"/>
  <c r="D24"/>
  <c r="G23"/>
  <c r="D23"/>
  <c r="G22"/>
  <c r="D22"/>
  <c r="G21"/>
  <c r="D21"/>
  <c r="G20"/>
  <c r="D20"/>
  <c r="G19"/>
  <c r="D19"/>
  <c r="G18"/>
  <c r="D18"/>
  <c r="G17"/>
  <c r="D17"/>
  <c r="G16"/>
  <c r="D16"/>
  <c r="G15"/>
  <c r="D15"/>
  <c r="G14"/>
  <c r="D14"/>
  <c r="G13"/>
  <c r="D13"/>
  <c r="G12"/>
  <c r="D12"/>
  <c r="G11"/>
  <c r="D11"/>
  <c r="G10"/>
  <c r="D10"/>
  <c r="G9"/>
  <c r="D9"/>
  <c r="G8"/>
  <c r="D8"/>
  <c r="G7"/>
  <c r="D7"/>
  <c r="G6"/>
  <c r="D6"/>
  <c r="G5"/>
  <c r="D5"/>
  <c r="G4"/>
  <c r="D4"/>
  <c r="G3"/>
  <c r="D3"/>
  <c r="F19" i="71"/>
  <c r="F10"/>
  <c r="D5"/>
  <c r="B19"/>
  <c r="C19"/>
  <c r="E19"/>
  <c r="C5"/>
  <c r="E5"/>
  <c r="D19"/>
  <c r="B5"/>
  <c r="F5"/>
</calcChain>
</file>

<file path=xl/sharedStrings.xml><?xml version="1.0" encoding="utf-8"?>
<sst xmlns="http://schemas.openxmlformats.org/spreadsheetml/2006/main" count="783" uniqueCount="163">
  <si>
    <t>項目</t>
  </si>
  <si>
    <t>認証値</t>
  </si>
  <si>
    <t>AST</t>
  </si>
  <si>
    <t>U/l</t>
  </si>
  <si>
    <t>ALT</t>
  </si>
  <si>
    <t>ALP</t>
  </si>
  <si>
    <t>LD</t>
  </si>
  <si>
    <t>CPK</t>
  </si>
  <si>
    <t>r-GT</t>
  </si>
  <si>
    <t>TCH</t>
  </si>
  <si>
    <t>mg/dl</t>
  </si>
  <si>
    <t>TP</t>
  </si>
  <si>
    <t>g/dl</t>
  </si>
  <si>
    <t>BUN</t>
  </si>
  <si>
    <t>CRE</t>
  </si>
  <si>
    <t>UA</t>
  </si>
  <si>
    <t>GLU</t>
  </si>
  <si>
    <t>Na</t>
  </si>
  <si>
    <t>mmol/l</t>
  </si>
  <si>
    <t>K</t>
  </si>
  <si>
    <t>CL</t>
  </si>
  <si>
    <t>Ca</t>
  </si>
  <si>
    <t>IP</t>
  </si>
  <si>
    <t>Fe</t>
  </si>
  <si>
    <t>CRP</t>
  </si>
  <si>
    <t>IgG</t>
  </si>
  <si>
    <t>IgA</t>
  </si>
  <si>
    <t>IgM</t>
  </si>
  <si>
    <t>月</t>
  </si>
  <si>
    <t>千葉大</t>
  </si>
  <si>
    <t>がんｾﾝﾀｰ</t>
  </si>
  <si>
    <t>県立佐原</t>
  </si>
  <si>
    <t>千葉ﾘﾊﾋﾞﾘ</t>
  </si>
  <si>
    <t>順大浦安</t>
  </si>
  <si>
    <t>千葉青葉</t>
  </si>
  <si>
    <t>東歯大市川</t>
  </si>
  <si>
    <t>R</t>
  </si>
  <si>
    <t>下限</t>
  </si>
  <si>
    <t>上限</t>
  </si>
  <si>
    <t>AMY</t>
  </si>
  <si>
    <t>CHE</t>
  </si>
  <si>
    <t>TG</t>
  </si>
  <si>
    <t>HDL</t>
  </si>
  <si>
    <t>協和認証値</t>
  </si>
  <si>
    <t>協和平均</t>
  </si>
  <si>
    <t>協和下限</t>
  </si>
  <si>
    <t>協和上限</t>
  </si>
  <si>
    <t>ALB</t>
  </si>
  <si>
    <t>BCG認証値</t>
  </si>
  <si>
    <t>BCG平均</t>
  </si>
  <si>
    <t>BCP認証値</t>
  </si>
  <si>
    <t>BCP平均</t>
  </si>
  <si>
    <t>BCG下限</t>
  </si>
  <si>
    <t>BCG上限</t>
  </si>
  <si>
    <t>BCP下限</t>
  </si>
  <si>
    <t>BCP上限</t>
  </si>
  <si>
    <t>LDL</t>
  </si>
  <si>
    <t>rGT</t>
  </si>
  <si>
    <t>TBIL</t>
  </si>
  <si>
    <t>こども病院</t>
  </si>
  <si>
    <t>10病院平均</t>
  </si>
  <si>
    <t>積水認証値</t>
  </si>
  <si>
    <t>積水平均</t>
  </si>
  <si>
    <t>積水下限</t>
  </si>
  <si>
    <t>積水上限</t>
  </si>
  <si>
    <t>千葉大病院は２月からBM２２５０に変わりました。</t>
  </si>
  <si>
    <t>月</t>
    <rPh sb="0" eb="1">
      <t>ツキ</t>
    </rPh>
    <phoneticPr fontId="2"/>
  </si>
  <si>
    <t>AMY</t>
    <phoneticPr fontId="2"/>
  </si>
  <si>
    <t>Mg</t>
    <phoneticPr fontId="2"/>
  </si>
  <si>
    <t>参考値として扱う項目</t>
    <rPh sb="6" eb="7">
      <t>アツカ</t>
    </rPh>
    <rPh sb="8" eb="10">
      <t>コウモク</t>
    </rPh>
    <phoneticPr fontId="2"/>
  </si>
  <si>
    <t>積水下限</t>
    <rPh sb="0" eb="2">
      <t>セキスイ</t>
    </rPh>
    <phoneticPr fontId="2"/>
  </si>
  <si>
    <t>積水上限</t>
    <rPh sb="0" eb="2">
      <t>セキスイ</t>
    </rPh>
    <phoneticPr fontId="2"/>
  </si>
  <si>
    <t>千葉MC</t>
    <phoneticPr fontId="2"/>
  </si>
  <si>
    <t>TG</t>
    <phoneticPr fontId="2"/>
  </si>
  <si>
    <t>CL</t>
    <phoneticPr fontId="2"/>
  </si>
  <si>
    <t>日立認証値</t>
    <rPh sb="0" eb="1">
      <t>ヒ</t>
    </rPh>
    <rPh sb="1" eb="2">
      <t>タテ</t>
    </rPh>
    <phoneticPr fontId="2"/>
  </si>
  <si>
    <t>日立平均</t>
    <rPh sb="0" eb="1">
      <t>ヒ</t>
    </rPh>
    <rPh sb="1" eb="2">
      <t>タ</t>
    </rPh>
    <phoneticPr fontId="2"/>
  </si>
  <si>
    <t>CL認証値</t>
    <phoneticPr fontId="2"/>
  </si>
  <si>
    <t>CL下限</t>
    <phoneticPr fontId="2"/>
  </si>
  <si>
    <t>CL上限</t>
    <phoneticPr fontId="2"/>
  </si>
  <si>
    <t>A&amp;T下限</t>
    <phoneticPr fontId="2"/>
  </si>
  <si>
    <t>A&amp;T上限</t>
    <phoneticPr fontId="2"/>
  </si>
  <si>
    <t>A&amp;T平均</t>
    <phoneticPr fontId="2"/>
  </si>
  <si>
    <t>船橋中央</t>
    <rPh sb="2" eb="4">
      <t>チュウオウ</t>
    </rPh>
    <phoneticPr fontId="2"/>
  </si>
  <si>
    <t>AST</t>
    <phoneticPr fontId="2"/>
  </si>
  <si>
    <t>CHE</t>
    <phoneticPr fontId="2"/>
  </si>
  <si>
    <t>Fe</t>
    <phoneticPr fontId="2"/>
  </si>
  <si>
    <t>IgG</t>
    <phoneticPr fontId="2"/>
  </si>
  <si>
    <t>IgA</t>
    <phoneticPr fontId="2"/>
  </si>
  <si>
    <t>IgM</t>
    <phoneticPr fontId="2"/>
  </si>
  <si>
    <r>
      <t>Chiritorol 2000L 緑ﾗﾍﾞﾙ（</t>
    </r>
    <r>
      <rPr>
        <b/>
        <sz val="10"/>
        <rFont val="メイリオ"/>
        <family val="3"/>
        <charset val="128"/>
      </rPr>
      <t>製造番号：007405 有効期限：2016．04）</t>
    </r>
    <r>
      <rPr>
        <b/>
        <sz val="14"/>
        <rFont val="メイリオ"/>
        <family val="3"/>
        <charset val="128"/>
      </rPr>
      <t>認証値 2014年8月</t>
    </r>
    <rPh sb="17" eb="18">
      <t>ミドリ</t>
    </rPh>
    <rPh sb="35" eb="37">
      <t>ユウコウ</t>
    </rPh>
    <rPh sb="37" eb="39">
      <t>キゲン</t>
    </rPh>
    <rPh sb="47" eb="49">
      <t>ニンショウ</t>
    </rPh>
    <rPh sb="49" eb="50">
      <t>アタイ</t>
    </rPh>
    <rPh sb="56" eb="57">
      <t>ネン</t>
    </rPh>
    <rPh sb="58" eb="59">
      <t>ツキ</t>
    </rPh>
    <phoneticPr fontId="2"/>
  </si>
  <si>
    <r>
      <rPr>
        <sz val="14"/>
        <rFont val="HGP創英角ｺﾞｼｯｸUB"/>
        <family val="3"/>
        <charset val="128"/>
      </rPr>
      <t>認証値</t>
    </r>
  </si>
  <si>
    <r>
      <rPr>
        <sz val="14"/>
        <rFont val="HGP創英角ｺﾞｼｯｸUB"/>
        <family val="3"/>
        <charset val="128"/>
      </rPr>
      <t>単位</t>
    </r>
  </si>
  <si>
    <r>
      <rPr>
        <sz val="14"/>
        <rFont val="HGP創英角ｺﾞｼｯｸUB"/>
        <family val="3"/>
        <charset val="128"/>
      </rPr>
      <t>許容範囲</t>
    </r>
  </si>
  <si>
    <r>
      <rPr>
        <sz val="14"/>
        <rFont val="HGP創英角ｺﾞｼｯｸUB"/>
        <family val="3"/>
        <charset val="128"/>
      </rPr>
      <t>許容幅</t>
    </r>
  </si>
  <si>
    <t>～</t>
    <phoneticPr fontId="2"/>
  </si>
  <si>
    <r>
      <t>±</t>
    </r>
    <r>
      <rPr>
        <sz val="12"/>
        <rFont val="HGP創英角ｺﾞｼｯｸUB"/>
        <family val="3"/>
        <charset val="128"/>
      </rPr>
      <t>２ｍｍｏｌ／ｌ</t>
    </r>
  </si>
  <si>
    <r>
      <t>±</t>
    </r>
    <r>
      <rPr>
        <sz val="12"/>
        <rFont val="HGP創英角ｺﾞｼｯｸUB"/>
        <family val="3"/>
        <charset val="128"/>
      </rPr>
      <t>０．２ｍｍｏｌ／ｌ</t>
    </r>
  </si>
  <si>
    <t>CL</t>
    <phoneticPr fontId="2"/>
  </si>
  <si>
    <r>
      <t>±</t>
    </r>
    <r>
      <rPr>
        <sz val="12"/>
        <rFont val="HGP創英角ｺﾞｼｯｸUB"/>
        <family val="3"/>
        <charset val="128"/>
      </rPr>
      <t>３ｍｍｏｌ／ｌ</t>
    </r>
    <phoneticPr fontId="2"/>
  </si>
  <si>
    <t>CL（日立電極）</t>
    <rPh sb="3" eb="4">
      <t>ヒ</t>
    </rPh>
    <rPh sb="4" eb="5">
      <t>タ</t>
    </rPh>
    <rPh sb="5" eb="7">
      <t>デンキョク</t>
    </rPh>
    <phoneticPr fontId="2"/>
  </si>
  <si>
    <r>
      <t>±</t>
    </r>
    <r>
      <rPr>
        <sz val="12"/>
        <rFont val="HGP創英角ｺﾞｼｯｸUB"/>
        <family val="3"/>
        <charset val="128"/>
      </rPr>
      <t>０．５ｍｇ／ｄｌ</t>
    </r>
  </si>
  <si>
    <r>
      <t>±</t>
    </r>
    <r>
      <rPr>
        <sz val="12"/>
        <rFont val="HGP創英角ｺﾞｼｯｸUB"/>
        <family val="3"/>
        <charset val="128"/>
      </rPr>
      <t>５ｍｇ／ｄｌ</t>
    </r>
    <phoneticPr fontId="2"/>
  </si>
  <si>
    <r>
      <t>±</t>
    </r>
    <r>
      <rPr>
        <sz val="12"/>
        <rFont val="HGP創英角ｺﾞｼｯｸUB"/>
        <family val="3"/>
        <charset val="128"/>
      </rPr>
      <t>６ｍｇ／ｄｌ（</t>
    </r>
    <r>
      <rPr>
        <sz val="12"/>
        <rFont val="Arial"/>
        <family val="2"/>
      </rPr>
      <t>±</t>
    </r>
    <r>
      <rPr>
        <sz val="12"/>
        <rFont val="HGP創英角ｺﾞｼｯｸUB"/>
        <family val="3"/>
        <charset val="128"/>
      </rPr>
      <t>５％）</t>
    </r>
    <phoneticPr fontId="2"/>
  </si>
  <si>
    <t>TG</t>
    <phoneticPr fontId="2"/>
  </si>
  <si>
    <r>
      <t>±</t>
    </r>
    <r>
      <rPr>
        <sz val="12"/>
        <rFont val="HGP創英角ｺﾞｼｯｸUB"/>
        <family val="3"/>
        <charset val="128"/>
      </rPr>
      <t>３ｍｇ／ｄｌ（</t>
    </r>
    <r>
      <rPr>
        <sz val="12"/>
        <rFont val="Arial"/>
        <family val="2"/>
      </rPr>
      <t>±</t>
    </r>
    <r>
      <rPr>
        <sz val="12"/>
        <rFont val="HGP創英角ｺﾞｼｯｸUB"/>
        <family val="3"/>
        <charset val="128"/>
      </rPr>
      <t>５％）</t>
    </r>
    <phoneticPr fontId="2"/>
  </si>
  <si>
    <t>HDL協和メタボリード</t>
    <phoneticPr fontId="2"/>
  </si>
  <si>
    <r>
      <t>±</t>
    </r>
    <r>
      <rPr>
        <sz val="12"/>
        <rFont val="HGP創英角ｺﾞｼｯｸUB"/>
        <family val="3"/>
        <charset val="128"/>
      </rPr>
      <t>３ｍｇ／ｄｌ</t>
    </r>
    <phoneticPr fontId="2"/>
  </si>
  <si>
    <t>HDL積水コレステスト</t>
    <rPh sb="3" eb="5">
      <t>セキスイ</t>
    </rPh>
    <phoneticPr fontId="2"/>
  </si>
  <si>
    <r>
      <t>±</t>
    </r>
    <r>
      <rPr>
        <sz val="12"/>
        <rFont val="HGP創英角ｺﾞｼｯｸUB"/>
        <family val="3"/>
        <charset val="128"/>
      </rPr>
      <t>３ｍｇ／ｄｌ</t>
    </r>
  </si>
  <si>
    <r>
      <t>±</t>
    </r>
    <r>
      <rPr>
        <sz val="12"/>
        <rFont val="HGP創英角ｺﾞｼｯｸUB"/>
        <family val="3"/>
        <charset val="128"/>
      </rPr>
      <t>０．２ｇ／ｄｌ</t>
    </r>
  </si>
  <si>
    <t>ALB（BCG）</t>
  </si>
  <si>
    <t>ALB（New BCP）</t>
    <phoneticPr fontId="2"/>
  </si>
  <si>
    <r>
      <t>±</t>
    </r>
    <r>
      <rPr>
        <sz val="12"/>
        <rFont val="HGP創英角ｺﾞｼｯｸUB"/>
        <family val="3"/>
        <charset val="128"/>
      </rPr>
      <t>０．２０ｍｇ／ｄｌ</t>
    </r>
    <phoneticPr fontId="2"/>
  </si>
  <si>
    <r>
      <t>±</t>
    </r>
    <r>
      <rPr>
        <sz val="12"/>
        <rFont val="HGP創英角ｺﾞｼｯｸUB"/>
        <family val="3"/>
        <charset val="128"/>
      </rPr>
      <t>０．３ｍｇ／ｄｌ</t>
    </r>
    <phoneticPr fontId="2"/>
  </si>
  <si>
    <r>
      <t>±</t>
    </r>
    <r>
      <rPr>
        <sz val="12"/>
        <rFont val="HGP創英角ｺﾞｼｯｸUB"/>
        <family val="3"/>
        <charset val="128"/>
      </rPr>
      <t>２ｍｇ／ｄｌ</t>
    </r>
    <phoneticPr fontId="2"/>
  </si>
  <si>
    <r>
      <t>±</t>
    </r>
    <r>
      <rPr>
        <sz val="12"/>
        <rFont val="HGP創英角ｺﾞｼｯｸUB"/>
        <family val="3"/>
        <charset val="128"/>
      </rPr>
      <t>５Ｕ／ｌ（</t>
    </r>
    <r>
      <rPr>
        <sz val="12"/>
        <rFont val="Arial"/>
        <family val="2"/>
      </rPr>
      <t>±</t>
    </r>
    <r>
      <rPr>
        <sz val="12"/>
        <rFont val="HGP創英角ｺﾞｼｯｸUB"/>
        <family val="3"/>
        <charset val="128"/>
      </rPr>
      <t>５％）</t>
    </r>
    <phoneticPr fontId="2"/>
  </si>
  <si>
    <r>
      <t>±</t>
    </r>
    <r>
      <rPr>
        <sz val="12"/>
        <rFont val="HGP創英角ｺﾞｼｯｸUB"/>
        <family val="3"/>
        <charset val="128"/>
      </rPr>
      <t>４Ｕ／ｌ（</t>
    </r>
    <r>
      <rPr>
        <sz val="12"/>
        <rFont val="Arial"/>
        <family val="2"/>
      </rPr>
      <t>±</t>
    </r>
    <r>
      <rPr>
        <sz val="12"/>
        <rFont val="HGP創英角ｺﾞｼｯｸUB"/>
        <family val="3"/>
        <charset val="128"/>
      </rPr>
      <t>５％）</t>
    </r>
  </si>
  <si>
    <t>γ-GT</t>
    <phoneticPr fontId="2"/>
  </si>
  <si>
    <r>
      <t>±</t>
    </r>
    <r>
      <rPr>
        <sz val="12"/>
        <rFont val="HGP創英角ｺﾞｼｯｸUB"/>
        <family val="3"/>
        <charset val="128"/>
      </rPr>
      <t>４Ｕ／ｌ（</t>
    </r>
    <r>
      <rPr>
        <sz val="12"/>
        <rFont val="Arial"/>
        <family val="2"/>
      </rPr>
      <t>±</t>
    </r>
    <r>
      <rPr>
        <sz val="12"/>
        <rFont val="HGP創英角ｺﾞｼｯｸUB"/>
        <family val="3"/>
        <charset val="128"/>
      </rPr>
      <t>５％）</t>
    </r>
    <phoneticPr fontId="2"/>
  </si>
  <si>
    <r>
      <t>±</t>
    </r>
    <r>
      <rPr>
        <sz val="12"/>
        <rFont val="HGP創英角ｺﾞｼｯｸUB"/>
        <family val="3"/>
        <charset val="128"/>
      </rPr>
      <t>１４Ｕ／ｌ（</t>
    </r>
    <r>
      <rPr>
        <sz val="12"/>
        <rFont val="Arial"/>
        <family val="2"/>
      </rPr>
      <t>±</t>
    </r>
    <r>
      <rPr>
        <sz val="12"/>
        <rFont val="HGP創英角ｺﾞｼｯｸUB"/>
        <family val="3"/>
        <charset val="128"/>
      </rPr>
      <t>５％）</t>
    </r>
    <phoneticPr fontId="2"/>
  </si>
  <si>
    <r>
      <t>±</t>
    </r>
    <r>
      <rPr>
        <sz val="12"/>
        <rFont val="HGP創英角ｺﾞｼｯｸUB"/>
        <family val="3"/>
        <charset val="128"/>
      </rPr>
      <t>１５Ｕ／ｌ（</t>
    </r>
    <r>
      <rPr>
        <sz val="12"/>
        <rFont val="Arial"/>
        <family val="2"/>
      </rPr>
      <t>±</t>
    </r>
    <r>
      <rPr>
        <sz val="12"/>
        <rFont val="HGP創英角ｺﾞｼｯｸUB"/>
        <family val="3"/>
        <charset val="128"/>
      </rPr>
      <t>５％）</t>
    </r>
    <phoneticPr fontId="2"/>
  </si>
  <si>
    <t>CK</t>
    <phoneticPr fontId="2"/>
  </si>
  <si>
    <t>AMY</t>
    <phoneticPr fontId="2"/>
  </si>
  <si>
    <r>
      <t>±</t>
    </r>
    <r>
      <rPr>
        <sz val="12"/>
        <rFont val="HGP創英角ｺﾞｼｯｸUB"/>
        <family val="3"/>
        <charset val="128"/>
      </rPr>
      <t>１１Ｕ／ｌ（</t>
    </r>
    <r>
      <rPr>
        <sz val="12"/>
        <rFont val="Arial"/>
        <family val="2"/>
      </rPr>
      <t>±</t>
    </r>
    <r>
      <rPr>
        <sz val="12"/>
        <rFont val="HGP創英角ｺﾞｼｯｸUB"/>
        <family val="3"/>
        <charset val="128"/>
      </rPr>
      <t>５％）</t>
    </r>
    <phoneticPr fontId="2"/>
  </si>
  <si>
    <t>ChE</t>
    <phoneticPr fontId="2"/>
  </si>
  <si>
    <r>
      <t>±</t>
    </r>
    <r>
      <rPr>
        <sz val="12"/>
        <rFont val="HGP創英角ｺﾞｼｯｸUB"/>
        <family val="3"/>
        <charset val="128"/>
      </rPr>
      <t>１６Ｕ／ｌ（</t>
    </r>
    <r>
      <rPr>
        <sz val="12"/>
        <rFont val="Arial"/>
        <family val="2"/>
      </rPr>
      <t>±</t>
    </r>
    <r>
      <rPr>
        <sz val="12"/>
        <rFont val="HGP創英角ｺﾞｼｯｸUB"/>
        <family val="3"/>
        <charset val="128"/>
      </rPr>
      <t>５％）</t>
    </r>
    <phoneticPr fontId="2"/>
  </si>
  <si>
    <t>μg/dl</t>
    <phoneticPr fontId="2"/>
  </si>
  <si>
    <r>
      <t>±</t>
    </r>
    <r>
      <rPr>
        <sz val="12"/>
        <rFont val="HGP創英角ｺﾞｼｯｸUB"/>
        <family val="3"/>
        <charset val="128"/>
      </rPr>
      <t>８</t>
    </r>
    <r>
      <rPr>
        <sz val="12"/>
        <rFont val="Arial"/>
        <family val="2"/>
      </rPr>
      <t>μ</t>
    </r>
    <r>
      <rPr>
        <sz val="12"/>
        <rFont val="HGP創英角ｺﾞｼｯｸUB"/>
        <family val="3"/>
        <charset val="128"/>
      </rPr>
      <t>ｇ／ｄｌ（</t>
    </r>
    <r>
      <rPr>
        <sz val="12"/>
        <rFont val="Arial"/>
        <family val="2"/>
      </rPr>
      <t>±</t>
    </r>
    <r>
      <rPr>
        <sz val="12"/>
        <rFont val="HGP創英角ｺﾞｼｯｸUB"/>
        <family val="3"/>
        <charset val="128"/>
      </rPr>
      <t>５％）</t>
    </r>
    <phoneticPr fontId="2"/>
  </si>
  <si>
    <t>Mg</t>
    <phoneticPr fontId="2"/>
  </si>
  <si>
    <r>
      <t>±</t>
    </r>
    <r>
      <rPr>
        <sz val="12"/>
        <rFont val="HGP創英角ｺﾞｼｯｸUB"/>
        <family val="3"/>
        <charset val="128"/>
      </rPr>
      <t>０．２ｍｇ／ｄｌ</t>
    </r>
    <phoneticPr fontId="2"/>
  </si>
  <si>
    <r>
      <t>±</t>
    </r>
    <r>
      <rPr>
        <sz val="12"/>
        <rFont val="HGP創英角ｺﾞｼｯｸUB"/>
        <family val="3"/>
        <charset val="128"/>
      </rPr>
      <t>５０ｍｇ／ｄｌ（</t>
    </r>
    <r>
      <rPr>
        <sz val="12"/>
        <rFont val="Arial"/>
        <family val="2"/>
      </rPr>
      <t>±</t>
    </r>
    <r>
      <rPr>
        <sz val="12"/>
        <rFont val="HGP創英角ｺﾞｼｯｸUB"/>
        <family val="3"/>
        <charset val="128"/>
      </rPr>
      <t>５％）</t>
    </r>
    <phoneticPr fontId="2"/>
  </si>
  <si>
    <r>
      <t>±</t>
    </r>
    <r>
      <rPr>
        <sz val="12"/>
        <rFont val="HGP創英角ｺﾞｼｯｸUB"/>
        <family val="3"/>
        <charset val="128"/>
      </rPr>
      <t>２０ｍｇ／ｄｌ（</t>
    </r>
    <r>
      <rPr>
        <sz val="12"/>
        <rFont val="Arial"/>
        <family val="2"/>
      </rPr>
      <t>±</t>
    </r>
    <r>
      <rPr>
        <sz val="12"/>
        <rFont val="HGP創英角ｺﾞｼｯｸUB"/>
        <family val="3"/>
        <charset val="128"/>
      </rPr>
      <t>１０％）</t>
    </r>
    <phoneticPr fontId="2"/>
  </si>
  <si>
    <r>
      <t>±</t>
    </r>
    <r>
      <rPr>
        <sz val="12"/>
        <rFont val="HGP創英角ｺﾞｼｯｸUB"/>
        <family val="3"/>
        <charset val="128"/>
      </rPr>
      <t>１０ｍｇ／ｄｌ（</t>
    </r>
    <r>
      <rPr>
        <sz val="12"/>
        <rFont val="Arial"/>
        <family val="2"/>
      </rPr>
      <t>±</t>
    </r>
    <r>
      <rPr>
        <sz val="12"/>
        <rFont val="HGP創英角ｺﾞｼｯｸUB"/>
        <family val="3"/>
        <charset val="128"/>
      </rPr>
      <t>１０％）</t>
    </r>
    <phoneticPr fontId="2"/>
  </si>
  <si>
    <t>T-BIL</t>
    <phoneticPr fontId="2"/>
  </si>
  <si>
    <r>
      <t>±</t>
    </r>
    <r>
      <rPr>
        <sz val="12"/>
        <rFont val="HGP創英角ｺﾞｼｯｸUB"/>
        <family val="3"/>
        <charset val="128"/>
      </rPr>
      <t>０．３ｍｇ／ｄｌ</t>
    </r>
    <phoneticPr fontId="2"/>
  </si>
  <si>
    <t>LDL協和デタミナー</t>
    <rPh sb="3" eb="5">
      <t>キョウワ</t>
    </rPh>
    <phoneticPr fontId="2"/>
  </si>
  <si>
    <r>
      <t>±</t>
    </r>
    <r>
      <rPr>
        <sz val="12"/>
        <rFont val="HGP創英角ｺﾞｼｯｸUB"/>
        <family val="3"/>
        <charset val="128"/>
      </rPr>
      <t>５ｍｇ／ｄｌ</t>
    </r>
  </si>
  <si>
    <t>LDL協和メタボリード</t>
    <rPh sb="3" eb="5">
      <t>キョウワ</t>
    </rPh>
    <phoneticPr fontId="2"/>
  </si>
  <si>
    <t>LDL積水コレステスト</t>
    <rPh sb="3" eb="5">
      <t>セキスイ</t>
    </rPh>
    <phoneticPr fontId="2"/>
  </si>
  <si>
    <t>（留意事項）</t>
    <rPh sb="1" eb="3">
      <t>リュウイ</t>
    </rPh>
    <rPh sb="3" eb="5">
      <t>ジコウ</t>
    </rPh>
    <phoneticPr fontId="2"/>
  </si>
  <si>
    <t>１．ＬＤＬ値には機種間差が認められたため、参考値扱いとさせて頂きます。</t>
    <rPh sb="5" eb="6">
      <t>チ</t>
    </rPh>
    <rPh sb="8" eb="10">
      <t>キシュ</t>
    </rPh>
    <rPh sb="30" eb="31">
      <t>イタダ</t>
    </rPh>
    <phoneticPr fontId="2"/>
  </si>
  <si>
    <t xml:space="preserve">      また、協和のLDL試薬につきましては、ヒト血清では同等の反応性でデ－タに差異を認めません。
</t>
    <rPh sb="9" eb="11">
      <t>キョウワ</t>
    </rPh>
    <rPh sb="15" eb="17">
      <t>シヤク</t>
    </rPh>
    <phoneticPr fontId="2"/>
  </si>
  <si>
    <t>２．T-BIL値には原理方法別に差が認められるため、本ロットでは参考値扱いとさせて頂きます。</t>
    <rPh sb="7" eb="8">
      <t>チ</t>
    </rPh>
    <rPh sb="10" eb="12">
      <t>ゲンリ</t>
    </rPh>
    <rPh sb="12" eb="14">
      <t>ホウホウ</t>
    </rPh>
    <rPh sb="14" eb="15">
      <t>ベツ</t>
    </rPh>
    <rPh sb="16" eb="17">
      <t>サ</t>
    </rPh>
    <rPh sb="18" eb="19">
      <t>ミト</t>
    </rPh>
    <rPh sb="26" eb="27">
      <t>ホン</t>
    </rPh>
    <rPh sb="32" eb="34">
      <t>サンコウ</t>
    </rPh>
    <rPh sb="34" eb="35">
      <t>チ</t>
    </rPh>
    <rPh sb="35" eb="36">
      <t>アツカ</t>
    </rPh>
    <rPh sb="41" eb="42">
      <t>イタダ</t>
    </rPh>
    <phoneticPr fontId="2"/>
  </si>
  <si>
    <t>３．チリトロール2000Lを検量用物質（キャリブレータ）として用いることに対して、データの保証はいたしません。</t>
    <rPh sb="14" eb="16">
      <t>ケンリョウ</t>
    </rPh>
    <rPh sb="16" eb="17">
      <t>ヨウ</t>
    </rPh>
    <phoneticPr fontId="2"/>
  </si>
  <si>
    <t>千葉MC</t>
    <phoneticPr fontId="2"/>
  </si>
  <si>
    <t>2014.09月値を100％に対する変化率</t>
    <phoneticPr fontId="2"/>
  </si>
  <si>
    <t>ALT</t>
    <phoneticPr fontId="2"/>
  </si>
  <si>
    <t>2014.09月値を100％に対する変化率</t>
    <phoneticPr fontId="2"/>
  </si>
  <si>
    <t>千葉MC</t>
    <phoneticPr fontId="2"/>
  </si>
  <si>
    <t>2014.09月値を100％に対する変化率</t>
    <phoneticPr fontId="2"/>
  </si>
  <si>
    <t>千葉MC</t>
    <phoneticPr fontId="2"/>
  </si>
  <si>
    <t>2014.09月値を100％に対する変化率</t>
    <phoneticPr fontId="2"/>
  </si>
  <si>
    <t>TBIL</t>
    <phoneticPr fontId="2"/>
  </si>
  <si>
    <t>千葉MC</t>
    <phoneticPr fontId="2"/>
  </si>
  <si>
    <t>2014.09月値を100％に対する変化率</t>
    <phoneticPr fontId="2"/>
  </si>
  <si>
    <t>Mg</t>
    <phoneticPr fontId="2"/>
  </si>
  <si>
    <t>14.09</t>
    <phoneticPr fontId="2"/>
  </si>
  <si>
    <t>12</t>
    <phoneticPr fontId="2"/>
  </si>
  <si>
    <t>6</t>
    <phoneticPr fontId="2"/>
  </si>
  <si>
    <t>9病院平均</t>
    <phoneticPr fontId="2"/>
  </si>
  <si>
    <t xml:space="preserve">千葉大病院はデタミナー・千葉ﾘﾊﾋﾞﾘ病院はメタボリードを使用しており、チリトロールとの反応性に違いが確認されており、認証参考値をそれぞれ設定しております。従いまして、本カラムの協和認証値・平均は表示致しませんのでご了承ください。
</t>
    <rPh sb="0" eb="3">
      <t>チバダイ</t>
    </rPh>
    <rPh sb="3" eb="5">
      <t>ビョウイン</t>
    </rPh>
    <rPh sb="12" eb="14">
      <t>チバ</t>
    </rPh>
    <rPh sb="19" eb="21">
      <t>ビョウイン</t>
    </rPh>
    <rPh sb="29" eb="31">
      <t>シヨウ</t>
    </rPh>
    <rPh sb="44" eb="47">
      <t>ハンノウセイ</t>
    </rPh>
    <rPh sb="48" eb="49">
      <t>チガ</t>
    </rPh>
    <rPh sb="51" eb="53">
      <t>カクニン</t>
    </rPh>
    <rPh sb="59" eb="61">
      <t>ニンショウ</t>
    </rPh>
    <rPh sb="61" eb="63">
      <t>サンコウ</t>
    </rPh>
    <rPh sb="63" eb="64">
      <t>チ</t>
    </rPh>
    <rPh sb="69" eb="71">
      <t>セッテイ</t>
    </rPh>
    <rPh sb="78" eb="79">
      <t>シタガ</t>
    </rPh>
    <rPh sb="84" eb="85">
      <t>ホン</t>
    </rPh>
    <rPh sb="89" eb="91">
      <t>キョウワ</t>
    </rPh>
    <rPh sb="91" eb="93">
      <t>ニンショウ</t>
    </rPh>
    <rPh sb="93" eb="94">
      <t>チ</t>
    </rPh>
    <rPh sb="95" eb="97">
      <t>ヘイキン</t>
    </rPh>
    <rPh sb="98" eb="100">
      <t>ヒョウジ</t>
    </rPh>
    <rPh sb="100" eb="101">
      <t>イタ</t>
    </rPh>
    <rPh sb="108" eb="110">
      <t>リョウショウ</t>
    </rPh>
    <phoneticPr fontId="2"/>
  </si>
  <si>
    <t>7病院平均</t>
    <phoneticPr fontId="2"/>
  </si>
</sst>
</file>

<file path=xl/styles.xml><?xml version="1.0" encoding="utf-8"?>
<styleSheet xmlns="http://schemas.openxmlformats.org/spreadsheetml/2006/main">
  <numFmts count="3">
    <numFmt numFmtId="176" formatCode="0.0"/>
    <numFmt numFmtId="177" formatCode="0.000"/>
    <numFmt numFmtId="178" formatCode="0.0_);[Red]\(0.0\)"/>
  </numFmts>
  <fonts count="3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2"/>
      <color indexed="9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4"/>
      <name val="メイリオ"/>
      <family val="3"/>
      <charset val="128"/>
    </font>
    <font>
      <b/>
      <sz val="10"/>
      <name val="メイリオ"/>
      <family val="3"/>
      <charset val="128"/>
    </font>
    <font>
      <sz val="14"/>
      <name val="Arial"/>
      <family val="2"/>
    </font>
    <font>
      <sz val="14"/>
      <name val="HGP創英角ｺﾞｼｯｸUB"/>
      <family val="3"/>
      <charset val="128"/>
    </font>
    <font>
      <b/>
      <sz val="16"/>
      <name val="メイリオ"/>
      <family val="3"/>
      <charset val="128"/>
    </font>
    <font>
      <sz val="12"/>
      <name val="Arial"/>
      <family val="2"/>
    </font>
    <font>
      <sz val="12"/>
      <name val="HGP創英角ｺﾞｼｯｸUB"/>
      <family val="3"/>
      <charset val="128"/>
    </font>
    <font>
      <sz val="11"/>
      <name val="メイリオ"/>
      <family val="3"/>
      <charset val="128"/>
    </font>
    <font>
      <sz val="10"/>
      <name val="メイリオ"/>
      <family val="3"/>
      <charset val="128"/>
    </font>
    <font>
      <sz val="11"/>
      <color indexed="10"/>
      <name val="メイリオ"/>
      <family val="3"/>
      <charset val="128"/>
    </font>
    <font>
      <sz val="11"/>
      <name val="Meiryo UI"/>
      <family val="3"/>
      <charset val="128"/>
    </font>
    <font>
      <b/>
      <sz val="16"/>
      <name val="Meiryo UI"/>
      <family val="3"/>
      <charset val="128"/>
    </font>
    <font>
      <sz val="11"/>
      <color indexed="9"/>
      <name val="Meiryo UI"/>
      <family val="3"/>
      <charset val="128"/>
    </font>
    <font>
      <b/>
      <sz val="14"/>
      <name val="Meiryo UI"/>
      <family val="3"/>
      <charset val="128"/>
    </font>
    <font>
      <sz val="14"/>
      <name val="Meiryo UI"/>
      <family val="3"/>
      <charset val="128"/>
    </font>
    <font>
      <sz val="12"/>
      <name val="Meiryo UI"/>
      <family val="3"/>
      <charset val="128"/>
    </font>
    <font>
      <sz val="12"/>
      <color indexed="9"/>
      <name val="Meiryo UI"/>
      <family val="3"/>
      <charset val="128"/>
    </font>
    <font>
      <sz val="12"/>
      <name val="ＭＳ Ｐゴシック"/>
      <family val="3"/>
      <charset val="128"/>
    </font>
    <font>
      <sz val="14"/>
      <color indexed="9"/>
      <name val="Meiryo UI"/>
      <family val="3"/>
      <charset val="128"/>
    </font>
    <font>
      <b/>
      <sz val="16"/>
      <color rgb="FF008000"/>
      <name val="メイリオ"/>
      <family val="3"/>
      <charset val="128"/>
    </font>
    <font>
      <b/>
      <sz val="14"/>
      <color rgb="FF008000"/>
      <name val="メイリオ"/>
      <family val="3"/>
      <charset val="128"/>
    </font>
    <font>
      <b/>
      <sz val="11"/>
      <name val="Meiryo UI"/>
      <family val="3"/>
      <charset val="128"/>
    </font>
    <font>
      <b/>
      <sz val="12"/>
      <name val="Meiryo UI"/>
      <family val="3"/>
      <charset val="128"/>
    </font>
    <font>
      <b/>
      <sz val="10"/>
      <name val="Meiryo UI"/>
      <family val="3"/>
      <charset val="128"/>
    </font>
    <font>
      <sz val="14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ck">
        <color indexed="64"/>
      </top>
      <bottom style="thick">
        <color indexed="64"/>
      </bottom>
      <diagonal/>
    </border>
    <border>
      <left style="double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208">
    <xf numFmtId="0" fontId="0" fillId="0" borderId="0" xfId="0"/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NumberFormat="1" applyBorder="1" applyAlignment="1">
      <alignment horizontal="center"/>
    </xf>
    <xf numFmtId="0" fontId="0" fillId="0" borderId="3" xfId="0" applyNumberFormat="1" applyBorder="1" applyAlignment="1">
      <alignment horizontal="center"/>
    </xf>
    <xf numFmtId="0" fontId="0" fillId="0" borderId="0" xfId="0" applyAlignment="1">
      <alignment horizontal="center"/>
    </xf>
    <xf numFmtId="177" fontId="0" fillId="0" borderId="2" xfId="0" applyNumberFormat="1" applyBorder="1" applyAlignment="1">
      <alignment horizontal="center"/>
    </xf>
    <xf numFmtId="0" fontId="4" fillId="2" borderId="7" xfId="0" applyFont="1" applyFill="1" applyBorder="1"/>
    <xf numFmtId="0" fontId="4" fillId="2" borderId="1" xfId="0" applyFont="1" applyFill="1" applyBorder="1"/>
    <xf numFmtId="176" fontId="5" fillId="2" borderId="7" xfId="0" applyNumberFormat="1" applyFont="1" applyFill="1" applyBorder="1" applyAlignment="1">
      <alignment horizontal="center"/>
    </xf>
    <xf numFmtId="176" fontId="5" fillId="2" borderId="1" xfId="0" applyNumberFormat="1" applyFont="1" applyFill="1" applyBorder="1" applyAlignment="1">
      <alignment horizontal="center"/>
    </xf>
    <xf numFmtId="2" fontId="0" fillId="0" borderId="2" xfId="0" applyNumberFormat="1" applyBorder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0" xfId="0" applyBorder="1"/>
    <xf numFmtId="0" fontId="6" fillId="0" borderId="0" xfId="0" applyFont="1"/>
    <xf numFmtId="0" fontId="3" fillId="0" borderId="0" xfId="0" applyFont="1"/>
    <xf numFmtId="0" fontId="7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1" fillId="0" borderId="14" xfId="0" applyFont="1" applyFill="1" applyBorder="1" applyAlignment="1">
      <alignment horizontal="center" vertical="center"/>
    </xf>
    <xf numFmtId="0" fontId="7" fillId="0" borderId="15" xfId="0" applyNumberFormat="1" applyFont="1" applyFill="1" applyBorder="1" applyAlignment="1">
      <alignment horizontal="center" vertical="center"/>
    </xf>
    <xf numFmtId="0" fontId="12" fillId="0" borderId="15" xfId="0" applyFont="1" applyFill="1" applyBorder="1" applyAlignment="1">
      <alignment horizontal="center" vertical="center"/>
    </xf>
    <xf numFmtId="0" fontId="11" fillId="0" borderId="21" xfId="0" applyFont="1" applyFill="1" applyBorder="1" applyAlignment="1">
      <alignment horizontal="center" vertical="center"/>
    </xf>
    <xf numFmtId="0" fontId="7" fillId="0" borderId="19" xfId="0" applyNumberFormat="1" applyFont="1" applyFill="1" applyBorder="1" applyAlignment="1">
      <alignment horizontal="center" vertical="center"/>
    </xf>
    <xf numFmtId="0" fontId="12" fillId="0" borderId="19" xfId="0" applyFont="1" applyFill="1" applyBorder="1" applyAlignment="1">
      <alignment horizontal="center" vertical="center"/>
    </xf>
    <xf numFmtId="0" fontId="11" fillId="0" borderId="17" xfId="0" applyFont="1" applyFill="1" applyBorder="1" applyAlignment="1">
      <alignment horizontal="center" vertical="center"/>
    </xf>
    <xf numFmtId="0" fontId="7" fillId="0" borderId="23" xfId="0" applyNumberFormat="1" applyFont="1" applyFill="1" applyBorder="1" applyAlignment="1">
      <alignment horizontal="center" vertical="center"/>
    </xf>
    <xf numFmtId="0" fontId="12" fillId="0" borderId="23" xfId="0" applyFont="1" applyFill="1" applyBorder="1" applyAlignment="1">
      <alignment horizontal="center" vertical="center"/>
    </xf>
    <xf numFmtId="0" fontId="11" fillId="0" borderId="38" xfId="0" applyFont="1" applyFill="1" applyBorder="1" applyAlignment="1">
      <alignment horizontal="center" vertical="center"/>
    </xf>
    <xf numFmtId="0" fontId="7" fillId="0" borderId="5" xfId="0" applyNumberFormat="1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11" fillId="0" borderId="42" xfId="0" applyFont="1" applyFill="1" applyBorder="1" applyAlignment="1">
      <alignment horizontal="center" vertical="center"/>
    </xf>
    <xf numFmtId="0" fontId="7" fillId="0" borderId="44" xfId="0" applyNumberFormat="1" applyFont="1" applyFill="1" applyBorder="1" applyAlignment="1">
      <alignment horizontal="center" vertical="center"/>
    </xf>
    <xf numFmtId="0" fontId="12" fillId="0" borderId="44" xfId="0" applyFont="1" applyFill="1" applyBorder="1" applyAlignment="1">
      <alignment horizontal="center" vertical="center"/>
    </xf>
    <xf numFmtId="0" fontId="7" fillId="0" borderId="24" xfId="0" applyFont="1" applyFill="1" applyBorder="1" applyAlignment="1">
      <alignment horizontal="center" vertical="center"/>
    </xf>
    <xf numFmtId="0" fontId="7" fillId="0" borderId="24" xfId="0" applyNumberFormat="1" applyFont="1" applyFill="1" applyBorder="1" applyAlignment="1">
      <alignment horizontal="center" vertical="center"/>
    </xf>
    <xf numFmtId="0" fontId="12" fillId="0" borderId="24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 wrapText="1"/>
    </xf>
    <xf numFmtId="0" fontId="11" fillId="0" borderId="17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center" vertical="center"/>
    </xf>
    <xf numFmtId="0" fontId="14" fillId="0" borderId="0" xfId="0" applyFont="1" applyAlignment="1">
      <alignment horizontal="right" vertical="center"/>
    </xf>
    <xf numFmtId="0" fontId="14" fillId="0" borderId="0" xfId="0" applyFont="1"/>
    <xf numFmtId="0" fontId="14" fillId="0" borderId="0" xfId="0" applyFont="1" applyAlignment="1">
      <alignment horizontal="left"/>
    </xf>
    <xf numFmtId="0" fontId="15" fillId="0" borderId="0" xfId="0" applyFont="1" applyFill="1" applyBorder="1" applyAlignment="1">
      <alignment horizontal="left" vertical="center"/>
    </xf>
    <xf numFmtId="0" fontId="14" fillId="0" borderId="0" xfId="0" applyFont="1" applyAlignment="1">
      <alignment horizontal="right"/>
    </xf>
    <xf numFmtId="0" fontId="15" fillId="0" borderId="0" xfId="0" applyFont="1" applyFill="1" applyAlignment="1">
      <alignment horizontal="left" vertical="center"/>
    </xf>
    <xf numFmtId="0" fontId="14" fillId="0" borderId="0" xfId="0" applyFont="1" applyFill="1" applyAlignment="1">
      <alignment horizontal="left" vertical="center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left" vertical="center"/>
    </xf>
    <xf numFmtId="0" fontId="16" fillId="0" borderId="0" xfId="0" applyFont="1" applyFill="1" applyAlignment="1">
      <alignment horizontal="left" vertical="center"/>
    </xf>
    <xf numFmtId="0" fontId="16" fillId="0" borderId="0" xfId="0" applyFont="1" applyAlignment="1">
      <alignment horizontal="right"/>
    </xf>
    <xf numFmtId="0" fontId="16" fillId="0" borderId="0" xfId="0" applyFont="1"/>
    <xf numFmtId="0" fontId="16" fillId="0" borderId="0" xfId="0" applyFont="1" applyAlignment="1">
      <alignment horizontal="left"/>
    </xf>
    <xf numFmtId="0" fontId="16" fillId="0" borderId="0" xfId="0" applyFont="1" applyFill="1" applyAlignment="1">
      <alignment horizontal="center" vertical="center"/>
    </xf>
    <xf numFmtId="0" fontId="17" fillId="0" borderId="0" xfId="0" applyFont="1"/>
    <xf numFmtId="0" fontId="18" fillId="0" borderId="0" xfId="0" applyFont="1" applyAlignment="1">
      <alignment horizontal="center"/>
    </xf>
    <xf numFmtId="0" fontId="17" fillId="0" borderId="2" xfId="0" applyFont="1" applyBorder="1" applyAlignment="1">
      <alignment horizontal="center"/>
    </xf>
    <xf numFmtId="0" fontId="17" fillId="0" borderId="2" xfId="0" applyNumberFormat="1" applyFont="1" applyBorder="1" applyAlignment="1">
      <alignment horizontal="center"/>
    </xf>
    <xf numFmtId="0" fontId="17" fillId="0" borderId="3" xfId="0" applyNumberFormat="1" applyFont="1" applyBorder="1" applyAlignment="1">
      <alignment horizontal="center"/>
    </xf>
    <xf numFmtId="176" fontId="17" fillId="0" borderId="2" xfId="0" applyNumberFormat="1" applyFont="1" applyBorder="1" applyAlignment="1">
      <alignment horizontal="center"/>
    </xf>
    <xf numFmtId="0" fontId="17" fillId="0" borderId="4" xfId="0" applyFont="1" applyBorder="1" applyAlignment="1">
      <alignment horizontal="center" vertical="center"/>
    </xf>
    <xf numFmtId="177" fontId="17" fillId="0" borderId="2" xfId="0" applyNumberFormat="1" applyFont="1" applyBorder="1" applyAlignment="1">
      <alignment horizontal="center"/>
    </xf>
    <xf numFmtId="0" fontId="19" fillId="2" borderId="7" xfId="0" applyFont="1" applyFill="1" applyBorder="1" applyAlignment="1">
      <alignment horizontal="center"/>
    </xf>
    <xf numFmtId="0" fontId="19" fillId="2" borderId="1" xfId="0" applyFont="1" applyFill="1" applyBorder="1" applyAlignment="1">
      <alignment horizontal="center"/>
    </xf>
    <xf numFmtId="0" fontId="17" fillId="0" borderId="2" xfId="0" applyFont="1" applyBorder="1"/>
    <xf numFmtId="176" fontId="20" fillId="0" borderId="2" xfId="0" applyNumberFormat="1" applyFont="1" applyBorder="1" applyAlignment="1">
      <alignment horizontal="center"/>
    </xf>
    <xf numFmtId="0" fontId="17" fillId="0" borderId="2" xfId="0" applyFont="1" applyFill="1" applyBorder="1"/>
    <xf numFmtId="0" fontId="21" fillId="0" borderId="0" xfId="0" applyFont="1"/>
    <xf numFmtId="0" fontId="22" fillId="0" borderId="2" xfId="0" applyNumberFormat="1" applyFont="1" applyBorder="1" applyAlignment="1">
      <alignment horizontal="center"/>
    </xf>
    <xf numFmtId="0" fontId="22" fillId="0" borderId="3" xfId="0" applyNumberFormat="1" applyFont="1" applyBorder="1" applyAlignment="1">
      <alignment horizontal="center"/>
    </xf>
    <xf numFmtId="176" fontId="22" fillId="0" borderId="2" xfId="0" applyNumberFormat="1" applyFont="1" applyBorder="1" applyAlignment="1">
      <alignment horizontal="center"/>
    </xf>
    <xf numFmtId="0" fontId="22" fillId="0" borderId="4" xfId="0" applyFont="1" applyBorder="1" applyAlignment="1">
      <alignment horizontal="center" vertical="center"/>
    </xf>
    <xf numFmtId="177" fontId="22" fillId="0" borderId="2" xfId="0" applyNumberFormat="1" applyFont="1" applyBorder="1" applyAlignment="1">
      <alignment horizontal="center"/>
    </xf>
    <xf numFmtId="0" fontId="23" fillId="2" borderId="7" xfId="0" applyFont="1" applyFill="1" applyBorder="1" applyAlignment="1">
      <alignment horizontal="center"/>
    </xf>
    <xf numFmtId="0" fontId="23" fillId="2" borderId="1" xfId="0" applyFont="1" applyFill="1" applyBorder="1" applyAlignment="1">
      <alignment horizontal="center"/>
    </xf>
    <xf numFmtId="0" fontId="22" fillId="0" borderId="0" xfId="0" applyFont="1"/>
    <xf numFmtId="176" fontId="22" fillId="0" borderId="0" xfId="0" applyNumberFormat="1" applyFont="1"/>
    <xf numFmtId="0" fontId="22" fillId="0" borderId="2" xfId="0" applyFont="1" applyBorder="1"/>
    <xf numFmtId="0" fontId="22" fillId="0" borderId="2" xfId="0" applyFont="1" applyBorder="1" applyAlignment="1">
      <alignment horizontal="center"/>
    </xf>
    <xf numFmtId="0" fontId="24" fillId="0" borderId="0" xfId="0" applyFont="1"/>
    <xf numFmtId="2" fontId="24" fillId="0" borderId="0" xfId="0" applyNumberFormat="1" applyFont="1" applyAlignment="1">
      <alignment horizontal="center"/>
    </xf>
    <xf numFmtId="0" fontId="22" fillId="0" borderId="2" xfId="0" applyFont="1" applyFill="1" applyBorder="1"/>
    <xf numFmtId="0" fontId="23" fillId="2" borderId="7" xfId="0" applyFont="1" applyFill="1" applyBorder="1"/>
    <xf numFmtId="0" fontId="23" fillId="2" borderId="1" xfId="0" applyFont="1" applyFill="1" applyBorder="1"/>
    <xf numFmtId="2" fontId="22" fillId="0" borderId="0" xfId="0" applyNumberFormat="1" applyFont="1" applyAlignment="1">
      <alignment horizontal="center"/>
    </xf>
    <xf numFmtId="1" fontId="23" fillId="2" borderId="1" xfId="0" applyNumberFormat="1" applyFont="1" applyFill="1" applyBorder="1"/>
    <xf numFmtId="0" fontId="22" fillId="0" borderId="4" xfId="0" applyFont="1" applyBorder="1" applyAlignment="1">
      <alignment horizontal="center"/>
    </xf>
    <xf numFmtId="0" fontId="22" fillId="0" borderId="5" xfId="0" applyFont="1" applyBorder="1" applyAlignment="1">
      <alignment horizontal="center"/>
    </xf>
    <xf numFmtId="177" fontId="22" fillId="0" borderId="2" xfId="0" applyNumberFormat="1" applyFont="1" applyBorder="1"/>
    <xf numFmtId="177" fontId="23" fillId="2" borderId="7" xfId="0" applyNumberFormat="1" applyFont="1" applyFill="1" applyBorder="1" applyAlignment="1">
      <alignment horizontal="center"/>
    </xf>
    <xf numFmtId="177" fontId="23" fillId="2" borderId="1" xfId="0" applyNumberFormat="1" applyFont="1" applyFill="1" applyBorder="1" applyAlignment="1">
      <alignment horizontal="center"/>
    </xf>
    <xf numFmtId="2" fontId="22" fillId="0" borderId="2" xfId="0" applyNumberFormat="1" applyFont="1" applyBorder="1" applyAlignment="1">
      <alignment horizontal="center"/>
    </xf>
    <xf numFmtId="176" fontId="23" fillId="2" borderId="7" xfId="0" applyNumberFormat="1" applyFont="1" applyFill="1" applyBorder="1" applyAlignment="1">
      <alignment horizontal="center"/>
    </xf>
    <xf numFmtId="176" fontId="23" fillId="2" borderId="1" xfId="0" applyNumberFormat="1" applyFont="1" applyFill="1" applyBorder="1" applyAlignment="1">
      <alignment horizontal="center"/>
    </xf>
    <xf numFmtId="0" fontId="21" fillId="0" borderId="2" xfId="0" applyFont="1" applyBorder="1" applyAlignment="1">
      <alignment horizontal="center"/>
    </xf>
    <xf numFmtId="0" fontId="25" fillId="2" borderId="7" xfId="0" applyFont="1" applyFill="1" applyBorder="1" applyAlignment="1">
      <alignment horizontal="center"/>
    </xf>
    <xf numFmtId="0" fontId="25" fillId="2" borderId="1" xfId="0" applyFont="1" applyFill="1" applyBorder="1" applyAlignment="1">
      <alignment horizontal="center"/>
    </xf>
    <xf numFmtId="1" fontId="20" fillId="0" borderId="2" xfId="0" applyNumberFormat="1" applyFont="1" applyBorder="1" applyAlignment="1">
      <alignment horizontal="center"/>
    </xf>
    <xf numFmtId="1" fontId="23" fillId="2" borderId="7" xfId="0" applyNumberFormat="1" applyFont="1" applyFill="1" applyBorder="1" applyAlignment="1">
      <alignment horizontal="center"/>
    </xf>
    <xf numFmtId="1" fontId="23" fillId="2" borderId="1" xfId="0" applyNumberFormat="1" applyFont="1" applyFill="1" applyBorder="1" applyAlignment="1">
      <alignment horizontal="center"/>
    </xf>
    <xf numFmtId="176" fontId="20" fillId="0" borderId="2" xfId="0" applyNumberFormat="1" applyFont="1" applyBorder="1" applyAlignment="1">
      <alignment horizontal="center" vertical="center"/>
    </xf>
    <xf numFmtId="0" fontId="26" fillId="0" borderId="13" xfId="0" applyNumberFormat="1" applyFont="1" applyFill="1" applyBorder="1" applyAlignment="1">
      <alignment horizontal="center" vertical="center"/>
    </xf>
    <xf numFmtId="0" fontId="26" fillId="0" borderId="20" xfId="0" applyNumberFormat="1" applyFont="1" applyFill="1" applyBorder="1" applyAlignment="1">
      <alignment horizontal="center" vertical="center"/>
    </xf>
    <xf numFmtId="0" fontId="26" fillId="0" borderId="18" xfId="0" applyNumberFormat="1" applyFont="1" applyFill="1" applyBorder="1" applyAlignment="1">
      <alignment horizontal="center" vertical="center"/>
    </xf>
    <xf numFmtId="176" fontId="26" fillId="0" borderId="18" xfId="0" applyNumberFormat="1" applyFont="1" applyFill="1" applyBorder="1" applyAlignment="1">
      <alignment horizontal="center" vertical="center"/>
    </xf>
    <xf numFmtId="0" fontId="26" fillId="0" borderId="22" xfId="0" applyNumberFormat="1" applyFont="1" applyFill="1" applyBorder="1" applyAlignment="1">
      <alignment horizontal="center" vertical="center"/>
    </xf>
    <xf numFmtId="0" fontId="26" fillId="0" borderId="39" xfId="0" applyNumberFormat="1" applyFont="1" applyFill="1" applyBorder="1" applyAlignment="1">
      <alignment horizontal="center" vertical="center"/>
    </xf>
    <xf numFmtId="0" fontId="26" fillId="0" borderId="43" xfId="0" applyNumberFormat="1" applyFont="1" applyFill="1" applyBorder="1" applyAlignment="1">
      <alignment horizontal="center" vertical="center"/>
    </xf>
    <xf numFmtId="176" fontId="26" fillId="0" borderId="20" xfId="0" applyNumberFormat="1" applyFont="1" applyFill="1" applyBorder="1" applyAlignment="1">
      <alignment horizontal="center" vertical="center"/>
    </xf>
    <xf numFmtId="2" fontId="26" fillId="3" borderId="18" xfId="0" applyNumberFormat="1" applyFont="1" applyFill="1" applyBorder="1" applyAlignment="1">
      <alignment horizontal="center" vertical="center"/>
    </xf>
    <xf numFmtId="176" fontId="26" fillId="3" borderId="13" xfId="0" applyNumberFormat="1" applyFont="1" applyFill="1" applyBorder="1" applyAlignment="1">
      <alignment horizontal="center" vertical="center"/>
    </xf>
    <xf numFmtId="0" fontId="26" fillId="3" borderId="18" xfId="0" applyNumberFormat="1" applyFont="1" applyFill="1" applyBorder="1" applyAlignment="1">
      <alignment horizontal="center" vertical="center"/>
    </xf>
    <xf numFmtId="2" fontId="26" fillId="3" borderId="13" xfId="0" applyNumberFormat="1" applyFont="1" applyFill="1" applyBorder="1" applyAlignment="1">
      <alignment horizontal="center" vertical="center"/>
    </xf>
    <xf numFmtId="0" fontId="26" fillId="3" borderId="13" xfId="0" applyNumberFormat="1" applyFont="1" applyFill="1" applyBorder="1" applyAlignment="1">
      <alignment horizontal="center" vertical="center"/>
    </xf>
    <xf numFmtId="1" fontId="26" fillId="0" borderId="13" xfId="0" applyNumberFormat="1" applyFont="1" applyFill="1" applyBorder="1" applyAlignment="1">
      <alignment horizontal="center" vertical="center"/>
    </xf>
    <xf numFmtId="176" fontId="26" fillId="0" borderId="13" xfId="0" applyNumberFormat="1" applyFont="1" applyFill="1" applyBorder="1" applyAlignment="1">
      <alignment horizontal="center" vertical="center"/>
    </xf>
    <xf numFmtId="1" fontId="26" fillId="0" borderId="24" xfId="0" applyNumberFormat="1" applyFont="1" applyFill="1" applyBorder="1" applyAlignment="1">
      <alignment horizontal="center" vertical="center"/>
    </xf>
    <xf numFmtId="0" fontId="27" fillId="0" borderId="28" xfId="0" applyFont="1" applyBorder="1" applyAlignment="1">
      <alignment horizontal="right" vertical="center"/>
    </xf>
    <xf numFmtId="0" fontId="27" fillId="0" borderId="29" xfId="0" applyFont="1" applyBorder="1" applyAlignment="1">
      <alignment horizontal="center" vertical="center"/>
    </xf>
    <xf numFmtId="0" fontId="27" fillId="0" borderId="30" xfId="0" applyFont="1" applyBorder="1" applyAlignment="1">
      <alignment horizontal="left" vertical="center"/>
    </xf>
    <xf numFmtId="0" fontId="27" fillId="0" borderId="31" xfId="0" applyFont="1" applyBorder="1" applyAlignment="1">
      <alignment horizontal="right" vertical="center"/>
    </xf>
    <xf numFmtId="0" fontId="27" fillId="0" borderId="32" xfId="0" applyFont="1" applyBorder="1" applyAlignment="1">
      <alignment horizontal="center" vertical="center"/>
    </xf>
    <xf numFmtId="0" fontId="27" fillId="0" borderId="16" xfId="0" applyFont="1" applyBorder="1" applyAlignment="1">
      <alignment horizontal="left" vertical="center"/>
    </xf>
    <xf numFmtId="0" fontId="27" fillId="0" borderId="33" xfId="0" applyFont="1" applyBorder="1" applyAlignment="1">
      <alignment horizontal="right" vertical="center"/>
    </xf>
    <xf numFmtId="0" fontId="27" fillId="0" borderId="25" xfId="0" applyFont="1" applyBorder="1" applyAlignment="1">
      <alignment horizontal="center" vertical="center"/>
    </xf>
    <xf numFmtId="0" fontId="27" fillId="0" borderId="6" xfId="0" applyFont="1" applyBorder="1" applyAlignment="1">
      <alignment horizontal="left" vertical="center"/>
    </xf>
    <xf numFmtId="176" fontId="27" fillId="0" borderId="33" xfId="0" applyNumberFormat="1" applyFont="1" applyBorder="1" applyAlignment="1">
      <alignment horizontal="right" vertical="center"/>
    </xf>
    <xf numFmtId="176" fontId="27" fillId="0" borderId="6" xfId="0" applyNumberFormat="1" applyFont="1" applyBorder="1" applyAlignment="1">
      <alignment horizontal="left" vertical="center"/>
    </xf>
    <xf numFmtId="0" fontId="27" fillId="0" borderId="34" xfId="0" applyFont="1" applyBorder="1" applyAlignment="1">
      <alignment horizontal="right" vertical="center"/>
    </xf>
    <xf numFmtId="0" fontId="27" fillId="0" borderId="24" xfId="0" applyFont="1" applyBorder="1" applyAlignment="1">
      <alignment horizontal="center" vertical="center"/>
    </xf>
    <xf numFmtId="0" fontId="27" fillId="0" borderId="3" xfId="0" applyFont="1" applyBorder="1" applyAlignment="1">
      <alignment horizontal="left" vertical="center"/>
    </xf>
    <xf numFmtId="1" fontId="27" fillId="0" borderId="34" xfId="0" applyNumberFormat="1" applyFont="1" applyBorder="1" applyAlignment="1">
      <alignment horizontal="right" vertical="center"/>
    </xf>
    <xf numFmtId="1" fontId="27" fillId="0" borderId="3" xfId="0" applyNumberFormat="1" applyFont="1" applyBorder="1" applyAlignment="1">
      <alignment horizontal="left" vertical="center"/>
    </xf>
    <xf numFmtId="1" fontId="27" fillId="0" borderId="35" xfId="0" applyNumberFormat="1" applyFont="1" applyBorder="1" applyAlignment="1">
      <alignment horizontal="right" vertical="center"/>
    </xf>
    <xf numFmtId="0" fontId="27" fillId="0" borderId="36" xfId="0" applyFont="1" applyBorder="1" applyAlignment="1">
      <alignment horizontal="center" vertical="center"/>
    </xf>
    <xf numFmtId="1" fontId="27" fillId="0" borderId="37" xfId="0" applyNumberFormat="1" applyFont="1" applyBorder="1" applyAlignment="1">
      <alignment horizontal="left" vertical="center"/>
    </xf>
    <xf numFmtId="0" fontId="27" fillId="0" borderId="40" xfId="0" applyFont="1" applyBorder="1" applyAlignment="1">
      <alignment horizontal="right" vertical="center"/>
    </xf>
    <xf numFmtId="0" fontId="27" fillId="0" borderId="41" xfId="0" applyFont="1" applyBorder="1" applyAlignment="1">
      <alignment horizontal="center" vertical="center"/>
    </xf>
    <xf numFmtId="0" fontId="27" fillId="0" borderId="4" xfId="0" applyFont="1" applyBorder="1" applyAlignment="1">
      <alignment horizontal="left" vertical="center"/>
    </xf>
    <xf numFmtId="0" fontId="27" fillId="0" borderId="45" xfId="0" applyFont="1" applyBorder="1" applyAlignment="1">
      <alignment horizontal="right" vertical="center"/>
    </xf>
    <xf numFmtId="0" fontId="27" fillId="0" borderId="46" xfId="0" applyFont="1" applyBorder="1" applyAlignment="1">
      <alignment horizontal="center" vertical="center"/>
    </xf>
    <xf numFmtId="0" fontId="27" fillId="0" borderId="47" xfId="0" applyFont="1" applyBorder="1" applyAlignment="1">
      <alignment horizontal="left" vertical="center"/>
    </xf>
    <xf numFmtId="176" fontId="27" fillId="0" borderId="31" xfId="0" applyNumberFormat="1" applyFont="1" applyBorder="1" applyAlignment="1">
      <alignment horizontal="right" vertical="center"/>
    </xf>
    <xf numFmtId="176" fontId="27" fillId="0" borderId="16" xfId="0" applyNumberFormat="1" applyFont="1" applyBorder="1" applyAlignment="1">
      <alignment horizontal="left" vertical="center"/>
    </xf>
    <xf numFmtId="2" fontId="27" fillId="0" borderId="33" xfId="0" applyNumberFormat="1" applyFont="1" applyBorder="1" applyAlignment="1">
      <alignment horizontal="right" vertical="center"/>
    </xf>
    <xf numFmtId="2" fontId="27" fillId="0" borderId="6" xfId="0" applyNumberFormat="1" applyFont="1" applyBorder="1" applyAlignment="1">
      <alignment horizontal="left" vertical="center"/>
    </xf>
    <xf numFmtId="176" fontId="27" fillId="0" borderId="34" xfId="0" applyNumberFormat="1" applyFont="1" applyBorder="1" applyAlignment="1">
      <alignment horizontal="right" vertical="center"/>
    </xf>
    <xf numFmtId="176" fontId="27" fillId="0" borderId="3" xfId="0" applyNumberFormat="1" applyFont="1" applyBorder="1" applyAlignment="1">
      <alignment horizontal="left" vertical="center"/>
    </xf>
    <xf numFmtId="2" fontId="27" fillId="0" borderId="34" xfId="0" applyNumberFormat="1" applyFont="1" applyBorder="1" applyAlignment="1">
      <alignment horizontal="right" vertical="center"/>
    </xf>
    <xf numFmtId="2" fontId="27" fillId="0" borderId="3" xfId="0" applyNumberFormat="1" applyFont="1" applyBorder="1" applyAlignment="1">
      <alignment horizontal="left" vertical="center"/>
    </xf>
    <xf numFmtId="0" fontId="27" fillId="0" borderId="0" xfId="0" applyFont="1" applyAlignment="1">
      <alignment horizontal="right" vertical="center"/>
    </xf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horizontal="left" vertical="center"/>
    </xf>
    <xf numFmtId="1" fontId="20" fillId="0" borderId="3" xfId="0" applyNumberFormat="1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1" fontId="20" fillId="0" borderId="2" xfId="0" applyNumberFormat="1" applyFont="1" applyBorder="1" applyAlignment="1">
      <alignment horizontal="center" vertical="center"/>
    </xf>
    <xf numFmtId="176" fontId="22" fillId="0" borderId="2" xfId="0" applyNumberFormat="1" applyFont="1" applyBorder="1" applyAlignment="1">
      <alignment horizontal="center" vertical="center"/>
    </xf>
    <xf numFmtId="176" fontId="20" fillId="0" borderId="6" xfId="0" applyNumberFormat="1" applyFont="1" applyBorder="1" applyAlignment="1">
      <alignment horizontal="center" vertical="center"/>
    </xf>
    <xf numFmtId="176" fontId="20" fillId="0" borderId="6" xfId="0" applyNumberFormat="1" applyFont="1" applyFill="1" applyBorder="1" applyAlignment="1" applyProtection="1">
      <alignment horizontal="center" vertical="center"/>
    </xf>
    <xf numFmtId="176" fontId="20" fillId="0" borderId="3" xfId="0" applyNumberFormat="1" applyFont="1" applyBorder="1" applyAlignment="1">
      <alignment horizontal="center" vertical="center"/>
    </xf>
    <xf numFmtId="176" fontId="20" fillId="0" borderId="3" xfId="0" applyNumberFormat="1" applyFont="1" applyFill="1" applyBorder="1" applyAlignment="1" applyProtection="1">
      <alignment horizontal="center" vertical="center"/>
    </xf>
    <xf numFmtId="2" fontId="20" fillId="0" borderId="3" xfId="0" applyNumberFormat="1" applyFont="1" applyBorder="1" applyAlignment="1">
      <alignment horizontal="center" vertical="center"/>
    </xf>
    <xf numFmtId="2" fontId="20" fillId="0" borderId="3" xfId="0" applyNumberFormat="1" applyFont="1" applyFill="1" applyBorder="1" applyAlignment="1" applyProtection="1">
      <alignment horizontal="center" vertical="center"/>
    </xf>
    <xf numFmtId="2" fontId="20" fillId="0" borderId="2" xfId="0" applyNumberFormat="1" applyFont="1" applyBorder="1" applyAlignment="1">
      <alignment horizontal="center" vertical="center"/>
    </xf>
    <xf numFmtId="177" fontId="20" fillId="0" borderId="3" xfId="0" applyNumberFormat="1" applyFont="1" applyBorder="1" applyAlignment="1">
      <alignment horizontal="center" vertical="center"/>
    </xf>
    <xf numFmtId="177" fontId="20" fillId="0" borderId="3" xfId="0" applyNumberFormat="1" applyFont="1" applyFill="1" applyBorder="1" applyAlignment="1" applyProtection="1">
      <alignment horizontal="center" vertical="center"/>
    </xf>
    <xf numFmtId="177" fontId="20" fillId="0" borderId="2" xfId="0" applyNumberFormat="1" applyFont="1" applyBorder="1" applyAlignment="1">
      <alignment horizontal="center" vertical="center"/>
    </xf>
    <xf numFmtId="0" fontId="22" fillId="0" borderId="2" xfId="0" applyNumberFormat="1" applyFont="1" applyBorder="1" applyAlignment="1">
      <alignment horizontal="center" vertical="center"/>
    </xf>
    <xf numFmtId="0" fontId="22" fillId="0" borderId="3" xfId="0" applyNumberFormat="1" applyFont="1" applyBorder="1" applyAlignment="1">
      <alignment horizontal="center" vertical="center"/>
    </xf>
    <xf numFmtId="177" fontId="22" fillId="0" borderId="2" xfId="0" applyNumberFormat="1" applyFont="1" applyBorder="1" applyAlignment="1">
      <alignment horizontal="center" vertical="center"/>
    </xf>
    <xf numFmtId="0" fontId="22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2" fontId="20" fillId="0" borderId="2" xfId="0" applyNumberFormat="1" applyFont="1" applyBorder="1" applyAlignment="1">
      <alignment vertical="center"/>
    </xf>
    <xf numFmtId="2" fontId="20" fillId="0" borderId="2" xfId="0" applyNumberFormat="1" applyFont="1" applyFill="1" applyBorder="1" applyAlignment="1" applyProtection="1">
      <alignment horizontal="center" vertical="center"/>
    </xf>
    <xf numFmtId="176" fontId="22" fillId="0" borderId="0" xfId="0" applyNumberFormat="1" applyFont="1" applyAlignment="1">
      <alignment vertical="center"/>
    </xf>
    <xf numFmtId="176" fontId="22" fillId="0" borderId="0" xfId="0" applyNumberFormat="1" applyFont="1" applyAlignment="1">
      <alignment horizontal="right" vertical="center"/>
    </xf>
    <xf numFmtId="0" fontId="22" fillId="0" borderId="8" xfId="0" applyFont="1" applyBorder="1" applyAlignment="1">
      <alignment horizontal="center"/>
    </xf>
    <xf numFmtId="0" fontId="22" fillId="0" borderId="8" xfId="0" applyNumberFormat="1" applyFont="1" applyBorder="1" applyAlignment="1">
      <alignment horizontal="right"/>
    </xf>
    <xf numFmtId="2" fontId="28" fillId="0" borderId="3" xfId="0" applyNumberFormat="1" applyFont="1" applyBorder="1" applyAlignment="1">
      <alignment horizontal="center" vertical="center"/>
    </xf>
    <xf numFmtId="0" fontId="28" fillId="0" borderId="2" xfId="0" applyFont="1" applyBorder="1" applyAlignment="1">
      <alignment horizontal="center" vertical="center"/>
    </xf>
    <xf numFmtId="178" fontId="20" fillId="0" borderId="3" xfId="0" applyNumberFormat="1" applyFont="1" applyBorder="1" applyAlignment="1">
      <alignment horizontal="center" vertical="center"/>
    </xf>
    <xf numFmtId="176" fontId="29" fillId="0" borderId="3" xfId="0" applyNumberFormat="1" applyFont="1" applyBorder="1" applyAlignment="1">
      <alignment vertical="center"/>
    </xf>
    <xf numFmtId="176" fontId="29" fillId="0" borderId="2" xfId="0" applyNumberFormat="1" applyFont="1" applyBorder="1" applyAlignment="1">
      <alignment vertical="center"/>
    </xf>
    <xf numFmtId="176" fontId="29" fillId="0" borderId="3" xfId="0" applyNumberFormat="1" applyFont="1" applyBorder="1" applyAlignment="1">
      <alignment horizontal="center"/>
    </xf>
    <xf numFmtId="177" fontId="29" fillId="0" borderId="2" xfId="0" applyNumberFormat="1" applyFont="1" applyBorder="1" applyAlignment="1">
      <alignment horizontal="center"/>
    </xf>
    <xf numFmtId="0" fontId="28" fillId="0" borderId="0" xfId="0" applyFont="1" applyAlignment="1">
      <alignment horizontal="center"/>
    </xf>
    <xf numFmtId="0" fontId="20" fillId="0" borderId="5" xfId="0" applyFont="1" applyBorder="1" applyAlignment="1">
      <alignment horizontal="center" vertical="center" wrapText="1"/>
    </xf>
    <xf numFmtId="176" fontId="20" fillId="0" borderId="2" xfId="0" applyNumberFormat="1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49" fontId="22" fillId="0" borderId="8" xfId="0" applyNumberFormat="1" applyFont="1" applyBorder="1" applyAlignment="1">
      <alignment vertical="center"/>
    </xf>
    <xf numFmtId="0" fontId="0" fillId="0" borderId="0" xfId="0" applyAlignment="1">
      <alignment vertical="center"/>
    </xf>
    <xf numFmtId="0" fontId="22" fillId="0" borderId="8" xfId="0" applyFont="1" applyBorder="1" applyAlignment="1">
      <alignment vertical="center"/>
    </xf>
    <xf numFmtId="0" fontId="22" fillId="0" borderId="8" xfId="0" applyNumberFormat="1" applyFont="1" applyBorder="1" applyAlignment="1">
      <alignment horizontal="right" vertical="center"/>
    </xf>
    <xf numFmtId="49" fontId="22" fillId="0" borderId="8" xfId="0" applyNumberFormat="1" applyFont="1" applyBorder="1" applyAlignment="1">
      <alignment horizontal="right" vertical="center"/>
    </xf>
    <xf numFmtId="0" fontId="31" fillId="0" borderId="2" xfId="0" applyFont="1" applyBorder="1" applyAlignment="1">
      <alignment vertical="center"/>
    </xf>
    <xf numFmtId="0" fontId="7" fillId="0" borderId="25" xfId="0" applyFont="1" applyBorder="1" applyAlignment="1">
      <alignment horizontal="center" vertical="center" shrinkToFit="1"/>
    </xf>
    <xf numFmtId="0" fontId="0" fillId="0" borderId="25" xfId="0" applyBorder="1" applyAlignment="1">
      <alignment horizontal="center" vertical="center" shrinkToFit="1"/>
    </xf>
    <xf numFmtId="0" fontId="9" fillId="0" borderId="26" xfId="0" applyFont="1" applyBorder="1" applyAlignment="1">
      <alignment horizontal="center" vertical="center" wrapText="1"/>
    </xf>
    <xf numFmtId="0" fontId="9" fillId="0" borderId="27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1" fontId="30" fillId="3" borderId="40" xfId="0" applyNumberFormat="1" applyFont="1" applyFill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8" xfId="0" applyBorder="1" applyAlignment="1">
      <alignment horizontal="left" vertical="top" wrapText="1"/>
    </xf>
    <xf numFmtId="0" fontId="0" fillId="0" borderId="49" xfId="0" applyBorder="1" applyAlignment="1">
      <alignment horizontal="left" vertical="top" wrapText="1"/>
    </xf>
    <xf numFmtId="0" fontId="0" fillId="0" borderId="2" xfId="0" applyBorder="1"/>
  </cellXfs>
  <cellStyles count="2">
    <cellStyle name="標準" xfId="0" builtinId="0"/>
    <cellStyle name="標準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00FF"/>
      <color rgb="FFFF3399"/>
      <color rgb="FFFF66CC"/>
      <color rgb="FF008000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5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7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9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0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2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4.xml"/></Relationships>
</file>

<file path=xl/charts/_rels/chart1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6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2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8.xml"/></Relationships>
</file>

<file path=xl/charts/_rels/chart2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0.xml"/></Relationships>
</file>

<file path=xl/charts/_rels/chart2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2.xml"/></Relationships>
</file>

<file path=xl/charts/_rels/chart2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4.xml"/></Relationships>
</file>

<file path=xl/charts/_rels/chart2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5.xml"/></Relationships>
</file>

<file path=xl/charts/_rels/chart2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7.xml"/></Relationships>
</file>

<file path=xl/charts/_rels/chart2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9.xml"/></Relationships>
</file>

<file path=xl/charts/_rels/chart2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1.xml"/></Relationships>
</file>

<file path=xl/charts/_rels/chart2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3.xml"/></Relationships>
</file>

<file path=xl/charts/_rels/chart2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5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3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7.xml"/></Relationships>
</file>

<file path=xl/charts/_rels/chart3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9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1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2.xml"/></Relationships>
</file>

<file path=xl/charts/_rels/chart3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4.xml"/></Relationships>
</file>

<file path=xl/charts/_rels/chart3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>
        <c:manualLayout>
          <c:layoutTarget val="inner"/>
          <c:xMode val="edge"/>
          <c:yMode val="edge"/>
          <c:x val="8.4044783445475751E-2"/>
          <c:y val="8.9193825042883992E-2"/>
          <c:w val="0.73145225592390628"/>
          <c:h val="0.76843910806174953"/>
        </c:manualLayout>
      </c:layout>
      <c:lineChart>
        <c:grouping val="standard"/>
        <c:ser>
          <c:idx val="0"/>
          <c:order val="0"/>
          <c:tx>
            <c:strRef>
              <c:f>AST!$B$2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AST!$A$3:$A$21</c:f>
              <c:numCache>
                <c:formatCode>General</c:formatCode>
                <c:ptCount val="19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</c:numCache>
            </c:numRef>
          </c:cat>
          <c:val>
            <c:numRef>
              <c:f>AST!$B$3:$B$21</c:f>
              <c:numCache>
                <c:formatCode>0.0</c:formatCode>
                <c:ptCount val="19"/>
                <c:pt idx="1">
                  <c:v>97.431818181818187</c:v>
                </c:pt>
                <c:pt idx="2">
                  <c:v>96.972222222222229</c:v>
                </c:pt>
                <c:pt idx="3">
                  <c:v>97.638888888888886</c:v>
                </c:pt>
                <c:pt idx="4">
                  <c:v>97.236842105263165</c:v>
                </c:pt>
                <c:pt idx="5">
                  <c:v>97.44736842105263</c:v>
                </c:pt>
                <c:pt idx="6">
                  <c:v>98.025000000000006</c:v>
                </c:pt>
                <c:pt idx="7">
                  <c:v>98.638888888888886</c:v>
                </c:pt>
                <c:pt idx="8">
                  <c:v>98.194444444444443</c:v>
                </c:pt>
                <c:pt idx="9">
                  <c:v>97.388888888888886</c:v>
                </c:pt>
                <c:pt idx="10">
                  <c:v>97.882352941176464</c:v>
                </c:pt>
                <c:pt idx="11">
                  <c:v>98.125</c:v>
                </c:pt>
                <c:pt idx="12">
                  <c:v>98.15625</c:v>
                </c:pt>
                <c:pt idx="13">
                  <c:v>97.125</c:v>
                </c:pt>
                <c:pt idx="14">
                  <c:v>96.53125</c:v>
                </c:pt>
                <c:pt idx="15">
                  <c:v>96.84375</c:v>
                </c:pt>
                <c:pt idx="16">
                  <c:v>97.21875</c:v>
                </c:pt>
                <c:pt idx="17">
                  <c:v>97.333333333333329</c:v>
                </c:pt>
              </c:numCache>
            </c:numRef>
          </c:val>
        </c:ser>
        <c:ser>
          <c:idx val="1"/>
          <c:order val="1"/>
          <c:tx>
            <c:strRef>
              <c:f>AST!$C$2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AST!$A$3:$A$21</c:f>
              <c:numCache>
                <c:formatCode>General</c:formatCode>
                <c:ptCount val="19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</c:numCache>
            </c:numRef>
          </c:cat>
          <c:val>
            <c:numRef>
              <c:f>AST!$C$3:$C$21</c:f>
              <c:numCache>
                <c:formatCode>0.0</c:formatCode>
                <c:ptCount val="19"/>
                <c:pt idx="1">
                  <c:v>93.698181818181823</c:v>
                </c:pt>
                <c:pt idx="2">
                  <c:v>92.94</c:v>
                </c:pt>
                <c:pt idx="3">
                  <c:v>92.893333333333331</c:v>
                </c:pt>
                <c:pt idx="4">
                  <c:v>92.606666666666669</c:v>
                </c:pt>
                <c:pt idx="5">
                  <c:v>96.471428571428589</c:v>
                </c:pt>
                <c:pt idx="6">
                  <c:v>96.440909090909088</c:v>
                </c:pt>
                <c:pt idx="7">
                  <c:v>96.471428571428589</c:v>
                </c:pt>
                <c:pt idx="8">
                  <c:v>96.247777777777785</c:v>
                </c:pt>
                <c:pt idx="9">
                  <c:v>96.471428571428589</c:v>
                </c:pt>
                <c:pt idx="10">
                  <c:v>95.985454545454544</c:v>
                </c:pt>
                <c:pt idx="11">
                  <c:v>96.003809523809522</c:v>
                </c:pt>
                <c:pt idx="12">
                  <c:v>95.976666666666659</c:v>
                </c:pt>
                <c:pt idx="13">
                  <c:v>96.003809523809522</c:v>
                </c:pt>
                <c:pt idx="14">
                  <c:v>95.702105263157875</c:v>
                </c:pt>
                <c:pt idx="15">
                  <c:v>95.826315789473682</c:v>
                </c:pt>
                <c:pt idx="16">
                  <c:v>95.69210526315787</c:v>
                </c:pt>
                <c:pt idx="17">
                  <c:v>95.472500000000011</c:v>
                </c:pt>
              </c:numCache>
            </c:numRef>
          </c:val>
        </c:ser>
        <c:ser>
          <c:idx val="2"/>
          <c:order val="2"/>
          <c:tx>
            <c:strRef>
              <c:f>AST!$D$2</c:f>
              <c:strCache>
                <c:ptCount val="1"/>
                <c:pt idx="0">
                  <c:v>船橋中央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AST!$A$3:$A$21</c:f>
              <c:numCache>
                <c:formatCode>General</c:formatCode>
                <c:ptCount val="19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</c:numCache>
            </c:numRef>
          </c:cat>
          <c:val>
            <c:numRef>
              <c:f>AST!$D$3:$D$21</c:f>
              <c:numCache>
                <c:formatCode>0.0</c:formatCode>
                <c:ptCount val="19"/>
                <c:pt idx="0">
                  <c:v>94.96</c:v>
                </c:pt>
                <c:pt idx="1">
                  <c:v>94.91</c:v>
                </c:pt>
                <c:pt idx="2">
                  <c:v>95.81</c:v>
                </c:pt>
                <c:pt idx="3">
                  <c:v>95.39</c:v>
                </c:pt>
                <c:pt idx="4">
                  <c:v>95.32</c:v>
                </c:pt>
                <c:pt idx="5">
                  <c:v>95.58</c:v>
                </c:pt>
                <c:pt idx="6">
                  <c:v>95.77</c:v>
                </c:pt>
                <c:pt idx="7">
                  <c:v>96.33</c:v>
                </c:pt>
                <c:pt idx="8">
                  <c:v>95.89</c:v>
                </c:pt>
                <c:pt idx="9">
                  <c:v>96.17</c:v>
                </c:pt>
                <c:pt idx="10">
                  <c:v>96.27</c:v>
                </c:pt>
                <c:pt idx="11">
                  <c:v>96.33</c:v>
                </c:pt>
                <c:pt idx="12">
                  <c:v>96.29</c:v>
                </c:pt>
                <c:pt idx="13">
                  <c:v>96.45</c:v>
                </c:pt>
                <c:pt idx="14">
                  <c:v>95.95</c:v>
                </c:pt>
                <c:pt idx="15">
                  <c:v>95.4</c:v>
                </c:pt>
                <c:pt idx="16">
                  <c:v>95.34</c:v>
                </c:pt>
              </c:numCache>
            </c:numRef>
          </c:val>
        </c:ser>
        <c:ser>
          <c:idx val="4"/>
          <c:order val="3"/>
          <c:tx>
            <c:strRef>
              <c:f>AST!$E$2</c:f>
              <c:strCache>
                <c:ptCount val="1"/>
                <c:pt idx="0">
                  <c:v>県立佐原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AST!$A$3:$A$21</c:f>
              <c:numCache>
                <c:formatCode>General</c:formatCode>
                <c:ptCount val="19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</c:numCache>
            </c:numRef>
          </c:cat>
          <c:val>
            <c:numRef>
              <c:f>AST!$E$3:$E$21</c:f>
              <c:numCache>
                <c:formatCode>0.0</c:formatCode>
                <c:ptCount val="19"/>
                <c:pt idx="1">
                  <c:v>95.65</c:v>
                </c:pt>
                <c:pt idx="2">
                  <c:v>96.25</c:v>
                </c:pt>
                <c:pt idx="3">
                  <c:v>96.35</c:v>
                </c:pt>
                <c:pt idx="4">
                  <c:v>96.08</c:v>
                </c:pt>
                <c:pt idx="5">
                  <c:v>96.47</c:v>
                </c:pt>
                <c:pt idx="6">
                  <c:v>96.73</c:v>
                </c:pt>
                <c:pt idx="7">
                  <c:v>96.61</c:v>
                </c:pt>
                <c:pt idx="8">
                  <c:v>96.79</c:v>
                </c:pt>
                <c:pt idx="9">
                  <c:v>97.14</c:v>
                </c:pt>
                <c:pt idx="10">
                  <c:v>97.23</c:v>
                </c:pt>
                <c:pt idx="11">
                  <c:v>97.52</c:v>
                </c:pt>
                <c:pt idx="12">
                  <c:v>97.74</c:v>
                </c:pt>
                <c:pt idx="13">
                  <c:v>98.19</c:v>
                </c:pt>
                <c:pt idx="14">
                  <c:v>97.58</c:v>
                </c:pt>
                <c:pt idx="15">
                  <c:v>97.43</c:v>
                </c:pt>
                <c:pt idx="16">
                  <c:v>96.83</c:v>
                </c:pt>
              </c:numCache>
            </c:numRef>
          </c:val>
        </c:ser>
        <c:ser>
          <c:idx val="5"/>
          <c:order val="4"/>
          <c:tx>
            <c:strRef>
              <c:f>AST!$F$2</c:f>
              <c:strCache>
                <c:ptCount val="1"/>
                <c:pt idx="0">
                  <c:v>千葉ﾘﾊﾋﾞﾘ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AST!$A$3:$A$21</c:f>
              <c:numCache>
                <c:formatCode>General</c:formatCode>
                <c:ptCount val="19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</c:numCache>
            </c:numRef>
          </c:cat>
          <c:val>
            <c:numRef>
              <c:f>AST!$F$3:$F$21</c:f>
              <c:numCache>
                <c:formatCode>0.0</c:formatCode>
                <c:ptCount val="19"/>
                <c:pt idx="0">
                  <c:v>95.05</c:v>
                </c:pt>
                <c:pt idx="1">
                  <c:v>95.119354838709683</c:v>
                </c:pt>
                <c:pt idx="2">
                  <c:v>95.231372549019611</c:v>
                </c:pt>
                <c:pt idx="3">
                  <c:v>96.01400000000001</c:v>
                </c:pt>
                <c:pt idx="4">
                  <c:v>95.992307692307705</c:v>
                </c:pt>
                <c:pt idx="5">
                  <c:v>95.979629629629642</c:v>
                </c:pt>
                <c:pt idx="6">
                  <c:v>96.266666666666666</c:v>
                </c:pt>
                <c:pt idx="7">
                  <c:v>96.179032258064524</c:v>
                </c:pt>
                <c:pt idx="8">
                  <c:v>96.378846153846197</c:v>
                </c:pt>
                <c:pt idx="9">
                  <c:v>96.5</c:v>
                </c:pt>
                <c:pt idx="10">
                  <c:v>96.136507936507954</c:v>
                </c:pt>
                <c:pt idx="11">
                  <c:v>96.075409836065575</c:v>
                </c:pt>
                <c:pt idx="12">
                  <c:v>95.730769230769212</c:v>
                </c:pt>
                <c:pt idx="13">
                  <c:v>96.111864409999995</c:v>
                </c:pt>
                <c:pt idx="14">
                  <c:v>96.054166666666717</c:v>
                </c:pt>
                <c:pt idx="15">
                  <c:v>95.157999999999973</c:v>
                </c:pt>
                <c:pt idx="16">
                  <c:v>95.515789473684194</c:v>
                </c:pt>
                <c:pt idx="17">
                  <c:v>95.651923076923069</c:v>
                </c:pt>
              </c:numCache>
            </c:numRef>
          </c:val>
        </c:ser>
        <c:ser>
          <c:idx val="6"/>
          <c:order val="5"/>
          <c:tx>
            <c:strRef>
              <c:f>AST!$G$2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AST!$A$3:$A$21</c:f>
              <c:numCache>
                <c:formatCode>General</c:formatCode>
                <c:ptCount val="19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</c:numCache>
            </c:numRef>
          </c:cat>
          <c:val>
            <c:numRef>
              <c:f>AST!$G$3:$G$21</c:f>
              <c:numCache>
                <c:formatCode>0.0</c:formatCode>
                <c:ptCount val="19"/>
                <c:pt idx="1">
                  <c:v>96.956521739130437</c:v>
                </c:pt>
                <c:pt idx="2">
                  <c:v>96.428571428571431</c:v>
                </c:pt>
                <c:pt idx="3">
                  <c:v>96.36363636363636</c:v>
                </c:pt>
                <c:pt idx="4">
                  <c:v>96.291666666666671</c:v>
                </c:pt>
                <c:pt idx="5">
                  <c:v>96.739130434782609</c:v>
                </c:pt>
                <c:pt idx="6">
                  <c:v>97</c:v>
                </c:pt>
                <c:pt idx="7">
                  <c:v>96.05</c:v>
                </c:pt>
                <c:pt idx="8">
                  <c:v>96.3</c:v>
                </c:pt>
                <c:pt idx="9">
                  <c:v>96.704545454545453</c:v>
                </c:pt>
                <c:pt idx="10">
                  <c:v>97.348837209302332</c:v>
                </c:pt>
                <c:pt idx="11">
                  <c:v>96.825000000000003</c:v>
                </c:pt>
                <c:pt idx="12">
                  <c:v>96.634146341463421</c:v>
                </c:pt>
                <c:pt idx="13">
                  <c:v>95.6</c:v>
                </c:pt>
                <c:pt idx="14">
                  <c:v>97.023809523809518</c:v>
                </c:pt>
                <c:pt idx="15">
                  <c:v>97.078947368421055</c:v>
                </c:pt>
                <c:pt idx="16">
                  <c:v>96.84615384615384</c:v>
                </c:pt>
              </c:numCache>
            </c:numRef>
          </c:val>
        </c:ser>
        <c:ser>
          <c:idx val="7"/>
          <c:order val="6"/>
          <c:tx>
            <c:strRef>
              <c:f>AST!$H$2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AST!$A$3:$A$21</c:f>
              <c:numCache>
                <c:formatCode>General</c:formatCode>
                <c:ptCount val="19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</c:numCache>
            </c:numRef>
          </c:cat>
          <c:val>
            <c:numRef>
              <c:f>AST!$H$3:$H$21</c:f>
              <c:numCache>
                <c:formatCode>0.0</c:formatCode>
                <c:ptCount val="19"/>
                <c:pt idx="1">
                  <c:v>94.9</c:v>
                </c:pt>
                <c:pt idx="2">
                  <c:v>95.3</c:v>
                </c:pt>
                <c:pt idx="3">
                  <c:v>95.3</c:v>
                </c:pt>
                <c:pt idx="4">
                  <c:v>95.7</c:v>
                </c:pt>
                <c:pt idx="5">
                  <c:v>96</c:v>
                </c:pt>
                <c:pt idx="6">
                  <c:v>95.3</c:v>
                </c:pt>
                <c:pt idx="7">
                  <c:v>95.6</c:v>
                </c:pt>
                <c:pt idx="8">
                  <c:v>94.9</c:v>
                </c:pt>
                <c:pt idx="9">
                  <c:v>94.4</c:v>
                </c:pt>
                <c:pt idx="10">
                  <c:v>94</c:v>
                </c:pt>
                <c:pt idx="11">
                  <c:v>94</c:v>
                </c:pt>
                <c:pt idx="12">
                  <c:v>94</c:v>
                </c:pt>
                <c:pt idx="13">
                  <c:v>94.7</c:v>
                </c:pt>
                <c:pt idx="14">
                  <c:v>95.3</c:v>
                </c:pt>
                <c:pt idx="15">
                  <c:v>94</c:v>
                </c:pt>
                <c:pt idx="16">
                  <c:v>94.2</c:v>
                </c:pt>
                <c:pt idx="17">
                  <c:v>94.6</c:v>
                </c:pt>
                <c:pt idx="18" formatCode="General">
                  <c:v>95.1</c:v>
                </c:pt>
              </c:numCache>
            </c:numRef>
          </c:val>
        </c:ser>
        <c:ser>
          <c:idx val="8"/>
          <c:order val="7"/>
          <c:tx>
            <c:strRef>
              <c:f>AST!$I$2</c:f>
              <c:strCache>
                <c:ptCount val="1"/>
                <c:pt idx="0">
                  <c:v>東歯大市川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AST!$A$3:$A$21</c:f>
              <c:numCache>
                <c:formatCode>General</c:formatCode>
                <c:ptCount val="19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</c:numCache>
            </c:numRef>
          </c:cat>
          <c:val>
            <c:numRef>
              <c:f>AST!$I$3:$I$21</c:f>
              <c:numCache>
                <c:formatCode>0.0</c:formatCode>
                <c:ptCount val="19"/>
                <c:pt idx="1">
                  <c:v>94.9</c:v>
                </c:pt>
                <c:pt idx="2">
                  <c:v>94.106999999999999</c:v>
                </c:pt>
                <c:pt idx="3">
                  <c:v>94.756</c:v>
                </c:pt>
                <c:pt idx="4">
                  <c:v>95.061999999999998</c:v>
                </c:pt>
                <c:pt idx="5">
                  <c:v>95.75</c:v>
                </c:pt>
                <c:pt idx="6">
                  <c:v>95.975999999999999</c:v>
                </c:pt>
                <c:pt idx="7">
                  <c:v>95.775999999999996</c:v>
                </c:pt>
                <c:pt idx="8">
                  <c:v>95.013999999999996</c:v>
                </c:pt>
                <c:pt idx="9">
                  <c:v>95.353999999999999</c:v>
                </c:pt>
                <c:pt idx="10">
                  <c:v>95.024000000000001</c:v>
                </c:pt>
                <c:pt idx="11">
                  <c:v>95.385999999999996</c:v>
                </c:pt>
                <c:pt idx="12">
                  <c:v>95.393000000000001</c:v>
                </c:pt>
                <c:pt idx="13">
                  <c:v>94.048000000000002</c:v>
                </c:pt>
                <c:pt idx="14">
                  <c:v>94.543999999999997</c:v>
                </c:pt>
                <c:pt idx="15">
                  <c:v>95.626999999999995</c:v>
                </c:pt>
                <c:pt idx="16">
                  <c:v>95.320999999999998</c:v>
                </c:pt>
                <c:pt idx="17">
                  <c:v>95.256</c:v>
                </c:pt>
              </c:numCache>
            </c:numRef>
          </c:val>
        </c:ser>
        <c:ser>
          <c:idx val="3"/>
          <c:order val="8"/>
          <c:tx>
            <c:strRef>
              <c:f>AST!$J$2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AST!$A$3:$A$21</c:f>
              <c:numCache>
                <c:formatCode>General</c:formatCode>
                <c:ptCount val="19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</c:numCache>
            </c:numRef>
          </c:cat>
          <c:val>
            <c:numRef>
              <c:f>AST!$J$3:$J$21</c:f>
              <c:numCache>
                <c:formatCode>0.0</c:formatCode>
                <c:ptCount val="19"/>
                <c:pt idx="0">
                  <c:v>96.03</c:v>
                </c:pt>
                <c:pt idx="1">
                  <c:v>94.98</c:v>
                </c:pt>
                <c:pt idx="2">
                  <c:v>94.73</c:v>
                </c:pt>
                <c:pt idx="3">
                  <c:v>94.25</c:v>
                </c:pt>
                <c:pt idx="4">
                  <c:v>94.64</c:v>
                </c:pt>
                <c:pt idx="5">
                  <c:v>94</c:v>
                </c:pt>
                <c:pt idx="6">
                  <c:v>94.22</c:v>
                </c:pt>
                <c:pt idx="7">
                  <c:v>97.02</c:v>
                </c:pt>
                <c:pt idx="8">
                  <c:v>97.1</c:v>
                </c:pt>
                <c:pt idx="9">
                  <c:v>95.89</c:v>
                </c:pt>
                <c:pt idx="10">
                  <c:v>94.65</c:v>
                </c:pt>
                <c:pt idx="11">
                  <c:v>95.34</c:v>
                </c:pt>
                <c:pt idx="12">
                  <c:v>95.35</c:v>
                </c:pt>
                <c:pt idx="13">
                  <c:v>96.69</c:v>
                </c:pt>
                <c:pt idx="14">
                  <c:v>97.48</c:v>
                </c:pt>
                <c:pt idx="15">
                  <c:v>97.5</c:v>
                </c:pt>
                <c:pt idx="16">
                  <c:v>97.81</c:v>
                </c:pt>
                <c:pt idx="17">
                  <c:v>97</c:v>
                </c:pt>
              </c:numCache>
            </c:numRef>
          </c:val>
        </c:ser>
        <c:ser>
          <c:idx val="14"/>
          <c:order val="9"/>
          <c:tx>
            <c:strRef>
              <c:f>AST!$K$2</c:f>
              <c:strCache>
                <c:ptCount val="1"/>
                <c:pt idx="0">
                  <c:v>こども病院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AST!$A$3:$A$21</c:f>
              <c:numCache>
                <c:formatCode>General</c:formatCode>
                <c:ptCount val="19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</c:numCache>
            </c:numRef>
          </c:cat>
          <c:val>
            <c:numRef>
              <c:f>AST!$K$3:$K$21</c:f>
              <c:numCache>
                <c:formatCode>0.0</c:formatCode>
                <c:ptCount val="19"/>
                <c:pt idx="0">
                  <c:v>98.142857142857139</c:v>
                </c:pt>
                <c:pt idx="1">
                  <c:v>98.233333333333334</c:v>
                </c:pt>
                <c:pt idx="2">
                  <c:v>98.333333333333329</c:v>
                </c:pt>
                <c:pt idx="3">
                  <c:v>98.692307692307693</c:v>
                </c:pt>
                <c:pt idx="4">
                  <c:v>98.57692307692308</c:v>
                </c:pt>
                <c:pt idx="5">
                  <c:v>98.48</c:v>
                </c:pt>
                <c:pt idx="6">
                  <c:v>98.483870967741936</c:v>
                </c:pt>
                <c:pt idx="7">
                  <c:v>98.433333333333337</c:v>
                </c:pt>
                <c:pt idx="8">
                  <c:v>98.225806451612897</c:v>
                </c:pt>
                <c:pt idx="9">
                  <c:v>97.966666666666669</c:v>
                </c:pt>
                <c:pt idx="10">
                  <c:v>97.838709677419359</c:v>
                </c:pt>
                <c:pt idx="11">
                  <c:v>96.741935483870961</c:v>
                </c:pt>
                <c:pt idx="12">
                  <c:v>97.233333333333334</c:v>
                </c:pt>
                <c:pt idx="13">
                  <c:v>96.3</c:v>
                </c:pt>
                <c:pt idx="14">
                  <c:v>95.872340425531917</c:v>
                </c:pt>
                <c:pt idx="15">
                  <c:v>95.469387755102048</c:v>
                </c:pt>
                <c:pt idx="16">
                  <c:v>95.037735849056602</c:v>
                </c:pt>
                <c:pt idx="17">
                  <c:v>96.95</c:v>
                </c:pt>
              </c:numCache>
            </c:numRef>
          </c:val>
        </c:ser>
        <c:ser>
          <c:idx val="9"/>
          <c:order val="10"/>
          <c:tx>
            <c:strRef>
              <c:f>AST!$L$2</c:f>
              <c:strCache>
                <c:ptCount val="1"/>
                <c:pt idx="0">
                  <c:v>認証値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AST!$A$3:$A$21</c:f>
              <c:numCache>
                <c:formatCode>General</c:formatCode>
                <c:ptCount val="19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</c:numCache>
            </c:numRef>
          </c:cat>
          <c:val>
            <c:numRef>
              <c:f>AST!$L$3:$L$21</c:f>
              <c:numCache>
                <c:formatCode>General</c:formatCode>
                <c:ptCount val="19"/>
                <c:pt idx="0">
                  <c:v>97</c:v>
                </c:pt>
                <c:pt idx="1">
                  <c:v>97</c:v>
                </c:pt>
                <c:pt idx="2">
                  <c:v>97</c:v>
                </c:pt>
                <c:pt idx="3">
                  <c:v>97</c:v>
                </c:pt>
                <c:pt idx="4">
                  <c:v>97</c:v>
                </c:pt>
                <c:pt idx="5">
                  <c:v>97</c:v>
                </c:pt>
                <c:pt idx="6">
                  <c:v>97</c:v>
                </c:pt>
                <c:pt idx="7">
                  <c:v>97</c:v>
                </c:pt>
                <c:pt idx="8">
                  <c:v>97</c:v>
                </c:pt>
                <c:pt idx="9">
                  <c:v>97</c:v>
                </c:pt>
                <c:pt idx="10">
                  <c:v>97</c:v>
                </c:pt>
                <c:pt idx="11">
                  <c:v>97</c:v>
                </c:pt>
                <c:pt idx="12">
                  <c:v>97</c:v>
                </c:pt>
                <c:pt idx="13">
                  <c:v>97</c:v>
                </c:pt>
                <c:pt idx="14">
                  <c:v>97</c:v>
                </c:pt>
                <c:pt idx="15">
                  <c:v>97</c:v>
                </c:pt>
                <c:pt idx="16">
                  <c:v>97</c:v>
                </c:pt>
                <c:pt idx="17">
                  <c:v>97</c:v>
                </c:pt>
              </c:numCache>
            </c:numRef>
          </c:val>
        </c:ser>
        <c:ser>
          <c:idx val="10"/>
          <c:order val="11"/>
          <c:tx>
            <c:strRef>
              <c:f>AST!$M$2</c:f>
              <c:strCache>
                <c:ptCount val="1"/>
                <c:pt idx="0">
                  <c:v>10病院平均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AST!$A$3:$A$21</c:f>
              <c:numCache>
                <c:formatCode>General</c:formatCode>
                <c:ptCount val="19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</c:numCache>
            </c:numRef>
          </c:cat>
          <c:val>
            <c:numRef>
              <c:f>AST!$M$3:$M$21</c:f>
              <c:numCache>
                <c:formatCode>0.0</c:formatCode>
                <c:ptCount val="19"/>
                <c:pt idx="0">
                  <c:v>96.045714285714268</c:v>
                </c:pt>
                <c:pt idx="1">
                  <c:v>95.677920991117347</c:v>
                </c:pt>
                <c:pt idx="2">
                  <c:v>95.61024995331465</c:v>
                </c:pt>
                <c:pt idx="3">
                  <c:v>95.764816627816629</c:v>
                </c:pt>
                <c:pt idx="4">
                  <c:v>95.750640620782733</c:v>
                </c:pt>
                <c:pt idx="5">
                  <c:v>96.29175570568934</c:v>
                </c:pt>
                <c:pt idx="6">
                  <c:v>96.42124467253177</c:v>
                </c:pt>
                <c:pt idx="7">
                  <c:v>96.710868305171545</c:v>
                </c:pt>
                <c:pt idx="8">
                  <c:v>96.504087482768142</c:v>
                </c:pt>
                <c:pt idx="9">
                  <c:v>96.398552958152962</c:v>
                </c:pt>
                <c:pt idx="10">
                  <c:v>96.236586230986063</c:v>
                </c:pt>
                <c:pt idx="11">
                  <c:v>96.234715484374618</c:v>
                </c:pt>
                <c:pt idx="12">
                  <c:v>96.250416557223275</c:v>
                </c:pt>
                <c:pt idx="13">
                  <c:v>96.121867393380938</c:v>
                </c:pt>
                <c:pt idx="14">
                  <c:v>96.203767187916597</c:v>
                </c:pt>
                <c:pt idx="15">
                  <c:v>96.033340091299664</c:v>
                </c:pt>
                <c:pt idx="16">
                  <c:v>95.981153443205272</c:v>
                </c:pt>
                <c:pt idx="17">
                  <c:v>96.037679487179489</c:v>
                </c:pt>
                <c:pt idx="18">
                  <c:v>95.1</c:v>
                </c:pt>
              </c:numCache>
            </c:numRef>
          </c:val>
        </c:ser>
        <c:ser>
          <c:idx val="11"/>
          <c:order val="12"/>
          <c:tx>
            <c:strRef>
              <c:f>AST!$N$2</c:f>
              <c:strCache>
                <c:ptCount val="1"/>
                <c:pt idx="0">
                  <c:v>R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AST!$A$3:$A$21</c:f>
              <c:numCache>
                <c:formatCode>General</c:formatCode>
                <c:ptCount val="19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</c:numCache>
            </c:numRef>
          </c:cat>
          <c:val>
            <c:numRef>
              <c:f>AST!$N$3:$N$21</c:f>
              <c:numCache>
                <c:formatCode>0.0</c:formatCode>
                <c:ptCount val="19"/>
                <c:pt idx="0">
                  <c:v>3.182857142857145</c:v>
                </c:pt>
                <c:pt idx="1">
                  <c:v>4.5351515151515116</c:v>
                </c:pt>
                <c:pt idx="2">
                  <c:v>5.3933333333333309</c:v>
                </c:pt>
                <c:pt idx="3">
                  <c:v>5.7989743589743625</c:v>
                </c:pt>
                <c:pt idx="4">
                  <c:v>5.3933333333333309</c:v>
                </c:pt>
                <c:pt idx="5">
                  <c:v>4.480000000000004</c:v>
                </c:pt>
                <c:pt idx="6">
                  <c:v>4.2638709677419371</c:v>
                </c:pt>
                <c:pt idx="7">
                  <c:v>3.0388888888888914</c:v>
                </c:pt>
                <c:pt idx="8">
                  <c:v>3.3258064516128911</c:v>
                </c:pt>
                <c:pt idx="9">
                  <c:v>3.5666666666666629</c:v>
                </c:pt>
                <c:pt idx="10">
                  <c:v>3.8823529411764639</c:v>
                </c:pt>
                <c:pt idx="11">
                  <c:v>4.125</c:v>
                </c:pt>
                <c:pt idx="12">
                  <c:v>4.15625</c:v>
                </c:pt>
                <c:pt idx="13">
                  <c:v>4.1419999999999959</c:v>
                </c:pt>
                <c:pt idx="14">
                  <c:v>3.0360000000000014</c:v>
                </c:pt>
                <c:pt idx="15">
                  <c:v>3.5</c:v>
                </c:pt>
                <c:pt idx="16">
                  <c:v>3.6099999999999994</c:v>
                </c:pt>
                <c:pt idx="17">
                  <c:v>2.7333333333333343</c:v>
                </c:pt>
                <c:pt idx="18">
                  <c:v>0</c:v>
                </c:pt>
              </c:numCache>
            </c:numRef>
          </c:val>
        </c:ser>
        <c:ser>
          <c:idx val="12"/>
          <c:order val="13"/>
          <c:tx>
            <c:strRef>
              <c:f>AST!$O$2</c:f>
              <c:strCache>
                <c:ptCount val="1"/>
                <c:pt idx="0">
                  <c:v>下限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AST!$A$3:$A$21</c:f>
              <c:numCache>
                <c:formatCode>General</c:formatCode>
                <c:ptCount val="19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</c:numCache>
            </c:numRef>
          </c:cat>
          <c:val>
            <c:numRef>
              <c:f>AST!$O$3:$O$21</c:f>
              <c:numCache>
                <c:formatCode>General</c:formatCode>
                <c:ptCount val="19"/>
                <c:pt idx="0">
                  <c:v>92</c:v>
                </c:pt>
                <c:pt idx="1">
                  <c:v>92</c:v>
                </c:pt>
                <c:pt idx="2">
                  <c:v>92</c:v>
                </c:pt>
                <c:pt idx="3">
                  <c:v>92</c:v>
                </c:pt>
                <c:pt idx="4">
                  <c:v>92</c:v>
                </c:pt>
                <c:pt idx="5">
                  <c:v>92</c:v>
                </c:pt>
                <c:pt idx="6">
                  <c:v>92</c:v>
                </c:pt>
                <c:pt idx="7">
                  <c:v>92</c:v>
                </c:pt>
                <c:pt idx="8">
                  <c:v>92</c:v>
                </c:pt>
                <c:pt idx="9">
                  <c:v>92</c:v>
                </c:pt>
                <c:pt idx="10">
                  <c:v>92</c:v>
                </c:pt>
                <c:pt idx="11">
                  <c:v>92</c:v>
                </c:pt>
                <c:pt idx="12">
                  <c:v>92</c:v>
                </c:pt>
                <c:pt idx="13">
                  <c:v>92</c:v>
                </c:pt>
                <c:pt idx="14">
                  <c:v>92</c:v>
                </c:pt>
                <c:pt idx="15">
                  <c:v>92</c:v>
                </c:pt>
                <c:pt idx="16">
                  <c:v>92</c:v>
                </c:pt>
                <c:pt idx="17">
                  <c:v>92</c:v>
                </c:pt>
                <c:pt idx="18">
                  <c:v>92</c:v>
                </c:pt>
              </c:numCache>
            </c:numRef>
          </c:val>
        </c:ser>
        <c:ser>
          <c:idx val="13"/>
          <c:order val="14"/>
          <c:tx>
            <c:strRef>
              <c:f>AST!$P$2</c:f>
              <c:strCache>
                <c:ptCount val="1"/>
                <c:pt idx="0">
                  <c:v>上限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AST!$A$3:$A$21</c:f>
              <c:numCache>
                <c:formatCode>General</c:formatCode>
                <c:ptCount val="19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</c:numCache>
            </c:numRef>
          </c:cat>
          <c:val>
            <c:numRef>
              <c:f>AST!$P$3:$P$21</c:f>
              <c:numCache>
                <c:formatCode>General</c:formatCode>
                <c:ptCount val="19"/>
                <c:pt idx="0">
                  <c:v>102</c:v>
                </c:pt>
                <c:pt idx="1">
                  <c:v>102</c:v>
                </c:pt>
                <c:pt idx="2">
                  <c:v>102</c:v>
                </c:pt>
                <c:pt idx="3">
                  <c:v>102</c:v>
                </c:pt>
                <c:pt idx="4">
                  <c:v>102</c:v>
                </c:pt>
                <c:pt idx="5">
                  <c:v>102</c:v>
                </c:pt>
                <c:pt idx="6">
                  <c:v>102</c:v>
                </c:pt>
                <c:pt idx="7">
                  <c:v>102</c:v>
                </c:pt>
                <c:pt idx="8">
                  <c:v>102</c:v>
                </c:pt>
                <c:pt idx="9">
                  <c:v>102</c:v>
                </c:pt>
                <c:pt idx="10">
                  <c:v>102</c:v>
                </c:pt>
                <c:pt idx="11">
                  <c:v>102</c:v>
                </c:pt>
                <c:pt idx="12">
                  <c:v>102</c:v>
                </c:pt>
                <c:pt idx="13">
                  <c:v>102</c:v>
                </c:pt>
                <c:pt idx="14">
                  <c:v>102</c:v>
                </c:pt>
                <c:pt idx="15">
                  <c:v>102</c:v>
                </c:pt>
                <c:pt idx="16">
                  <c:v>102</c:v>
                </c:pt>
                <c:pt idx="17">
                  <c:v>102</c:v>
                </c:pt>
                <c:pt idx="18">
                  <c:v>102</c:v>
                </c:pt>
              </c:numCache>
            </c:numRef>
          </c:val>
        </c:ser>
        <c:marker val="1"/>
        <c:axId val="65899904"/>
        <c:axId val="65914368"/>
      </c:lineChart>
      <c:catAx>
        <c:axId val="65899904"/>
        <c:scaling>
          <c:orientation val="minMax"/>
        </c:scaling>
        <c:axPos val="b"/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65914368"/>
        <c:crosses val="autoZero"/>
        <c:lblAlgn val="ctr"/>
        <c:lblOffset val="100"/>
        <c:tickLblSkip val="1"/>
        <c:tickMarkSkip val="1"/>
      </c:catAx>
      <c:valAx>
        <c:axId val="65914368"/>
        <c:scaling>
          <c:orientation val="minMax"/>
          <c:max val="107"/>
          <c:min val="87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/>
            </a:pPr>
            <a:endParaRPr lang="ja-JP"/>
          </a:p>
        </c:txPr>
        <c:crossAx val="65899904"/>
        <c:crosses val="autoZero"/>
        <c:crossBetween val="between"/>
        <c:majorUnit val="5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12"/>
        <c:delete val="1"/>
      </c:legendEntry>
      <c:layout>
        <c:manualLayout>
          <c:xMode val="edge"/>
          <c:yMode val="edge"/>
          <c:x val="0.82546048906479652"/>
          <c:y val="0.11333391659375908"/>
          <c:w val="0.15879281827284891"/>
          <c:h val="0.84000291630212964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/>
          </a:pPr>
          <a:endParaRPr lang="ja-JP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Meiryo UI" pitchFamily="50" charset="-128"/>
          <a:ea typeface="Meiryo UI" pitchFamily="50" charset="-128"/>
          <a:cs typeface="Meiryo UI" pitchFamily="50" charset="-128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300" verticalDpi="30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>
        <c:manualLayout>
          <c:layoutTarget val="inner"/>
          <c:xMode val="edge"/>
          <c:yMode val="edge"/>
          <c:x val="7.5178224238496932E-2"/>
          <c:y val="8.4317379178712765E-2"/>
          <c:w val="0.69863901490602764"/>
          <c:h val="0.73524754643838652"/>
        </c:manualLayout>
      </c:layout>
      <c:lineChart>
        <c:grouping val="standard"/>
        <c:ser>
          <c:idx val="0"/>
          <c:order val="0"/>
          <c:tx>
            <c:strRef>
              <c:f>TG!$B$2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TG!$A$3:$A$21</c:f>
              <c:numCache>
                <c:formatCode>General</c:formatCode>
                <c:ptCount val="19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</c:numCache>
            </c:numRef>
          </c:cat>
          <c:val>
            <c:numRef>
              <c:f>TG!$B$3:$B$21</c:f>
              <c:numCache>
                <c:formatCode>0.0</c:formatCode>
                <c:ptCount val="19"/>
                <c:pt idx="1">
                  <c:v>43.340909090909093</c:v>
                </c:pt>
                <c:pt idx="2">
                  <c:v>43.083333333333336</c:v>
                </c:pt>
                <c:pt idx="3">
                  <c:v>43.277777777777779</c:v>
                </c:pt>
                <c:pt idx="4">
                  <c:v>43</c:v>
                </c:pt>
                <c:pt idx="5">
                  <c:v>42.842105263157897</c:v>
                </c:pt>
                <c:pt idx="6">
                  <c:v>42.85</c:v>
                </c:pt>
                <c:pt idx="7">
                  <c:v>42.75</c:v>
                </c:pt>
                <c:pt idx="8">
                  <c:v>42.861111111111114</c:v>
                </c:pt>
                <c:pt idx="9">
                  <c:v>42.75</c:v>
                </c:pt>
                <c:pt idx="10">
                  <c:v>42.970588235294116</c:v>
                </c:pt>
                <c:pt idx="11">
                  <c:v>43</c:v>
                </c:pt>
                <c:pt idx="12">
                  <c:v>43.15625</c:v>
                </c:pt>
                <c:pt idx="13">
                  <c:v>43.1875</c:v>
                </c:pt>
                <c:pt idx="14">
                  <c:v>43.34375</c:v>
                </c:pt>
                <c:pt idx="15">
                  <c:v>43.1875</c:v>
                </c:pt>
                <c:pt idx="16">
                  <c:v>43.09375</c:v>
                </c:pt>
                <c:pt idx="17">
                  <c:v>43</c:v>
                </c:pt>
              </c:numCache>
            </c:numRef>
          </c:val>
        </c:ser>
        <c:ser>
          <c:idx val="1"/>
          <c:order val="1"/>
          <c:tx>
            <c:strRef>
              <c:f>TG!$C$2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TG!$A$3:$A$21</c:f>
              <c:numCache>
                <c:formatCode>General</c:formatCode>
                <c:ptCount val="19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</c:numCache>
            </c:numRef>
          </c:cat>
          <c:val>
            <c:numRef>
              <c:f>TG!$C$3:$C$21</c:f>
              <c:numCache>
                <c:formatCode>0.0</c:formatCode>
                <c:ptCount val="19"/>
                <c:pt idx="1">
                  <c:v>39.757272727272728</c:v>
                </c:pt>
                <c:pt idx="2">
                  <c:v>39.74722222222222</c:v>
                </c:pt>
                <c:pt idx="3">
                  <c:v>39.803888888888899</c:v>
                </c:pt>
                <c:pt idx="4">
                  <c:v>39.809999999999995</c:v>
                </c:pt>
                <c:pt idx="5">
                  <c:v>41.25333333333333</c:v>
                </c:pt>
                <c:pt idx="6">
                  <c:v>41.744545454545452</c:v>
                </c:pt>
                <c:pt idx="7">
                  <c:v>41.25333333333333</c:v>
                </c:pt>
                <c:pt idx="8">
                  <c:v>41.297222222222217</c:v>
                </c:pt>
                <c:pt idx="9">
                  <c:v>41.25333333333333</c:v>
                </c:pt>
                <c:pt idx="10">
                  <c:v>40.993636363636355</c:v>
                </c:pt>
                <c:pt idx="11">
                  <c:v>41.310476190476194</c:v>
                </c:pt>
                <c:pt idx="12">
                  <c:v>41.353888888888889</c:v>
                </c:pt>
                <c:pt idx="13">
                  <c:v>41.310476190476194</c:v>
                </c:pt>
                <c:pt idx="14">
                  <c:v>40.768421052631588</c:v>
                </c:pt>
                <c:pt idx="15">
                  <c:v>40.787894736842098</c:v>
                </c:pt>
                <c:pt idx="16">
                  <c:v>40.947368421052623</c:v>
                </c:pt>
                <c:pt idx="17">
                  <c:v>40.740499999999997</c:v>
                </c:pt>
              </c:numCache>
            </c:numRef>
          </c:val>
        </c:ser>
        <c:ser>
          <c:idx val="2"/>
          <c:order val="2"/>
          <c:tx>
            <c:strRef>
              <c:f>TG!$D$2</c:f>
              <c:strCache>
                <c:ptCount val="1"/>
                <c:pt idx="0">
                  <c:v>船橋中央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TG!$A$3:$A$21</c:f>
              <c:numCache>
                <c:formatCode>General</c:formatCode>
                <c:ptCount val="19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</c:numCache>
            </c:numRef>
          </c:cat>
          <c:val>
            <c:numRef>
              <c:f>TG!$D$3:$D$21</c:f>
              <c:numCache>
                <c:formatCode>0.0</c:formatCode>
                <c:ptCount val="19"/>
                <c:pt idx="0">
                  <c:v>40.380000000000003</c:v>
                </c:pt>
                <c:pt idx="1">
                  <c:v>40.25</c:v>
                </c:pt>
                <c:pt idx="2">
                  <c:v>40.69</c:v>
                </c:pt>
                <c:pt idx="3">
                  <c:v>40.76</c:v>
                </c:pt>
                <c:pt idx="4">
                  <c:v>41.11</c:v>
                </c:pt>
                <c:pt idx="5">
                  <c:v>40.76</c:v>
                </c:pt>
                <c:pt idx="6">
                  <c:v>40.520000000000003</c:v>
                </c:pt>
                <c:pt idx="7">
                  <c:v>40.729999999999997</c:v>
                </c:pt>
                <c:pt idx="8">
                  <c:v>40.64</c:v>
                </c:pt>
                <c:pt idx="9">
                  <c:v>40.659999999999997</c:v>
                </c:pt>
                <c:pt idx="10">
                  <c:v>40.700000000000003</c:v>
                </c:pt>
                <c:pt idx="11">
                  <c:v>40.659999999999997</c:v>
                </c:pt>
                <c:pt idx="12">
                  <c:v>41</c:v>
                </c:pt>
                <c:pt idx="13">
                  <c:v>41.14</c:v>
                </c:pt>
                <c:pt idx="14">
                  <c:v>41.13</c:v>
                </c:pt>
                <c:pt idx="15">
                  <c:v>41.29</c:v>
                </c:pt>
                <c:pt idx="16">
                  <c:v>41.42</c:v>
                </c:pt>
              </c:numCache>
            </c:numRef>
          </c:val>
        </c:ser>
        <c:ser>
          <c:idx val="4"/>
          <c:order val="3"/>
          <c:tx>
            <c:strRef>
              <c:f>TG!$E$2</c:f>
              <c:strCache>
                <c:ptCount val="1"/>
                <c:pt idx="0">
                  <c:v>県立佐原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TG!$A$3:$A$21</c:f>
              <c:numCache>
                <c:formatCode>General</c:formatCode>
                <c:ptCount val="19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</c:numCache>
            </c:numRef>
          </c:cat>
          <c:val>
            <c:numRef>
              <c:f>TG!$E$3:$E$21</c:f>
              <c:numCache>
                <c:formatCode>0.0</c:formatCode>
                <c:ptCount val="19"/>
                <c:pt idx="1">
                  <c:v>39.72</c:v>
                </c:pt>
                <c:pt idx="2">
                  <c:v>39.75</c:v>
                </c:pt>
                <c:pt idx="3">
                  <c:v>39.81</c:v>
                </c:pt>
                <c:pt idx="4">
                  <c:v>40.57</c:v>
                </c:pt>
                <c:pt idx="5">
                  <c:v>40.31</c:v>
                </c:pt>
                <c:pt idx="6">
                  <c:v>39.869999999999997</c:v>
                </c:pt>
                <c:pt idx="7">
                  <c:v>40.340000000000003</c:v>
                </c:pt>
                <c:pt idx="8">
                  <c:v>40.520000000000003</c:v>
                </c:pt>
                <c:pt idx="9">
                  <c:v>40.29</c:v>
                </c:pt>
                <c:pt idx="10">
                  <c:v>40.11</c:v>
                </c:pt>
                <c:pt idx="11">
                  <c:v>40.21</c:v>
                </c:pt>
                <c:pt idx="12">
                  <c:v>40.35</c:v>
                </c:pt>
                <c:pt idx="13">
                  <c:v>40.630000000000003</c:v>
                </c:pt>
                <c:pt idx="14">
                  <c:v>40.299999999999997</c:v>
                </c:pt>
                <c:pt idx="15">
                  <c:v>40.33</c:v>
                </c:pt>
                <c:pt idx="16">
                  <c:v>40.31</c:v>
                </c:pt>
              </c:numCache>
            </c:numRef>
          </c:val>
        </c:ser>
        <c:ser>
          <c:idx val="5"/>
          <c:order val="4"/>
          <c:tx>
            <c:strRef>
              <c:f>TG!$F$2</c:f>
              <c:strCache>
                <c:ptCount val="1"/>
                <c:pt idx="0">
                  <c:v>千葉ﾘﾊﾋﾞﾘ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TG!$A$3:$A$21</c:f>
              <c:numCache>
                <c:formatCode>General</c:formatCode>
                <c:ptCount val="19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</c:numCache>
            </c:numRef>
          </c:cat>
          <c:val>
            <c:numRef>
              <c:f>TG!$F$3:$F$21</c:f>
              <c:numCache>
                <c:formatCode>0.0</c:formatCode>
                <c:ptCount val="19"/>
                <c:pt idx="0">
                  <c:v>42.033333333333331</c:v>
                </c:pt>
                <c:pt idx="1">
                  <c:v>42.220312499999999</c:v>
                </c:pt>
                <c:pt idx="2">
                  <c:v>42.201818181818197</c:v>
                </c:pt>
                <c:pt idx="3">
                  <c:v>42.233928571428585</c:v>
                </c:pt>
                <c:pt idx="4">
                  <c:v>42.208771929824557</c:v>
                </c:pt>
                <c:pt idx="5">
                  <c:v>42.250909090909097</c:v>
                </c:pt>
                <c:pt idx="6">
                  <c:v>42.326562500000001</c:v>
                </c:pt>
                <c:pt idx="7">
                  <c:v>42.173015873015871</c:v>
                </c:pt>
                <c:pt idx="8">
                  <c:v>41.949056603773599</c:v>
                </c:pt>
                <c:pt idx="9">
                  <c:v>42.3</c:v>
                </c:pt>
                <c:pt idx="10">
                  <c:v>42.052307692307679</c:v>
                </c:pt>
                <c:pt idx="11">
                  <c:v>41.683870967741932</c:v>
                </c:pt>
                <c:pt idx="12">
                  <c:v>42.035185185185185</c:v>
                </c:pt>
                <c:pt idx="13">
                  <c:v>42.090476189999997</c:v>
                </c:pt>
                <c:pt idx="14">
                  <c:v>42.159259259259258</c:v>
                </c:pt>
                <c:pt idx="15">
                  <c:v>42.024561403508763</c:v>
                </c:pt>
                <c:pt idx="16">
                  <c:v>41.755172413793098</c:v>
                </c:pt>
                <c:pt idx="17">
                  <c:v>41.7793103448276</c:v>
                </c:pt>
              </c:numCache>
            </c:numRef>
          </c:val>
        </c:ser>
        <c:ser>
          <c:idx val="6"/>
          <c:order val="5"/>
          <c:tx>
            <c:strRef>
              <c:f>TG!$G$2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TG!$A$3:$A$21</c:f>
              <c:numCache>
                <c:formatCode>General</c:formatCode>
                <c:ptCount val="19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</c:numCache>
            </c:numRef>
          </c:cat>
          <c:val>
            <c:numRef>
              <c:f>TG!$G$3:$G$21</c:f>
              <c:numCache>
                <c:formatCode>0.0</c:formatCode>
                <c:ptCount val="19"/>
                <c:pt idx="1">
                  <c:v>42.208333333333336</c:v>
                </c:pt>
                <c:pt idx="2">
                  <c:v>42.166666666666664</c:v>
                </c:pt>
                <c:pt idx="3">
                  <c:v>42.25</c:v>
                </c:pt>
                <c:pt idx="4">
                  <c:v>42.68</c:v>
                </c:pt>
                <c:pt idx="5">
                  <c:v>42.583333333333336</c:v>
                </c:pt>
                <c:pt idx="6">
                  <c:v>42.1</c:v>
                </c:pt>
                <c:pt idx="7">
                  <c:v>42.238095238095241</c:v>
                </c:pt>
                <c:pt idx="8">
                  <c:v>42.4</c:v>
                </c:pt>
                <c:pt idx="9">
                  <c:v>41.978723404255319</c:v>
                </c:pt>
                <c:pt idx="10">
                  <c:v>41.6</c:v>
                </c:pt>
                <c:pt idx="11">
                  <c:v>41.663265306122447</c:v>
                </c:pt>
                <c:pt idx="12">
                  <c:v>41.704545454545453</c:v>
                </c:pt>
                <c:pt idx="13">
                  <c:v>41.87096774193548</c:v>
                </c:pt>
                <c:pt idx="14">
                  <c:v>43.48</c:v>
                </c:pt>
                <c:pt idx="15">
                  <c:v>42.8</c:v>
                </c:pt>
                <c:pt idx="16">
                  <c:v>41.964285714285715</c:v>
                </c:pt>
              </c:numCache>
            </c:numRef>
          </c:val>
        </c:ser>
        <c:ser>
          <c:idx val="7"/>
          <c:order val="6"/>
          <c:tx>
            <c:strRef>
              <c:f>TG!$H$2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TG!$A$3:$A$21</c:f>
              <c:numCache>
                <c:formatCode>General</c:formatCode>
                <c:ptCount val="19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</c:numCache>
            </c:numRef>
          </c:cat>
          <c:val>
            <c:numRef>
              <c:f>TG!$H$3:$H$21</c:f>
              <c:numCache>
                <c:formatCode>0.0</c:formatCode>
                <c:ptCount val="19"/>
                <c:pt idx="1">
                  <c:v>42.5</c:v>
                </c:pt>
                <c:pt idx="2">
                  <c:v>42.1</c:v>
                </c:pt>
                <c:pt idx="3">
                  <c:v>41.7</c:v>
                </c:pt>
                <c:pt idx="4">
                  <c:v>41.5</c:v>
                </c:pt>
                <c:pt idx="5">
                  <c:v>41.1</c:v>
                </c:pt>
                <c:pt idx="6">
                  <c:v>40.9</c:v>
                </c:pt>
                <c:pt idx="7">
                  <c:v>41.3</c:v>
                </c:pt>
                <c:pt idx="8">
                  <c:v>41.8</c:v>
                </c:pt>
                <c:pt idx="9">
                  <c:v>41.5</c:v>
                </c:pt>
                <c:pt idx="10">
                  <c:v>41.1</c:v>
                </c:pt>
                <c:pt idx="11">
                  <c:v>41.1</c:v>
                </c:pt>
                <c:pt idx="12">
                  <c:v>41.4</c:v>
                </c:pt>
                <c:pt idx="13">
                  <c:v>41.6</c:v>
                </c:pt>
                <c:pt idx="14">
                  <c:v>41.9</c:v>
                </c:pt>
                <c:pt idx="15">
                  <c:v>42</c:v>
                </c:pt>
                <c:pt idx="16">
                  <c:v>41.2</c:v>
                </c:pt>
                <c:pt idx="17">
                  <c:v>40.9</c:v>
                </c:pt>
                <c:pt idx="18">
                  <c:v>42</c:v>
                </c:pt>
              </c:numCache>
            </c:numRef>
          </c:val>
        </c:ser>
        <c:ser>
          <c:idx val="8"/>
          <c:order val="7"/>
          <c:tx>
            <c:strRef>
              <c:f>TG!$I$2</c:f>
              <c:strCache>
                <c:ptCount val="1"/>
                <c:pt idx="0">
                  <c:v>東歯大市川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TG!$A$3:$A$21</c:f>
              <c:numCache>
                <c:formatCode>General</c:formatCode>
                <c:ptCount val="19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</c:numCache>
            </c:numRef>
          </c:cat>
          <c:val>
            <c:numRef>
              <c:f>TG!$I$3:$I$21</c:f>
              <c:numCache>
                <c:formatCode>0.0</c:formatCode>
                <c:ptCount val="19"/>
                <c:pt idx="1">
                  <c:v>41.3</c:v>
                </c:pt>
                <c:pt idx="2">
                  <c:v>41.345999999999997</c:v>
                </c:pt>
                <c:pt idx="3">
                  <c:v>41.406999999999996</c:v>
                </c:pt>
                <c:pt idx="4">
                  <c:v>41.073999999999998</c:v>
                </c:pt>
                <c:pt idx="5">
                  <c:v>41.670999999999999</c:v>
                </c:pt>
                <c:pt idx="6">
                  <c:v>41.476999999999997</c:v>
                </c:pt>
                <c:pt idx="7">
                  <c:v>41.253999999999998</c:v>
                </c:pt>
                <c:pt idx="8">
                  <c:v>40.994</c:v>
                </c:pt>
                <c:pt idx="9">
                  <c:v>41.238</c:v>
                </c:pt>
                <c:pt idx="10">
                  <c:v>40.988999999999997</c:v>
                </c:pt>
                <c:pt idx="11">
                  <c:v>40.728999999999999</c:v>
                </c:pt>
                <c:pt idx="12">
                  <c:v>40.988999999999997</c:v>
                </c:pt>
                <c:pt idx="13">
                  <c:v>40.844999999999999</c:v>
                </c:pt>
                <c:pt idx="14">
                  <c:v>41.73</c:v>
                </c:pt>
                <c:pt idx="15">
                  <c:v>41.999000000000002</c:v>
                </c:pt>
                <c:pt idx="16">
                  <c:v>41.637999999999998</c:v>
                </c:pt>
                <c:pt idx="17">
                  <c:v>41.845999999999997</c:v>
                </c:pt>
              </c:numCache>
            </c:numRef>
          </c:val>
        </c:ser>
        <c:ser>
          <c:idx val="3"/>
          <c:order val="8"/>
          <c:tx>
            <c:strRef>
              <c:f>TG!$J$2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TG!$A$3:$A$21</c:f>
              <c:numCache>
                <c:formatCode>General</c:formatCode>
                <c:ptCount val="19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</c:numCache>
            </c:numRef>
          </c:cat>
          <c:val>
            <c:numRef>
              <c:f>TG!$J$3:$J$21</c:f>
              <c:numCache>
                <c:formatCode>0.0</c:formatCode>
                <c:ptCount val="19"/>
                <c:pt idx="0">
                  <c:v>40.880000000000003</c:v>
                </c:pt>
                <c:pt idx="1">
                  <c:v>40.4</c:v>
                </c:pt>
                <c:pt idx="2">
                  <c:v>40.79</c:v>
                </c:pt>
                <c:pt idx="3">
                  <c:v>40.78</c:v>
                </c:pt>
                <c:pt idx="4">
                  <c:v>41.12</c:v>
                </c:pt>
                <c:pt idx="5">
                  <c:v>41.22</c:v>
                </c:pt>
                <c:pt idx="6">
                  <c:v>40.92</c:v>
                </c:pt>
                <c:pt idx="7">
                  <c:v>40.840000000000003</c:v>
                </c:pt>
                <c:pt idx="8">
                  <c:v>40.9</c:v>
                </c:pt>
                <c:pt idx="9">
                  <c:v>40.78</c:v>
                </c:pt>
                <c:pt idx="10">
                  <c:v>40.75</c:v>
                </c:pt>
                <c:pt idx="11">
                  <c:v>40.549999999999997</c:v>
                </c:pt>
                <c:pt idx="12">
                  <c:v>40.56</c:v>
                </c:pt>
                <c:pt idx="13">
                  <c:v>40.58</c:v>
                </c:pt>
                <c:pt idx="14">
                  <c:v>40.630000000000003</c:v>
                </c:pt>
                <c:pt idx="15">
                  <c:v>40.299999999999997</c:v>
                </c:pt>
                <c:pt idx="16">
                  <c:v>40.119999999999997</c:v>
                </c:pt>
                <c:pt idx="17">
                  <c:v>40.020000000000003</c:v>
                </c:pt>
              </c:numCache>
            </c:numRef>
          </c:val>
        </c:ser>
        <c:ser>
          <c:idx val="14"/>
          <c:order val="9"/>
          <c:tx>
            <c:strRef>
              <c:f>TG!$K$2</c:f>
              <c:strCache>
                <c:ptCount val="1"/>
                <c:pt idx="0">
                  <c:v>こども病院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TG!$A$3:$A$21</c:f>
              <c:numCache>
                <c:formatCode>General</c:formatCode>
                <c:ptCount val="19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</c:numCache>
            </c:numRef>
          </c:cat>
          <c:val>
            <c:numRef>
              <c:f>TG!$K$3:$K$21</c:f>
              <c:numCache>
                <c:formatCode>0.0</c:formatCode>
                <c:ptCount val="19"/>
                <c:pt idx="0">
                  <c:v>41.6</c:v>
                </c:pt>
                <c:pt idx="1">
                  <c:v>41.363636363636367</c:v>
                </c:pt>
                <c:pt idx="2">
                  <c:v>41.3</c:v>
                </c:pt>
                <c:pt idx="3">
                  <c:v>41.578947368421055</c:v>
                </c:pt>
                <c:pt idx="4">
                  <c:v>42.81818181818182</c:v>
                </c:pt>
                <c:pt idx="5">
                  <c:v>42.578947368421055</c:v>
                </c:pt>
                <c:pt idx="6">
                  <c:v>42.727272727272727</c:v>
                </c:pt>
                <c:pt idx="7">
                  <c:v>42.727272727272727</c:v>
                </c:pt>
                <c:pt idx="8">
                  <c:v>42.263157894736842</c:v>
                </c:pt>
                <c:pt idx="9">
                  <c:v>42</c:v>
                </c:pt>
                <c:pt idx="10">
                  <c:v>41.956521739130437</c:v>
                </c:pt>
                <c:pt idx="11">
                  <c:v>42.571428571428569</c:v>
                </c:pt>
                <c:pt idx="12">
                  <c:v>43.1</c:v>
                </c:pt>
                <c:pt idx="13">
                  <c:v>43.125</c:v>
                </c:pt>
                <c:pt idx="14">
                  <c:v>42.942857142857143</c:v>
                </c:pt>
                <c:pt idx="15">
                  <c:v>42.95</c:v>
                </c:pt>
                <c:pt idx="16">
                  <c:v>42.857142857142854</c:v>
                </c:pt>
                <c:pt idx="17">
                  <c:v>43.1</c:v>
                </c:pt>
              </c:numCache>
            </c:numRef>
          </c:val>
        </c:ser>
        <c:ser>
          <c:idx val="9"/>
          <c:order val="10"/>
          <c:tx>
            <c:strRef>
              <c:f>TG!$L$2</c:f>
              <c:strCache>
                <c:ptCount val="1"/>
                <c:pt idx="0">
                  <c:v>認証値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TG!$A$3:$A$21</c:f>
              <c:numCache>
                <c:formatCode>General</c:formatCode>
                <c:ptCount val="19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</c:numCache>
            </c:numRef>
          </c:cat>
          <c:val>
            <c:numRef>
              <c:f>TG!$L$3:$L$21</c:f>
              <c:numCache>
                <c:formatCode>0</c:formatCode>
                <c:ptCount val="19"/>
                <c:pt idx="0">
                  <c:v>42</c:v>
                </c:pt>
                <c:pt idx="1">
                  <c:v>42</c:v>
                </c:pt>
                <c:pt idx="2">
                  <c:v>42</c:v>
                </c:pt>
                <c:pt idx="3">
                  <c:v>42</c:v>
                </c:pt>
                <c:pt idx="4">
                  <c:v>42</c:v>
                </c:pt>
                <c:pt idx="5">
                  <c:v>42</c:v>
                </c:pt>
                <c:pt idx="6">
                  <c:v>42</c:v>
                </c:pt>
                <c:pt idx="7">
                  <c:v>42</c:v>
                </c:pt>
                <c:pt idx="8">
                  <c:v>42</c:v>
                </c:pt>
                <c:pt idx="9">
                  <c:v>42</c:v>
                </c:pt>
                <c:pt idx="10">
                  <c:v>42</c:v>
                </c:pt>
                <c:pt idx="11">
                  <c:v>42</c:v>
                </c:pt>
                <c:pt idx="12">
                  <c:v>42</c:v>
                </c:pt>
                <c:pt idx="13">
                  <c:v>42</c:v>
                </c:pt>
                <c:pt idx="14">
                  <c:v>42</c:v>
                </c:pt>
                <c:pt idx="15">
                  <c:v>42</c:v>
                </c:pt>
                <c:pt idx="16">
                  <c:v>42</c:v>
                </c:pt>
                <c:pt idx="17">
                  <c:v>42</c:v>
                </c:pt>
                <c:pt idx="18">
                  <c:v>42</c:v>
                </c:pt>
              </c:numCache>
            </c:numRef>
          </c:val>
        </c:ser>
        <c:ser>
          <c:idx val="10"/>
          <c:order val="11"/>
          <c:tx>
            <c:strRef>
              <c:f>TG!$M$2</c:f>
              <c:strCache>
                <c:ptCount val="1"/>
                <c:pt idx="0">
                  <c:v>10病院平均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TG!$A$3:$A$21</c:f>
              <c:numCache>
                <c:formatCode>General</c:formatCode>
                <c:ptCount val="19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</c:numCache>
            </c:numRef>
          </c:cat>
          <c:val>
            <c:numRef>
              <c:f>TG!$M$3:$M$21</c:f>
              <c:numCache>
                <c:formatCode>0.0</c:formatCode>
                <c:ptCount val="19"/>
                <c:pt idx="0">
                  <c:v>41.097777777777772</c:v>
                </c:pt>
                <c:pt idx="1">
                  <c:v>41.299647516835016</c:v>
                </c:pt>
                <c:pt idx="2">
                  <c:v>41.319448933782269</c:v>
                </c:pt>
                <c:pt idx="3">
                  <c:v>41.335843915343922</c:v>
                </c:pt>
                <c:pt idx="4">
                  <c:v>41.452530214424954</c:v>
                </c:pt>
                <c:pt idx="5">
                  <c:v>41.554520113414846</c:v>
                </c:pt>
                <c:pt idx="6">
                  <c:v>41.412011994949495</c:v>
                </c:pt>
                <c:pt idx="7">
                  <c:v>41.430938271604937</c:v>
                </c:pt>
                <c:pt idx="8">
                  <c:v>41.484598881900766</c:v>
                </c:pt>
                <c:pt idx="9">
                  <c:v>41.416672970843187</c:v>
                </c:pt>
                <c:pt idx="10">
                  <c:v>41.251725810137572</c:v>
                </c:pt>
                <c:pt idx="11">
                  <c:v>41.211845829371178</c:v>
                </c:pt>
                <c:pt idx="12">
                  <c:v>41.394318836513278</c:v>
                </c:pt>
                <c:pt idx="13">
                  <c:v>41.472713346934626</c:v>
                </c:pt>
                <c:pt idx="14">
                  <c:v>41.715714479098985</c:v>
                </c:pt>
                <c:pt idx="15">
                  <c:v>41.635439571150101</c:v>
                </c:pt>
                <c:pt idx="16">
                  <c:v>41.383175172125711</c:v>
                </c:pt>
                <c:pt idx="17">
                  <c:v>41.380968390804604</c:v>
                </c:pt>
                <c:pt idx="18">
                  <c:v>42</c:v>
                </c:pt>
              </c:numCache>
            </c:numRef>
          </c:val>
        </c:ser>
        <c:ser>
          <c:idx val="11"/>
          <c:order val="12"/>
          <c:tx>
            <c:strRef>
              <c:f>TG!$N$2</c:f>
              <c:strCache>
                <c:ptCount val="1"/>
                <c:pt idx="0">
                  <c:v>R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TG!$A$3:$A$21</c:f>
              <c:numCache>
                <c:formatCode>General</c:formatCode>
                <c:ptCount val="19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</c:numCache>
            </c:numRef>
          </c:cat>
          <c:val>
            <c:numRef>
              <c:f>TG!$N$3:$N$21</c:f>
              <c:numCache>
                <c:formatCode>0.0</c:formatCode>
                <c:ptCount val="19"/>
                <c:pt idx="0">
                  <c:v>1.6533333333333289</c:v>
                </c:pt>
                <c:pt idx="1">
                  <c:v>3.6209090909090946</c:v>
                </c:pt>
                <c:pt idx="2">
                  <c:v>3.3333333333333357</c:v>
                </c:pt>
                <c:pt idx="3">
                  <c:v>3.4677777777777763</c:v>
                </c:pt>
                <c:pt idx="4">
                  <c:v>2.4299999999999997</c:v>
                </c:pt>
                <c:pt idx="5">
                  <c:v>2.5321052631578951</c:v>
                </c:pt>
                <c:pt idx="6">
                  <c:v>2.980000000000004</c:v>
                </c:pt>
                <c:pt idx="7">
                  <c:v>2.4099999999999966</c:v>
                </c:pt>
                <c:pt idx="8">
                  <c:v>2.3411111111111111</c:v>
                </c:pt>
                <c:pt idx="9">
                  <c:v>2.4600000000000009</c:v>
                </c:pt>
                <c:pt idx="10">
                  <c:v>2.8605882352941165</c:v>
                </c:pt>
                <c:pt idx="11">
                  <c:v>2.7899999999999991</c:v>
                </c:pt>
                <c:pt idx="12">
                  <c:v>2.8062499999999986</c:v>
                </c:pt>
                <c:pt idx="13">
                  <c:v>2.5574999999999974</c:v>
                </c:pt>
                <c:pt idx="14">
                  <c:v>3.0437500000000028</c:v>
                </c:pt>
                <c:pt idx="15">
                  <c:v>2.8875000000000028</c:v>
                </c:pt>
                <c:pt idx="16">
                  <c:v>2.9737500000000026</c:v>
                </c:pt>
                <c:pt idx="17">
                  <c:v>3.0799999999999983</c:v>
                </c:pt>
                <c:pt idx="18">
                  <c:v>0</c:v>
                </c:pt>
              </c:numCache>
            </c:numRef>
          </c:val>
        </c:ser>
        <c:ser>
          <c:idx val="12"/>
          <c:order val="13"/>
          <c:tx>
            <c:strRef>
              <c:f>TG!$O$2</c:f>
              <c:strCache>
                <c:ptCount val="1"/>
                <c:pt idx="0">
                  <c:v>下限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TG!$A$3:$A$21</c:f>
              <c:numCache>
                <c:formatCode>General</c:formatCode>
                <c:ptCount val="19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</c:numCache>
            </c:numRef>
          </c:cat>
          <c:val>
            <c:numRef>
              <c:f>TG!$O$3:$O$21</c:f>
              <c:numCache>
                <c:formatCode>0</c:formatCode>
                <c:ptCount val="19"/>
                <c:pt idx="0">
                  <c:v>39</c:v>
                </c:pt>
                <c:pt idx="1">
                  <c:v>39</c:v>
                </c:pt>
                <c:pt idx="2">
                  <c:v>39</c:v>
                </c:pt>
                <c:pt idx="3">
                  <c:v>39</c:v>
                </c:pt>
                <c:pt idx="4">
                  <c:v>39</c:v>
                </c:pt>
                <c:pt idx="5">
                  <c:v>39</c:v>
                </c:pt>
                <c:pt idx="6">
                  <c:v>39</c:v>
                </c:pt>
                <c:pt idx="7">
                  <c:v>39</c:v>
                </c:pt>
                <c:pt idx="8">
                  <c:v>39</c:v>
                </c:pt>
                <c:pt idx="9">
                  <c:v>39</c:v>
                </c:pt>
                <c:pt idx="10">
                  <c:v>39</c:v>
                </c:pt>
                <c:pt idx="11">
                  <c:v>39</c:v>
                </c:pt>
                <c:pt idx="12">
                  <c:v>39</c:v>
                </c:pt>
                <c:pt idx="13">
                  <c:v>39</c:v>
                </c:pt>
                <c:pt idx="14">
                  <c:v>39</c:v>
                </c:pt>
                <c:pt idx="15">
                  <c:v>39</c:v>
                </c:pt>
                <c:pt idx="16">
                  <c:v>39</c:v>
                </c:pt>
                <c:pt idx="17">
                  <c:v>39</c:v>
                </c:pt>
                <c:pt idx="18">
                  <c:v>39</c:v>
                </c:pt>
              </c:numCache>
            </c:numRef>
          </c:val>
        </c:ser>
        <c:ser>
          <c:idx val="13"/>
          <c:order val="14"/>
          <c:tx>
            <c:strRef>
              <c:f>TG!$P$2</c:f>
              <c:strCache>
                <c:ptCount val="1"/>
                <c:pt idx="0">
                  <c:v>上限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TG!$A$3:$A$21</c:f>
              <c:numCache>
                <c:formatCode>General</c:formatCode>
                <c:ptCount val="19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</c:numCache>
            </c:numRef>
          </c:cat>
          <c:val>
            <c:numRef>
              <c:f>TG!$P$3:$P$21</c:f>
              <c:numCache>
                <c:formatCode>0</c:formatCode>
                <c:ptCount val="19"/>
                <c:pt idx="0">
                  <c:v>45</c:v>
                </c:pt>
                <c:pt idx="1">
                  <c:v>45</c:v>
                </c:pt>
                <c:pt idx="2">
                  <c:v>45</c:v>
                </c:pt>
                <c:pt idx="3">
                  <c:v>45</c:v>
                </c:pt>
                <c:pt idx="4">
                  <c:v>45</c:v>
                </c:pt>
                <c:pt idx="5">
                  <c:v>45</c:v>
                </c:pt>
                <c:pt idx="6">
                  <c:v>45</c:v>
                </c:pt>
                <c:pt idx="7">
                  <c:v>45</c:v>
                </c:pt>
                <c:pt idx="8">
                  <c:v>45</c:v>
                </c:pt>
                <c:pt idx="9">
                  <c:v>45</c:v>
                </c:pt>
                <c:pt idx="10">
                  <c:v>45</c:v>
                </c:pt>
                <c:pt idx="11">
                  <c:v>45</c:v>
                </c:pt>
                <c:pt idx="12">
                  <c:v>45</c:v>
                </c:pt>
                <c:pt idx="13">
                  <c:v>45</c:v>
                </c:pt>
                <c:pt idx="14">
                  <c:v>45</c:v>
                </c:pt>
                <c:pt idx="15">
                  <c:v>45</c:v>
                </c:pt>
                <c:pt idx="16">
                  <c:v>45</c:v>
                </c:pt>
                <c:pt idx="17">
                  <c:v>45</c:v>
                </c:pt>
                <c:pt idx="18">
                  <c:v>45</c:v>
                </c:pt>
              </c:numCache>
            </c:numRef>
          </c:val>
        </c:ser>
        <c:marker val="1"/>
        <c:axId val="77380224"/>
        <c:axId val="77406976"/>
      </c:lineChart>
      <c:catAx>
        <c:axId val="77380224"/>
        <c:scaling>
          <c:orientation val="minMax"/>
        </c:scaling>
        <c:axPos val="b"/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/>
            </a:pPr>
            <a:endParaRPr lang="ja-JP"/>
          </a:p>
        </c:txPr>
        <c:crossAx val="77406976"/>
        <c:crosses val="autoZero"/>
        <c:lblAlgn val="ctr"/>
        <c:lblOffset val="100"/>
        <c:tickLblSkip val="1"/>
        <c:tickMarkSkip val="1"/>
      </c:catAx>
      <c:valAx>
        <c:axId val="77406976"/>
        <c:scaling>
          <c:orientation val="minMax"/>
          <c:max val="48"/>
          <c:min val="36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/>
            </a:pPr>
            <a:endParaRPr lang="ja-JP"/>
          </a:p>
        </c:txPr>
        <c:crossAx val="77380224"/>
        <c:crosses val="autoZero"/>
        <c:crossBetween val="between"/>
        <c:majorUnit val="3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12"/>
        <c:delete val="1"/>
      </c:legendEntry>
      <c:layout>
        <c:manualLayout>
          <c:xMode val="edge"/>
          <c:yMode val="edge"/>
          <c:x val="0.82124406988254928"/>
          <c:y val="0.10965168165293319"/>
          <c:w val="0.15932655569952459"/>
          <c:h val="0.87932947457721733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/>
          </a:pPr>
          <a:endParaRPr lang="ja-JP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eiryo UI" panose="020B0604030504040204" pitchFamily="50" charset="-128"/>
          <a:ea typeface="Meiryo UI" panose="020B0604030504040204" pitchFamily="50" charset="-128"/>
          <a:cs typeface="Meiryo UI" panose="020B0604030504040204" pitchFamily="50" charset="-128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>
        <c:manualLayout>
          <c:layoutTarget val="inner"/>
          <c:xMode val="edge"/>
          <c:yMode val="edge"/>
          <c:x val="9.0106007067137825E-2"/>
          <c:y val="8.0247155451736871E-2"/>
          <c:w val="0.63427561837457724"/>
          <c:h val="0.78086655112651648"/>
        </c:manualLayout>
      </c:layout>
      <c:lineChart>
        <c:grouping val="standard"/>
        <c:ser>
          <c:idx val="0"/>
          <c:order val="0"/>
          <c:tx>
            <c:strRef>
              <c:f>HDL!$B$2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HDL!$A$3:$A$20</c:f>
              <c:numCache>
                <c:formatCode>General</c:formatCode>
                <c:ptCount val="18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</c:numCache>
            </c:numRef>
          </c:cat>
          <c:val>
            <c:numRef>
              <c:f>HDL!$B$3:$B$20</c:f>
              <c:numCache>
                <c:formatCode>0.0</c:formatCode>
                <c:ptCount val="18"/>
                <c:pt idx="1">
                  <c:v>36.954545454545467</c:v>
                </c:pt>
                <c:pt idx="2">
                  <c:v>36.841666666666669</c:v>
                </c:pt>
                <c:pt idx="3">
                  <c:v>36.891666666666673</c:v>
                </c:pt>
                <c:pt idx="4">
                  <c:v>36.789473684210527</c:v>
                </c:pt>
                <c:pt idx="5">
                  <c:v>36.639473684210522</c:v>
                </c:pt>
                <c:pt idx="6">
                  <c:v>36.879999999999988</c:v>
                </c:pt>
                <c:pt idx="7">
                  <c:v>36.674999999999997</c:v>
                </c:pt>
                <c:pt idx="8">
                  <c:v>36.74444444444444</c:v>
                </c:pt>
                <c:pt idx="9">
                  <c:v>36.716666666666661</c:v>
                </c:pt>
                <c:pt idx="10">
                  <c:v>37.04117647058824</c:v>
                </c:pt>
                <c:pt idx="11">
                  <c:v>36.181250000000006</c:v>
                </c:pt>
                <c:pt idx="12">
                  <c:v>36.243750000000013</c:v>
                </c:pt>
                <c:pt idx="13">
                  <c:v>35.474999999999994</c:v>
                </c:pt>
                <c:pt idx="14">
                  <c:v>36.078125000000007</c:v>
                </c:pt>
                <c:pt idx="15">
                  <c:v>36.084375000000009</c:v>
                </c:pt>
                <c:pt idx="16">
                  <c:v>36.125</c:v>
                </c:pt>
                <c:pt idx="17">
                  <c:v>36.774074074074072</c:v>
                </c:pt>
              </c:numCache>
            </c:numRef>
          </c:val>
        </c:ser>
        <c:ser>
          <c:idx val="2"/>
          <c:order val="1"/>
          <c:tx>
            <c:strRef>
              <c:f>HDL!$F$2</c:f>
              <c:strCache>
                <c:ptCount val="1"/>
                <c:pt idx="0">
                  <c:v>千葉ﾘﾊﾋﾞﾘ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HDL!$A$3:$A$20</c:f>
              <c:numCache>
                <c:formatCode>General</c:formatCode>
                <c:ptCount val="18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</c:numCache>
            </c:numRef>
          </c:cat>
          <c:val>
            <c:numRef>
              <c:f>HDL!$F$3:$F$20</c:f>
              <c:numCache>
                <c:formatCode>0.0</c:formatCode>
                <c:ptCount val="18"/>
                <c:pt idx="0">
                  <c:v>36.81666666666667</c:v>
                </c:pt>
                <c:pt idx="1">
                  <c:v>37.03125</c:v>
                </c:pt>
                <c:pt idx="2">
                  <c:v>36.850909090909092</c:v>
                </c:pt>
                <c:pt idx="3">
                  <c:v>36.644642857142863</c:v>
                </c:pt>
                <c:pt idx="4">
                  <c:v>36.917543859649115</c:v>
                </c:pt>
                <c:pt idx="5">
                  <c:v>36.92</c:v>
                </c:pt>
                <c:pt idx="6">
                  <c:v>36.837499999999999</c:v>
                </c:pt>
                <c:pt idx="7">
                  <c:v>36.820634920634902</c:v>
                </c:pt>
                <c:pt idx="8">
                  <c:v>36.281132075471703</c:v>
                </c:pt>
                <c:pt idx="9">
                  <c:v>36.299999999999997</c:v>
                </c:pt>
                <c:pt idx="10">
                  <c:v>36.626865671641788</c:v>
                </c:pt>
                <c:pt idx="11">
                  <c:v>35.565573770491802</c:v>
                </c:pt>
                <c:pt idx="12">
                  <c:v>35.705555555555556</c:v>
                </c:pt>
                <c:pt idx="13">
                  <c:v>35.76190476</c:v>
                </c:pt>
                <c:pt idx="14">
                  <c:v>35.877777777777787</c:v>
                </c:pt>
                <c:pt idx="15">
                  <c:v>36.068421052631599</c:v>
                </c:pt>
                <c:pt idx="16">
                  <c:v>36.441379310344836</c:v>
                </c:pt>
                <c:pt idx="17">
                  <c:v>36.083928571428565</c:v>
                </c:pt>
              </c:numCache>
            </c:numRef>
          </c:val>
        </c:ser>
        <c:ser>
          <c:idx val="3"/>
          <c:order val="2"/>
          <c:tx>
            <c:strRef>
              <c:f>HDL!$L$2</c:f>
              <c:strCache>
                <c:ptCount val="1"/>
                <c:pt idx="0">
                  <c:v>協和認証値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HDL!$A$3:$A$20</c:f>
              <c:numCache>
                <c:formatCode>General</c:formatCode>
                <c:ptCount val="18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</c:numCache>
            </c:numRef>
          </c:cat>
          <c:val>
            <c:numRef>
              <c:f>HDL!$L$3:$L$20</c:f>
              <c:numCache>
                <c:formatCode>0</c:formatCode>
                <c:ptCount val="18"/>
                <c:pt idx="0">
                  <c:v>37</c:v>
                </c:pt>
                <c:pt idx="1">
                  <c:v>37</c:v>
                </c:pt>
                <c:pt idx="2">
                  <c:v>37</c:v>
                </c:pt>
                <c:pt idx="3">
                  <c:v>37</c:v>
                </c:pt>
                <c:pt idx="4">
                  <c:v>37</c:v>
                </c:pt>
                <c:pt idx="5">
                  <c:v>37</c:v>
                </c:pt>
                <c:pt idx="6">
                  <c:v>37</c:v>
                </c:pt>
                <c:pt idx="7">
                  <c:v>37</c:v>
                </c:pt>
                <c:pt idx="8">
                  <c:v>37</c:v>
                </c:pt>
                <c:pt idx="9">
                  <c:v>37</c:v>
                </c:pt>
                <c:pt idx="10">
                  <c:v>37</c:v>
                </c:pt>
                <c:pt idx="11">
                  <c:v>37</c:v>
                </c:pt>
                <c:pt idx="12">
                  <c:v>37</c:v>
                </c:pt>
                <c:pt idx="13">
                  <c:v>37</c:v>
                </c:pt>
                <c:pt idx="14">
                  <c:v>37</c:v>
                </c:pt>
                <c:pt idx="15">
                  <c:v>37</c:v>
                </c:pt>
                <c:pt idx="16">
                  <c:v>37</c:v>
                </c:pt>
                <c:pt idx="17">
                  <c:v>37</c:v>
                </c:pt>
              </c:numCache>
            </c:numRef>
          </c:val>
        </c:ser>
        <c:ser>
          <c:idx val="4"/>
          <c:order val="3"/>
          <c:tx>
            <c:strRef>
              <c:f>HDL!$M$2</c:f>
              <c:strCache>
                <c:ptCount val="1"/>
                <c:pt idx="0">
                  <c:v>協和平均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HDL!$A$3:$A$20</c:f>
              <c:numCache>
                <c:formatCode>General</c:formatCode>
                <c:ptCount val="18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</c:numCache>
            </c:numRef>
          </c:cat>
          <c:val>
            <c:numRef>
              <c:f>HDL!$M$3:$M$20</c:f>
              <c:numCache>
                <c:formatCode>0.0</c:formatCode>
                <c:ptCount val="18"/>
                <c:pt idx="0">
                  <c:v>36.81666666666667</c:v>
                </c:pt>
                <c:pt idx="1">
                  <c:v>36.992897727272734</c:v>
                </c:pt>
                <c:pt idx="2">
                  <c:v>36.846287878787876</c:v>
                </c:pt>
                <c:pt idx="3">
                  <c:v>36.768154761904768</c:v>
                </c:pt>
                <c:pt idx="4">
                  <c:v>36.853508771929825</c:v>
                </c:pt>
                <c:pt idx="5">
                  <c:v>36.779736842105265</c:v>
                </c:pt>
                <c:pt idx="6">
                  <c:v>36.858749999999993</c:v>
                </c:pt>
                <c:pt idx="7">
                  <c:v>36.747817460317449</c:v>
                </c:pt>
                <c:pt idx="8">
                  <c:v>36.512788259958072</c:v>
                </c:pt>
                <c:pt idx="9">
                  <c:v>36.508333333333326</c:v>
                </c:pt>
                <c:pt idx="10">
                  <c:v>36.834021071115018</c:v>
                </c:pt>
                <c:pt idx="11">
                  <c:v>35.873411885245901</c:v>
                </c:pt>
                <c:pt idx="12">
                  <c:v>35.974652777777784</c:v>
                </c:pt>
                <c:pt idx="13">
                  <c:v>35.618452379999994</c:v>
                </c:pt>
                <c:pt idx="14">
                  <c:v>35.977951388888897</c:v>
                </c:pt>
                <c:pt idx="15">
                  <c:v>36.0763980263158</c:v>
                </c:pt>
                <c:pt idx="16">
                  <c:v>36.283189655172421</c:v>
                </c:pt>
                <c:pt idx="17">
                  <c:v>36.429001322751319</c:v>
                </c:pt>
              </c:numCache>
            </c:numRef>
          </c:val>
        </c:ser>
        <c:ser>
          <c:idx val="5"/>
          <c:order val="4"/>
          <c:tx>
            <c:strRef>
              <c:f>HDL!$R$2</c:f>
              <c:strCache>
                <c:ptCount val="1"/>
                <c:pt idx="0">
                  <c:v>協和下限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HDL!$A$3:$A$20</c:f>
              <c:numCache>
                <c:formatCode>General</c:formatCode>
                <c:ptCount val="18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</c:numCache>
            </c:numRef>
          </c:cat>
          <c:val>
            <c:numRef>
              <c:f>HDL!$R$3:$R$20</c:f>
              <c:numCache>
                <c:formatCode>General</c:formatCode>
                <c:ptCount val="18"/>
                <c:pt idx="0">
                  <c:v>34</c:v>
                </c:pt>
                <c:pt idx="1">
                  <c:v>34</c:v>
                </c:pt>
                <c:pt idx="2">
                  <c:v>34</c:v>
                </c:pt>
                <c:pt idx="3">
                  <c:v>34</c:v>
                </c:pt>
                <c:pt idx="4">
                  <c:v>34</c:v>
                </c:pt>
                <c:pt idx="5">
                  <c:v>34</c:v>
                </c:pt>
                <c:pt idx="6">
                  <c:v>34</c:v>
                </c:pt>
                <c:pt idx="7">
                  <c:v>34</c:v>
                </c:pt>
                <c:pt idx="8">
                  <c:v>34</c:v>
                </c:pt>
                <c:pt idx="9">
                  <c:v>34</c:v>
                </c:pt>
                <c:pt idx="10">
                  <c:v>34</c:v>
                </c:pt>
                <c:pt idx="11">
                  <c:v>34</c:v>
                </c:pt>
                <c:pt idx="12">
                  <c:v>34</c:v>
                </c:pt>
                <c:pt idx="13">
                  <c:v>34</c:v>
                </c:pt>
                <c:pt idx="14">
                  <c:v>34</c:v>
                </c:pt>
                <c:pt idx="15">
                  <c:v>34</c:v>
                </c:pt>
                <c:pt idx="16">
                  <c:v>34</c:v>
                </c:pt>
                <c:pt idx="17">
                  <c:v>34</c:v>
                </c:pt>
              </c:numCache>
            </c:numRef>
          </c:val>
        </c:ser>
        <c:ser>
          <c:idx val="6"/>
          <c:order val="5"/>
          <c:tx>
            <c:strRef>
              <c:f>HDL!$S$2</c:f>
              <c:strCache>
                <c:ptCount val="1"/>
                <c:pt idx="0">
                  <c:v>協和上限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HDL!$A$3:$A$20</c:f>
              <c:numCache>
                <c:formatCode>General</c:formatCode>
                <c:ptCount val="18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</c:numCache>
            </c:numRef>
          </c:cat>
          <c:val>
            <c:numRef>
              <c:f>HDL!$S$3:$S$20</c:f>
              <c:numCache>
                <c:formatCode>General</c:formatCode>
                <c:ptCount val="18"/>
                <c:pt idx="0">
                  <c:v>40</c:v>
                </c:pt>
                <c:pt idx="1">
                  <c:v>40</c:v>
                </c:pt>
                <c:pt idx="2">
                  <c:v>40</c:v>
                </c:pt>
                <c:pt idx="3">
                  <c:v>40</c:v>
                </c:pt>
                <c:pt idx="4">
                  <c:v>40</c:v>
                </c:pt>
                <c:pt idx="5">
                  <c:v>40</c:v>
                </c:pt>
                <c:pt idx="6">
                  <c:v>40</c:v>
                </c:pt>
                <c:pt idx="7">
                  <c:v>40</c:v>
                </c:pt>
                <c:pt idx="8">
                  <c:v>40</c:v>
                </c:pt>
                <c:pt idx="9">
                  <c:v>40</c:v>
                </c:pt>
                <c:pt idx="10">
                  <c:v>40</c:v>
                </c:pt>
                <c:pt idx="11">
                  <c:v>40</c:v>
                </c:pt>
                <c:pt idx="12">
                  <c:v>40</c:v>
                </c:pt>
                <c:pt idx="13">
                  <c:v>40</c:v>
                </c:pt>
                <c:pt idx="14">
                  <c:v>40</c:v>
                </c:pt>
                <c:pt idx="15">
                  <c:v>40</c:v>
                </c:pt>
                <c:pt idx="16">
                  <c:v>40</c:v>
                </c:pt>
                <c:pt idx="17">
                  <c:v>40</c:v>
                </c:pt>
              </c:numCache>
            </c:numRef>
          </c:val>
        </c:ser>
        <c:marker val="1"/>
        <c:axId val="77517568"/>
        <c:axId val="77519488"/>
      </c:lineChart>
      <c:catAx>
        <c:axId val="77517568"/>
        <c:scaling>
          <c:orientation val="minMax"/>
        </c:scaling>
        <c:axPos val="b"/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Meiryo UI" pitchFamily="50" charset="-128"/>
                <a:ea typeface="Meiryo UI" pitchFamily="50" charset="-128"/>
                <a:cs typeface="Meiryo UI" pitchFamily="50" charset="-128"/>
              </a:defRPr>
            </a:pPr>
            <a:endParaRPr lang="ja-JP"/>
          </a:p>
        </c:txPr>
        <c:crossAx val="77519488"/>
        <c:crosses val="autoZero"/>
        <c:lblAlgn val="ctr"/>
        <c:lblOffset val="100"/>
        <c:tickLblSkip val="1"/>
        <c:tickMarkSkip val="1"/>
      </c:catAx>
      <c:valAx>
        <c:axId val="77519488"/>
        <c:scaling>
          <c:orientation val="minMax"/>
          <c:max val="43"/>
          <c:min val="31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itchFamily="50" charset="-128"/>
                <a:ea typeface="Meiryo UI" pitchFamily="50" charset="-128"/>
                <a:cs typeface="Meiryo UI" pitchFamily="50" charset="-128"/>
              </a:defRPr>
            </a:pPr>
            <a:endParaRPr lang="ja-JP"/>
          </a:p>
        </c:txPr>
        <c:crossAx val="77517568"/>
        <c:crosses val="autoZero"/>
        <c:crossBetween val="between"/>
        <c:majorUnit val="3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5088339222614864"/>
          <c:y val="0.18518600068608446"/>
          <c:w val="0.22438162544169638"/>
          <c:h val="0.61111297258055564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defRPr>
          </a:pPr>
          <a:endParaRPr lang="ja-JP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200" verticalDpi="200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>
        <c:manualLayout>
          <c:layoutTarget val="inner"/>
          <c:xMode val="edge"/>
          <c:yMode val="edge"/>
          <c:x val="8.9005387293758342E-2"/>
          <c:y val="8.0247155451736871E-2"/>
          <c:w val="0.64572535879785464"/>
          <c:h val="0.77778012207068992"/>
        </c:manualLayout>
      </c:layout>
      <c:lineChart>
        <c:grouping val="standard"/>
        <c:ser>
          <c:idx val="10"/>
          <c:order val="0"/>
          <c:tx>
            <c:strRef>
              <c:f>HDL!$C$2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HDL!$A$3:$A$21</c:f>
              <c:numCache>
                <c:formatCode>General</c:formatCode>
                <c:ptCount val="19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</c:numCache>
            </c:numRef>
          </c:cat>
          <c:val>
            <c:numRef>
              <c:f>HDL!$C$3:$C$20</c:f>
              <c:numCache>
                <c:formatCode>0.0</c:formatCode>
                <c:ptCount val="18"/>
                <c:pt idx="1">
                  <c:v>42.496818181818178</c:v>
                </c:pt>
                <c:pt idx="2">
                  <c:v>42.170555555555552</c:v>
                </c:pt>
                <c:pt idx="3">
                  <c:v>42.304210526315792</c:v>
                </c:pt>
                <c:pt idx="4">
                  <c:v>42.392222222222223</c:v>
                </c:pt>
                <c:pt idx="5">
                  <c:v>43.258095238095244</c:v>
                </c:pt>
                <c:pt idx="6">
                  <c:v>43.388636363636373</c:v>
                </c:pt>
                <c:pt idx="7">
                  <c:v>43.258095238095244</c:v>
                </c:pt>
                <c:pt idx="8">
                  <c:v>43.020555555555546</c:v>
                </c:pt>
                <c:pt idx="9">
                  <c:v>43.258095238095244</c:v>
                </c:pt>
                <c:pt idx="10">
                  <c:v>43.025909090909089</c:v>
                </c:pt>
                <c:pt idx="11">
                  <c:v>43.023809523809526</c:v>
                </c:pt>
                <c:pt idx="12">
                  <c:v>43.150555555555549</c:v>
                </c:pt>
                <c:pt idx="13">
                  <c:v>43.023809523809526</c:v>
                </c:pt>
                <c:pt idx="14">
                  <c:v>42.23842105263158</c:v>
                </c:pt>
                <c:pt idx="15">
                  <c:v>43.374736842105257</c:v>
                </c:pt>
                <c:pt idx="16">
                  <c:v>43.131578947368418</c:v>
                </c:pt>
                <c:pt idx="17">
                  <c:v>42.521999999999991</c:v>
                </c:pt>
              </c:numCache>
            </c:numRef>
          </c:val>
        </c:ser>
        <c:ser>
          <c:idx val="0"/>
          <c:order val="1"/>
          <c:tx>
            <c:strRef>
              <c:f>HDL!$D$2</c:f>
              <c:strCache>
                <c:ptCount val="1"/>
                <c:pt idx="0">
                  <c:v>船橋中央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HDL!$A$3:$A$21</c:f>
              <c:numCache>
                <c:formatCode>General</c:formatCode>
                <c:ptCount val="19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</c:numCache>
            </c:numRef>
          </c:cat>
          <c:val>
            <c:numRef>
              <c:f>HDL!$D$3:$D$20</c:f>
              <c:numCache>
                <c:formatCode>0.0</c:formatCode>
                <c:ptCount val="18"/>
                <c:pt idx="0">
                  <c:v>42.62</c:v>
                </c:pt>
                <c:pt idx="1">
                  <c:v>42.46</c:v>
                </c:pt>
                <c:pt idx="2">
                  <c:v>42.47</c:v>
                </c:pt>
                <c:pt idx="3">
                  <c:v>42.71</c:v>
                </c:pt>
                <c:pt idx="4">
                  <c:v>42.76</c:v>
                </c:pt>
                <c:pt idx="5">
                  <c:v>42.63</c:v>
                </c:pt>
                <c:pt idx="6">
                  <c:v>42.57</c:v>
                </c:pt>
                <c:pt idx="7">
                  <c:v>42.67</c:v>
                </c:pt>
                <c:pt idx="8">
                  <c:v>42.31</c:v>
                </c:pt>
                <c:pt idx="9">
                  <c:v>42.2</c:v>
                </c:pt>
                <c:pt idx="10">
                  <c:v>42.5</c:v>
                </c:pt>
                <c:pt idx="11">
                  <c:v>42.61</c:v>
                </c:pt>
                <c:pt idx="12">
                  <c:v>43</c:v>
                </c:pt>
                <c:pt idx="13">
                  <c:v>42.81</c:v>
                </c:pt>
                <c:pt idx="14">
                  <c:v>43</c:v>
                </c:pt>
                <c:pt idx="15">
                  <c:v>43.31</c:v>
                </c:pt>
                <c:pt idx="16">
                  <c:v>42.87</c:v>
                </c:pt>
              </c:numCache>
            </c:numRef>
          </c:val>
        </c:ser>
        <c:ser>
          <c:idx val="2"/>
          <c:order val="2"/>
          <c:tx>
            <c:strRef>
              <c:f>HDL!$E$2</c:f>
              <c:strCache>
                <c:ptCount val="1"/>
                <c:pt idx="0">
                  <c:v>県立佐原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HDL!$A$3:$A$21</c:f>
              <c:numCache>
                <c:formatCode>General</c:formatCode>
                <c:ptCount val="19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</c:numCache>
            </c:numRef>
          </c:cat>
          <c:val>
            <c:numRef>
              <c:f>HDL!$E$3:$E$18</c:f>
              <c:numCache>
                <c:formatCode>0.0</c:formatCode>
                <c:ptCount val="16"/>
                <c:pt idx="1">
                  <c:v>42.75</c:v>
                </c:pt>
                <c:pt idx="2">
                  <c:v>42.59</c:v>
                </c:pt>
                <c:pt idx="3">
                  <c:v>42.7</c:v>
                </c:pt>
                <c:pt idx="4">
                  <c:v>42.73</c:v>
                </c:pt>
                <c:pt idx="5">
                  <c:v>42.56</c:v>
                </c:pt>
                <c:pt idx="6">
                  <c:v>42.39</c:v>
                </c:pt>
                <c:pt idx="7">
                  <c:v>42.63</c:v>
                </c:pt>
                <c:pt idx="8">
                  <c:v>42.81</c:v>
                </c:pt>
                <c:pt idx="9">
                  <c:v>43.1</c:v>
                </c:pt>
                <c:pt idx="10">
                  <c:v>42.88</c:v>
                </c:pt>
                <c:pt idx="11">
                  <c:v>43.46</c:v>
                </c:pt>
                <c:pt idx="12">
                  <c:v>43.43</c:v>
                </c:pt>
                <c:pt idx="13">
                  <c:v>43.06</c:v>
                </c:pt>
                <c:pt idx="14">
                  <c:v>42.72</c:v>
                </c:pt>
                <c:pt idx="15">
                  <c:v>42.77</c:v>
                </c:pt>
              </c:numCache>
            </c:numRef>
          </c:val>
        </c:ser>
        <c:ser>
          <c:idx val="3"/>
          <c:order val="3"/>
          <c:tx>
            <c:strRef>
              <c:f>HDL!$G$2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HDL!$A$3:$A$21</c:f>
              <c:numCache>
                <c:formatCode>General</c:formatCode>
                <c:ptCount val="19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</c:numCache>
            </c:numRef>
          </c:cat>
          <c:val>
            <c:numRef>
              <c:f>HDL!$G$3:$G$20</c:f>
              <c:numCache>
                <c:formatCode>0.0</c:formatCode>
                <c:ptCount val="18"/>
                <c:pt idx="1">
                  <c:v>43.412500000000001</c:v>
                </c:pt>
                <c:pt idx="2">
                  <c:v>42.787500000000001</c:v>
                </c:pt>
                <c:pt idx="3">
                  <c:v>43.208695652173922</c:v>
                </c:pt>
                <c:pt idx="4">
                  <c:v>43.282608695652172</c:v>
                </c:pt>
                <c:pt idx="5">
                  <c:v>43.333333333333343</c:v>
                </c:pt>
                <c:pt idx="6">
                  <c:v>42.922727272727272</c:v>
                </c:pt>
                <c:pt idx="7">
                  <c:v>42.923809523809531</c:v>
                </c:pt>
                <c:pt idx="8">
                  <c:v>42.7</c:v>
                </c:pt>
                <c:pt idx="9">
                  <c:v>42.778723404255324</c:v>
                </c:pt>
                <c:pt idx="10">
                  <c:v>42.851111111111109</c:v>
                </c:pt>
                <c:pt idx="11">
                  <c:v>42.902040816326533</c:v>
                </c:pt>
                <c:pt idx="12">
                  <c:v>43.217499999999994</c:v>
                </c:pt>
                <c:pt idx="13">
                  <c:v>43.332258064516118</c:v>
                </c:pt>
                <c:pt idx="14">
                  <c:v>43.307499999999997</c:v>
                </c:pt>
                <c:pt idx="15">
                  <c:v>43.460975609756098</c:v>
                </c:pt>
                <c:pt idx="16">
                  <c:v>43.582142857142848</c:v>
                </c:pt>
              </c:numCache>
            </c:numRef>
          </c:val>
        </c:ser>
        <c:ser>
          <c:idx val="1"/>
          <c:order val="4"/>
          <c:tx>
            <c:strRef>
              <c:f>HDL!$H$2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HDL!$A$3:$A$21</c:f>
              <c:numCache>
                <c:formatCode>General</c:formatCode>
                <c:ptCount val="19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</c:numCache>
            </c:numRef>
          </c:cat>
          <c:val>
            <c:numRef>
              <c:f>HDL!$H$3:$H$21</c:f>
              <c:numCache>
                <c:formatCode>0.0</c:formatCode>
                <c:ptCount val="19"/>
                <c:pt idx="1">
                  <c:v>42.1</c:v>
                </c:pt>
                <c:pt idx="2">
                  <c:v>42.3</c:v>
                </c:pt>
                <c:pt idx="3">
                  <c:v>42.9</c:v>
                </c:pt>
                <c:pt idx="4">
                  <c:v>43</c:v>
                </c:pt>
                <c:pt idx="5">
                  <c:v>41.8</c:v>
                </c:pt>
                <c:pt idx="6">
                  <c:v>41.7</c:v>
                </c:pt>
                <c:pt idx="7">
                  <c:v>42.4</c:v>
                </c:pt>
                <c:pt idx="8">
                  <c:v>42.3</c:v>
                </c:pt>
                <c:pt idx="9">
                  <c:v>42.4</c:v>
                </c:pt>
                <c:pt idx="10">
                  <c:v>42.2</c:v>
                </c:pt>
                <c:pt idx="11">
                  <c:v>42.5</c:v>
                </c:pt>
                <c:pt idx="12">
                  <c:v>42.2</c:v>
                </c:pt>
                <c:pt idx="13">
                  <c:v>42.4</c:v>
                </c:pt>
                <c:pt idx="14">
                  <c:v>42.4</c:v>
                </c:pt>
                <c:pt idx="15">
                  <c:v>42.8</c:v>
                </c:pt>
                <c:pt idx="16">
                  <c:v>41.5</c:v>
                </c:pt>
                <c:pt idx="17">
                  <c:v>41.2</c:v>
                </c:pt>
                <c:pt idx="18">
                  <c:v>41.2</c:v>
                </c:pt>
              </c:numCache>
            </c:numRef>
          </c:val>
        </c:ser>
        <c:ser>
          <c:idx val="4"/>
          <c:order val="5"/>
          <c:tx>
            <c:strRef>
              <c:f>HDL!$I$2</c:f>
              <c:strCache>
                <c:ptCount val="1"/>
                <c:pt idx="0">
                  <c:v>東歯大市川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HDL!$A$3:$A$21</c:f>
              <c:numCache>
                <c:formatCode>General</c:formatCode>
                <c:ptCount val="19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</c:numCache>
            </c:numRef>
          </c:cat>
          <c:val>
            <c:numRef>
              <c:f>HDL!$I$3:$I$20</c:f>
              <c:numCache>
                <c:formatCode>0.0</c:formatCode>
                <c:ptCount val="18"/>
                <c:pt idx="1">
                  <c:v>43.2</c:v>
                </c:pt>
                <c:pt idx="2">
                  <c:v>42.896999999999998</c:v>
                </c:pt>
                <c:pt idx="3">
                  <c:v>43.098999999999997</c:v>
                </c:pt>
                <c:pt idx="4">
                  <c:v>43.16</c:v>
                </c:pt>
                <c:pt idx="5">
                  <c:v>43.683999999999997</c:v>
                </c:pt>
                <c:pt idx="6">
                  <c:v>43.104999999999997</c:v>
                </c:pt>
                <c:pt idx="7">
                  <c:v>43.194000000000003</c:v>
                </c:pt>
                <c:pt idx="8">
                  <c:v>41.756</c:v>
                </c:pt>
                <c:pt idx="9">
                  <c:v>42.4</c:v>
                </c:pt>
                <c:pt idx="10">
                  <c:v>43.194000000000003</c:v>
                </c:pt>
                <c:pt idx="11">
                  <c:v>43.140999999999998</c:v>
                </c:pt>
                <c:pt idx="12">
                  <c:v>42.534999999999997</c:v>
                </c:pt>
                <c:pt idx="13">
                  <c:v>42.728999999999999</c:v>
                </c:pt>
                <c:pt idx="14">
                  <c:v>42.405000000000001</c:v>
                </c:pt>
                <c:pt idx="15">
                  <c:v>42.353000000000002</c:v>
                </c:pt>
                <c:pt idx="16">
                  <c:v>42.322000000000003</c:v>
                </c:pt>
                <c:pt idx="17">
                  <c:v>43.064</c:v>
                </c:pt>
              </c:numCache>
            </c:numRef>
          </c:val>
        </c:ser>
        <c:ser>
          <c:idx val="9"/>
          <c:order val="6"/>
          <c:tx>
            <c:strRef>
              <c:f>HDL!$J$2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HDL!$A$3:$A$21</c:f>
              <c:numCache>
                <c:formatCode>General</c:formatCode>
                <c:ptCount val="19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</c:numCache>
            </c:numRef>
          </c:cat>
          <c:val>
            <c:numRef>
              <c:f>HDL!$J$3:$J$20</c:f>
              <c:numCache>
                <c:formatCode>0.0</c:formatCode>
                <c:ptCount val="18"/>
                <c:pt idx="0">
                  <c:v>42.94</c:v>
                </c:pt>
                <c:pt idx="1">
                  <c:v>42.65</c:v>
                </c:pt>
                <c:pt idx="2">
                  <c:v>42.33</c:v>
                </c:pt>
                <c:pt idx="3">
                  <c:v>42.46</c:v>
                </c:pt>
                <c:pt idx="4">
                  <c:v>42.09</c:v>
                </c:pt>
                <c:pt idx="5">
                  <c:v>42.07</c:v>
                </c:pt>
                <c:pt idx="6">
                  <c:v>42.28</c:v>
                </c:pt>
                <c:pt idx="7">
                  <c:v>42.31</c:v>
                </c:pt>
                <c:pt idx="8">
                  <c:v>42.52</c:v>
                </c:pt>
                <c:pt idx="9">
                  <c:v>43.34</c:v>
                </c:pt>
                <c:pt idx="10">
                  <c:v>43.63</c:v>
                </c:pt>
                <c:pt idx="11">
                  <c:v>43.55</c:v>
                </c:pt>
                <c:pt idx="12">
                  <c:v>43.4</c:v>
                </c:pt>
                <c:pt idx="13">
                  <c:v>43.53</c:v>
                </c:pt>
                <c:pt idx="14">
                  <c:v>43.38</c:v>
                </c:pt>
                <c:pt idx="15">
                  <c:v>43.13</c:v>
                </c:pt>
                <c:pt idx="16">
                  <c:v>43.11</c:v>
                </c:pt>
                <c:pt idx="17">
                  <c:v>43.35</c:v>
                </c:pt>
              </c:numCache>
            </c:numRef>
          </c:val>
        </c:ser>
        <c:ser>
          <c:idx val="11"/>
          <c:order val="7"/>
          <c:tx>
            <c:strRef>
              <c:f>HDL!$K$2</c:f>
              <c:strCache>
                <c:ptCount val="1"/>
                <c:pt idx="0">
                  <c:v>こども病院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HDL!$A$3:$A$21</c:f>
              <c:numCache>
                <c:formatCode>General</c:formatCode>
                <c:ptCount val="19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</c:numCache>
            </c:numRef>
          </c:cat>
          <c:val>
            <c:numRef>
              <c:f>HDL!$K$3:$K$20</c:f>
              <c:numCache>
                <c:formatCode>0.0</c:formatCode>
                <c:ptCount val="18"/>
                <c:pt idx="0">
                  <c:v>43.28</c:v>
                </c:pt>
                <c:pt idx="1">
                  <c:v>42.600000000000009</c:v>
                </c:pt>
                <c:pt idx="2">
                  <c:v>42.164285714285711</c:v>
                </c:pt>
                <c:pt idx="3">
                  <c:v>42.410526315789475</c:v>
                </c:pt>
                <c:pt idx="4">
                  <c:v>43.564999999999991</c:v>
                </c:pt>
                <c:pt idx="5">
                  <c:v>43.466666666666669</c:v>
                </c:pt>
                <c:pt idx="6">
                  <c:v>43.025000000000006</c:v>
                </c:pt>
                <c:pt idx="7">
                  <c:v>43.830769230769228</c:v>
                </c:pt>
                <c:pt idx="8">
                  <c:v>44.305263157894743</c:v>
                </c:pt>
                <c:pt idx="9">
                  <c:v>43.199999999999996</c:v>
                </c:pt>
                <c:pt idx="10">
                  <c:v>44.280952380952371</c:v>
                </c:pt>
                <c:pt idx="11">
                  <c:v>44.399999999999991</c:v>
                </c:pt>
                <c:pt idx="12">
                  <c:v>42.787499999999987</c:v>
                </c:pt>
                <c:pt idx="13">
                  <c:v>43.202941176470603</c:v>
                </c:pt>
                <c:pt idx="14">
                  <c:v>43.068421052631578</c:v>
                </c:pt>
                <c:pt idx="15">
                  <c:v>43.97</c:v>
                </c:pt>
                <c:pt idx="16">
                  <c:v>42.63</c:v>
                </c:pt>
                <c:pt idx="17">
                  <c:v>42.395000000000003</c:v>
                </c:pt>
              </c:numCache>
            </c:numRef>
          </c:val>
        </c:ser>
        <c:ser>
          <c:idx val="5"/>
          <c:order val="8"/>
          <c:tx>
            <c:strRef>
              <c:f>HDL!$O$2</c:f>
              <c:strCache>
                <c:ptCount val="1"/>
                <c:pt idx="0">
                  <c:v>積水認証値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HDL!$A$3:$A$21</c:f>
              <c:numCache>
                <c:formatCode>General</c:formatCode>
                <c:ptCount val="19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</c:numCache>
            </c:numRef>
          </c:cat>
          <c:val>
            <c:numRef>
              <c:f>HDL!$O$3:$O$21</c:f>
              <c:numCache>
                <c:formatCode>0</c:formatCode>
                <c:ptCount val="19"/>
                <c:pt idx="0">
                  <c:v>42</c:v>
                </c:pt>
                <c:pt idx="1">
                  <c:v>42</c:v>
                </c:pt>
                <c:pt idx="2">
                  <c:v>42</c:v>
                </c:pt>
                <c:pt idx="3">
                  <c:v>42</c:v>
                </c:pt>
                <c:pt idx="4">
                  <c:v>42</c:v>
                </c:pt>
                <c:pt idx="5">
                  <c:v>42</c:v>
                </c:pt>
                <c:pt idx="6">
                  <c:v>42</c:v>
                </c:pt>
                <c:pt idx="7">
                  <c:v>42</c:v>
                </c:pt>
                <c:pt idx="8">
                  <c:v>42</c:v>
                </c:pt>
                <c:pt idx="9">
                  <c:v>42</c:v>
                </c:pt>
                <c:pt idx="10">
                  <c:v>42</c:v>
                </c:pt>
                <c:pt idx="11">
                  <c:v>42</c:v>
                </c:pt>
                <c:pt idx="12">
                  <c:v>42</c:v>
                </c:pt>
                <c:pt idx="13">
                  <c:v>42</c:v>
                </c:pt>
                <c:pt idx="14">
                  <c:v>42</c:v>
                </c:pt>
                <c:pt idx="15">
                  <c:v>42</c:v>
                </c:pt>
                <c:pt idx="16">
                  <c:v>42</c:v>
                </c:pt>
                <c:pt idx="17">
                  <c:v>42</c:v>
                </c:pt>
                <c:pt idx="18">
                  <c:v>42</c:v>
                </c:pt>
              </c:numCache>
            </c:numRef>
          </c:val>
        </c:ser>
        <c:ser>
          <c:idx val="6"/>
          <c:order val="9"/>
          <c:tx>
            <c:strRef>
              <c:f>HDL!$P$2</c:f>
              <c:strCache>
                <c:ptCount val="1"/>
                <c:pt idx="0">
                  <c:v>積水平均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HDL!$A$3:$A$21</c:f>
              <c:numCache>
                <c:formatCode>General</c:formatCode>
                <c:ptCount val="19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</c:numCache>
            </c:numRef>
          </c:cat>
          <c:val>
            <c:numRef>
              <c:f>HDL!$P$3:$P$17</c:f>
              <c:numCache>
                <c:formatCode>0.0</c:formatCode>
                <c:ptCount val="15"/>
                <c:pt idx="0">
                  <c:v>42.946666666666665</c:v>
                </c:pt>
                <c:pt idx="1">
                  <c:v>42.708664772727275</c:v>
                </c:pt>
                <c:pt idx="2">
                  <c:v>42.463667658730152</c:v>
                </c:pt>
                <c:pt idx="3">
                  <c:v>42.724054061784898</c:v>
                </c:pt>
                <c:pt idx="4">
                  <c:v>42.872478864734298</c:v>
                </c:pt>
                <c:pt idx="5">
                  <c:v>42.850261904761908</c:v>
                </c:pt>
                <c:pt idx="6">
                  <c:v>42.672670454545454</c:v>
                </c:pt>
                <c:pt idx="7">
                  <c:v>42.902084249084254</c:v>
                </c:pt>
                <c:pt idx="8">
                  <c:v>42.71522733918129</c:v>
                </c:pt>
                <c:pt idx="9">
                  <c:v>42.834602330293812</c:v>
                </c:pt>
                <c:pt idx="10">
                  <c:v>43.070246572871575</c:v>
                </c:pt>
                <c:pt idx="11">
                  <c:v>43.198356292517012</c:v>
                </c:pt>
                <c:pt idx="12">
                  <c:v>42.965069444444431</c:v>
                </c:pt>
                <c:pt idx="13">
                  <c:v>43.011001095599539</c:v>
                </c:pt>
                <c:pt idx="14">
                  <c:v>42.814917763157894</c:v>
                </c:pt>
              </c:numCache>
            </c:numRef>
          </c:val>
        </c:ser>
        <c:ser>
          <c:idx val="7"/>
          <c:order val="10"/>
          <c:tx>
            <c:strRef>
              <c:f>HDL!$T$2</c:f>
              <c:strCache>
                <c:ptCount val="1"/>
                <c:pt idx="0">
                  <c:v>積水下限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HDL!$A$3:$A$21</c:f>
              <c:numCache>
                <c:formatCode>General</c:formatCode>
                <c:ptCount val="19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</c:numCache>
            </c:numRef>
          </c:cat>
          <c:val>
            <c:numRef>
              <c:f>HDL!$T$3:$T$21</c:f>
              <c:numCache>
                <c:formatCode>General</c:formatCode>
                <c:ptCount val="19"/>
                <c:pt idx="0">
                  <c:v>39</c:v>
                </c:pt>
                <c:pt idx="1">
                  <c:v>39</c:v>
                </c:pt>
                <c:pt idx="2">
                  <c:v>39</c:v>
                </c:pt>
                <c:pt idx="3">
                  <c:v>39</c:v>
                </c:pt>
                <c:pt idx="4">
                  <c:v>39</c:v>
                </c:pt>
                <c:pt idx="5">
                  <c:v>39</c:v>
                </c:pt>
                <c:pt idx="6">
                  <c:v>39</c:v>
                </c:pt>
                <c:pt idx="7">
                  <c:v>39</c:v>
                </c:pt>
                <c:pt idx="8">
                  <c:v>39</c:v>
                </c:pt>
                <c:pt idx="9">
                  <c:v>39</c:v>
                </c:pt>
                <c:pt idx="10">
                  <c:v>39</c:v>
                </c:pt>
                <c:pt idx="11">
                  <c:v>39</c:v>
                </c:pt>
                <c:pt idx="12">
                  <c:v>39</c:v>
                </c:pt>
                <c:pt idx="13">
                  <c:v>39</c:v>
                </c:pt>
                <c:pt idx="14">
                  <c:v>39</c:v>
                </c:pt>
                <c:pt idx="15">
                  <c:v>39</c:v>
                </c:pt>
                <c:pt idx="16">
                  <c:v>39</c:v>
                </c:pt>
                <c:pt idx="17">
                  <c:v>39</c:v>
                </c:pt>
                <c:pt idx="18">
                  <c:v>39</c:v>
                </c:pt>
              </c:numCache>
            </c:numRef>
          </c:val>
        </c:ser>
        <c:ser>
          <c:idx val="8"/>
          <c:order val="11"/>
          <c:tx>
            <c:strRef>
              <c:f>HDL!$U$2</c:f>
              <c:strCache>
                <c:ptCount val="1"/>
                <c:pt idx="0">
                  <c:v>積水上限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HDL!$A$3:$A$21</c:f>
              <c:numCache>
                <c:formatCode>General</c:formatCode>
                <c:ptCount val="19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</c:numCache>
            </c:numRef>
          </c:cat>
          <c:val>
            <c:numRef>
              <c:f>HDL!$U$3:$U$21</c:f>
              <c:numCache>
                <c:formatCode>General</c:formatCode>
                <c:ptCount val="19"/>
                <c:pt idx="0">
                  <c:v>45</c:v>
                </c:pt>
                <c:pt idx="1">
                  <c:v>45</c:v>
                </c:pt>
                <c:pt idx="2">
                  <c:v>45</c:v>
                </c:pt>
                <c:pt idx="3">
                  <c:v>45</c:v>
                </c:pt>
                <c:pt idx="4">
                  <c:v>45</c:v>
                </c:pt>
                <c:pt idx="5">
                  <c:v>45</c:v>
                </c:pt>
                <c:pt idx="6">
                  <c:v>45</c:v>
                </c:pt>
                <c:pt idx="7">
                  <c:v>45</c:v>
                </c:pt>
                <c:pt idx="8">
                  <c:v>45</c:v>
                </c:pt>
                <c:pt idx="9">
                  <c:v>45</c:v>
                </c:pt>
                <c:pt idx="10">
                  <c:v>45</c:v>
                </c:pt>
                <c:pt idx="11">
                  <c:v>45</c:v>
                </c:pt>
                <c:pt idx="12">
                  <c:v>45</c:v>
                </c:pt>
                <c:pt idx="13">
                  <c:v>45</c:v>
                </c:pt>
                <c:pt idx="14">
                  <c:v>45</c:v>
                </c:pt>
                <c:pt idx="15">
                  <c:v>45</c:v>
                </c:pt>
                <c:pt idx="16">
                  <c:v>45</c:v>
                </c:pt>
                <c:pt idx="17">
                  <c:v>45</c:v>
                </c:pt>
                <c:pt idx="18">
                  <c:v>45</c:v>
                </c:pt>
              </c:numCache>
            </c:numRef>
          </c:val>
        </c:ser>
        <c:marker val="1"/>
        <c:axId val="77625600"/>
        <c:axId val="77644160"/>
      </c:lineChart>
      <c:catAx>
        <c:axId val="77625600"/>
        <c:scaling>
          <c:orientation val="minMax"/>
        </c:scaling>
        <c:axPos val="b"/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Meiryo UI" pitchFamily="50" charset="-128"/>
                <a:ea typeface="Meiryo UI" pitchFamily="50" charset="-128"/>
                <a:cs typeface="Meiryo UI" pitchFamily="50" charset="-128"/>
              </a:defRPr>
            </a:pPr>
            <a:endParaRPr lang="ja-JP"/>
          </a:p>
        </c:txPr>
        <c:crossAx val="77644160"/>
        <c:crosses val="autoZero"/>
        <c:lblAlgn val="ctr"/>
        <c:lblOffset val="100"/>
        <c:tickLblSkip val="1"/>
        <c:tickMarkSkip val="1"/>
      </c:catAx>
      <c:valAx>
        <c:axId val="77644160"/>
        <c:scaling>
          <c:orientation val="minMax"/>
          <c:max val="48"/>
          <c:min val="36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itchFamily="50" charset="-128"/>
                <a:ea typeface="Meiryo UI" pitchFamily="50" charset="-128"/>
                <a:cs typeface="Meiryo UI" pitchFamily="50" charset="-128"/>
              </a:defRPr>
            </a:pPr>
            <a:endParaRPr lang="ja-JP"/>
          </a:p>
        </c:txPr>
        <c:crossAx val="77625600"/>
        <c:crosses val="autoZero"/>
        <c:crossBetween val="between"/>
        <c:majorUnit val="3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626449047826086"/>
          <c:y val="0.18209916141941229"/>
          <c:w val="0.22513125649869692"/>
          <c:h val="0.76852084978739343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defRPr>
          </a:pPr>
          <a:endParaRPr lang="ja-JP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200" verticalDpi="20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>
        <c:manualLayout>
          <c:layoutTarget val="inner"/>
          <c:xMode val="edge"/>
          <c:yMode val="edge"/>
          <c:x val="7.5178224238496932E-2"/>
          <c:y val="8.4317379178712765E-2"/>
          <c:w val="0.69863901490602764"/>
          <c:h val="0.73524754643838686"/>
        </c:manualLayout>
      </c:layout>
      <c:lineChart>
        <c:grouping val="standard"/>
        <c:ser>
          <c:idx val="0"/>
          <c:order val="0"/>
          <c:tx>
            <c:strRef>
              <c:f>TBIL!$B$2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TBIL!$A$3:$A$21</c:f>
              <c:numCache>
                <c:formatCode>General</c:formatCode>
                <c:ptCount val="19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</c:numCache>
            </c:numRef>
          </c:cat>
          <c:val>
            <c:numRef>
              <c:f>TBIL!$B$3:$B$21</c:f>
              <c:numCache>
                <c:formatCode>0.00</c:formatCode>
                <c:ptCount val="19"/>
                <c:pt idx="1">
                  <c:v>2.0743181818181808</c:v>
                </c:pt>
                <c:pt idx="2">
                  <c:v>2.0794444444444435</c:v>
                </c:pt>
                <c:pt idx="3">
                  <c:v>2.0761111111111092</c:v>
                </c:pt>
                <c:pt idx="4">
                  <c:v>2.0734210526315775</c:v>
                </c:pt>
                <c:pt idx="5">
                  <c:v>2.0726315789473673</c:v>
                </c:pt>
                <c:pt idx="6">
                  <c:v>2.0719999999999983</c:v>
                </c:pt>
                <c:pt idx="7">
                  <c:v>2.073888888888888</c:v>
                </c:pt>
                <c:pt idx="8">
                  <c:v>2.0711111111111102</c:v>
                </c:pt>
                <c:pt idx="9">
                  <c:v>2.0713888888888885</c:v>
                </c:pt>
                <c:pt idx="10">
                  <c:v>2.0723529411764701</c:v>
                </c:pt>
                <c:pt idx="11">
                  <c:v>2.0715624999999998</c:v>
                </c:pt>
                <c:pt idx="12">
                  <c:v>2.0731249999999997</c:v>
                </c:pt>
                <c:pt idx="13">
                  <c:v>2.0712499999999996</c:v>
                </c:pt>
                <c:pt idx="14">
                  <c:v>2.0696874999999997</c:v>
                </c:pt>
                <c:pt idx="15">
                  <c:v>2.0615625000000004</c:v>
                </c:pt>
                <c:pt idx="16">
                  <c:v>2.0584375000000006</c:v>
                </c:pt>
                <c:pt idx="17">
                  <c:v>2.0574074074074074</c:v>
                </c:pt>
              </c:numCache>
            </c:numRef>
          </c:val>
        </c:ser>
        <c:ser>
          <c:idx val="1"/>
          <c:order val="1"/>
          <c:tx>
            <c:strRef>
              <c:f>TBIL!$C$2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TBIL!$A$3:$A$21</c:f>
              <c:numCache>
                <c:formatCode>General</c:formatCode>
                <c:ptCount val="19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</c:numCache>
            </c:numRef>
          </c:cat>
          <c:val>
            <c:numRef>
              <c:f>TBIL!$C$3:$C$21</c:f>
              <c:numCache>
                <c:formatCode>0.00</c:formatCode>
                <c:ptCount val="19"/>
                <c:pt idx="1">
                  <c:v>2.2362727272727274</c:v>
                </c:pt>
                <c:pt idx="2">
                  <c:v>2.2520555555555557</c:v>
                </c:pt>
                <c:pt idx="3">
                  <c:v>2.2402941176470588</c:v>
                </c:pt>
                <c:pt idx="4">
                  <c:v>2.2507222222222221</c:v>
                </c:pt>
                <c:pt idx="5">
                  <c:v>2.1684761904761909</c:v>
                </c:pt>
                <c:pt idx="6">
                  <c:v>2.1915454545454547</c:v>
                </c:pt>
                <c:pt idx="7">
                  <c:v>2.1684761904761909</c:v>
                </c:pt>
                <c:pt idx="8">
                  <c:v>2.198666666666667</c:v>
                </c:pt>
                <c:pt idx="9">
                  <c:v>2.1684761904761909</c:v>
                </c:pt>
                <c:pt idx="10">
                  <c:v>2.2084545454545457</c:v>
                </c:pt>
                <c:pt idx="11">
                  <c:v>2.2073809523809524</c:v>
                </c:pt>
                <c:pt idx="12">
                  <c:v>2.208333333333333</c:v>
                </c:pt>
                <c:pt idx="13">
                  <c:v>2.2073809523809524</c:v>
                </c:pt>
                <c:pt idx="14">
                  <c:v>2.2070526315789478</c:v>
                </c:pt>
                <c:pt idx="15">
                  <c:v>2.1879473684210522</c:v>
                </c:pt>
                <c:pt idx="16">
                  <c:v>2.1825263157894734</c:v>
                </c:pt>
                <c:pt idx="17">
                  <c:v>2.1866499999999998</c:v>
                </c:pt>
              </c:numCache>
            </c:numRef>
          </c:val>
        </c:ser>
        <c:ser>
          <c:idx val="2"/>
          <c:order val="2"/>
          <c:tx>
            <c:strRef>
              <c:f>TBIL!$D$2</c:f>
              <c:strCache>
                <c:ptCount val="1"/>
                <c:pt idx="0">
                  <c:v>船橋中央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TBIL!$A$3:$A$21</c:f>
              <c:numCache>
                <c:formatCode>General</c:formatCode>
                <c:ptCount val="19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</c:numCache>
            </c:numRef>
          </c:cat>
          <c:val>
            <c:numRef>
              <c:f>TBIL!$D$3:$D$21</c:f>
              <c:numCache>
                <c:formatCode>0.00</c:formatCode>
                <c:ptCount val="19"/>
                <c:pt idx="0">
                  <c:v>2.0979999999999999</c:v>
                </c:pt>
                <c:pt idx="1">
                  <c:v>2.1</c:v>
                </c:pt>
                <c:pt idx="2">
                  <c:v>2.0249999999999999</c:v>
                </c:pt>
                <c:pt idx="3">
                  <c:v>2.0870000000000002</c:v>
                </c:pt>
                <c:pt idx="4">
                  <c:v>2.097</c:v>
                </c:pt>
                <c:pt idx="5">
                  <c:v>2.097</c:v>
                </c:pt>
                <c:pt idx="6">
                  <c:v>2.1</c:v>
                </c:pt>
                <c:pt idx="7">
                  <c:v>2.0470000000000002</c:v>
                </c:pt>
                <c:pt idx="8">
                  <c:v>2.081</c:v>
                </c:pt>
                <c:pt idx="9">
                  <c:v>2.0699999999999998</c:v>
                </c:pt>
                <c:pt idx="10">
                  <c:v>2.0640000000000001</c:v>
                </c:pt>
                <c:pt idx="11">
                  <c:v>2.0619999999999998</c:v>
                </c:pt>
                <c:pt idx="12">
                  <c:v>2.0609999999999999</c:v>
                </c:pt>
                <c:pt idx="13">
                  <c:v>2.06</c:v>
                </c:pt>
                <c:pt idx="14">
                  <c:v>2.0819999999999999</c:v>
                </c:pt>
                <c:pt idx="15">
                  <c:v>2.0790000000000002</c:v>
                </c:pt>
                <c:pt idx="16">
                  <c:v>2.089</c:v>
                </c:pt>
              </c:numCache>
            </c:numRef>
          </c:val>
        </c:ser>
        <c:ser>
          <c:idx val="4"/>
          <c:order val="3"/>
          <c:tx>
            <c:strRef>
              <c:f>TBIL!$E$2</c:f>
              <c:strCache>
                <c:ptCount val="1"/>
                <c:pt idx="0">
                  <c:v>県立佐原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TBIL!$A$3:$A$21</c:f>
              <c:numCache>
                <c:formatCode>General</c:formatCode>
                <c:ptCount val="19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</c:numCache>
            </c:numRef>
          </c:cat>
          <c:val>
            <c:numRef>
              <c:f>TBIL!$E$3:$E$21</c:f>
              <c:numCache>
                <c:formatCode>0.00</c:formatCode>
                <c:ptCount val="19"/>
                <c:pt idx="1">
                  <c:v>2.2200000000000002</c:v>
                </c:pt>
                <c:pt idx="2">
                  <c:v>2.2000000000000002</c:v>
                </c:pt>
                <c:pt idx="3">
                  <c:v>2.21</c:v>
                </c:pt>
                <c:pt idx="4">
                  <c:v>2.2200000000000002</c:v>
                </c:pt>
                <c:pt idx="5">
                  <c:v>2.21</c:v>
                </c:pt>
                <c:pt idx="6">
                  <c:v>2.15</c:v>
                </c:pt>
                <c:pt idx="7">
                  <c:v>2.21</c:v>
                </c:pt>
                <c:pt idx="8">
                  <c:v>2.2000000000000002</c:v>
                </c:pt>
                <c:pt idx="9">
                  <c:v>2.23</c:v>
                </c:pt>
                <c:pt idx="10">
                  <c:v>2.25</c:v>
                </c:pt>
                <c:pt idx="11">
                  <c:v>2.2599999999999998</c:v>
                </c:pt>
                <c:pt idx="12">
                  <c:v>2.2599999999999998</c:v>
                </c:pt>
                <c:pt idx="13">
                  <c:v>2.25</c:v>
                </c:pt>
                <c:pt idx="14">
                  <c:v>2.2200000000000002</c:v>
                </c:pt>
                <c:pt idx="15">
                  <c:v>2.21</c:v>
                </c:pt>
                <c:pt idx="16">
                  <c:v>2.2000000000000002</c:v>
                </c:pt>
              </c:numCache>
            </c:numRef>
          </c:val>
        </c:ser>
        <c:ser>
          <c:idx val="5"/>
          <c:order val="4"/>
          <c:tx>
            <c:strRef>
              <c:f>TBIL!$F$2</c:f>
              <c:strCache>
                <c:ptCount val="1"/>
                <c:pt idx="0">
                  <c:v>千葉ﾘﾊﾋﾞﾘ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TBIL!$A$3:$A$21</c:f>
              <c:numCache>
                <c:formatCode>General</c:formatCode>
                <c:ptCount val="19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</c:numCache>
            </c:numRef>
          </c:cat>
          <c:val>
            <c:numRef>
              <c:f>TBIL!$F$3:$F$21</c:f>
              <c:numCache>
                <c:formatCode>0.00</c:formatCode>
                <c:ptCount val="19"/>
                <c:pt idx="0">
                  <c:v>2.2838888888888889</c:v>
                </c:pt>
                <c:pt idx="1">
                  <c:v>2.30125</c:v>
                </c:pt>
                <c:pt idx="2">
                  <c:v>2.2434545454545445</c:v>
                </c:pt>
                <c:pt idx="3">
                  <c:v>2.2339285714285717</c:v>
                </c:pt>
                <c:pt idx="4">
                  <c:v>2.2482456140350884</c:v>
                </c:pt>
                <c:pt idx="5">
                  <c:v>2.247818181818181</c:v>
                </c:pt>
                <c:pt idx="6">
                  <c:v>2.2245312500000001</c:v>
                </c:pt>
                <c:pt idx="7">
                  <c:v>2.2314999999999996</c:v>
                </c:pt>
                <c:pt idx="8">
                  <c:v>2.2257692307692301</c:v>
                </c:pt>
                <c:pt idx="9">
                  <c:v>2.19</c:v>
                </c:pt>
                <c:pt idx="10">
                  <c:v>2.1808955223880595</c:v>
                </c:pt>
                <c:pt idx="11">
                  <c:v>2.1745161290322579</c:v>
                </c:pt>
                <c:pt idx="12">
                  <c:v>2.2131481481481483</c:v>
                </c:pt>
                <c:pt idx="13">
                  <c:v>2.227936508</c:v>
                </c:pt>
                <c:pt idx="14">
                  <c:v>2.2196296296296292</c:v>
                </c:pt>
                <c:pt idx="15">
                  <c:v>2.1882456140350888</c:v>
                </c:pt>
                <c:pt idx="16">
                  <c:v>2.1679310344827583</c:v>
                </c:pt>
                <c:pt idx="17">
                  <c:v>2.1749999999999998</c:v>
                </c:pt>
              </c:numCache>
            </c:numRef>
          </c:val>
        </c:ser>
        <c:ser>
          <c:idx val="6"/>
          <c:order val="5"/>
          <c:tx>
            <c:strRef>
              <c:f>TBIL!$G$2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TBIL!$A$3:$A$21</c:f>
              <c:numCache>
                <c:formatCode>General</c:formatCode>
                <c:ptCount val="19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</c:numCache>
            </c:numRef>
          </c:cat>
          <c:val>
            <c:numRef>
              <c:f>TBIL!$G$3:$G$21</c:f>
              <c:numCache>
                <c:formatCode>0.00</c:formatCode>
                <c:ptCount val="19"/>
                <c:pt idx="1">
                  <c:v>2.0695833333333327</c:v>
                </c:pt>
                <c:pt idx="2">
                  <c:v>2.0795454545454546</c:v>
                </c:pt>
                <c:pt idx="3">
                  <c:v>2.0870833333333327</c:v>
                </c:pt>
                <c:pt idx="4">
                  <c:v>2.0920833333333335</c:v>
                </c:pt>
                <c:pt idx="5">
                  <c:v>2.0787499999999999</c:v>
                </c:pt>
                <c:pt idx="6">
                  <c:v>2.0809090909090906</c:v>
                </c:pt>
                <c:pt idx="7">
                  <c:v>2.0761904761904759</c:v>
                </c:pt>
                <c:pt idx="8">
                  <c:v>2.06</c:v>
                </c:pt>
                <c:pt idx="9">
                  <c:v>2.0743478260869561</c:v>
                </c:pt>
                <c:pt idx="10">
                  <c:v>2.0809090909090906</c:v>
                </c:pt>
                <c:pt idx="11">
                  <c:v>2.0761224489795911</c:v>
                </c:pt>
                <c:pt idx="12">
                  <c:v>2.0872499999999996</c:v>
                </c:pt>
                <c:pt idx="13">
                  <c:v>2.0822580645161288</c:v>
                </c:pt>
                <c:pt idx="14">
                  <c:v>2.0923809523809518</c:v>
                </c:pt>
                <c:pt idx="15">
                  <c:v>2.0992307692307688</c:v>
                </c:pt>
                <c:pt idx="16">
                  <c:v>2.090740740740741</c:v>
                </c:pt>
              </c:numCache>
            </c:numRef>
          </c:val>
        </c:ser>
        <c:ser>
          <c:idx val="7"/>
          <c:order val="6"/>
          <c:tx>
            <c:strRef>
              <c:f>TBIL!$H$2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TBIL!$A$3:$A$21</c:f>
              <c:numCache>
                <c:formatCode>General</c:formatCode>
                <c:ptCount val="19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</c:numCache>
            </c:numRef>
          </c:cat>
          <c:val>
            <c:numRef>
              <c:f>TBIL!$H$3:$H$21</c:f>
              <c:numCache>
                <c:formatCode>0.00</c:formatCode>
                <c:ptCount val="19"/>
                <c:pt idx="1">
                  <c:v>2.16</c:v>
                </c:pt>
                <c:pt idx="2">
                  <c:v>2.19</c:v>
                </c:pt>
                <c:pt idx="3">
                  <c:v>2.2000000000000002</c:v>
                </c:pt>
                <c:pt idx="4">
                  <c:v>2.21</c:v>
                </c:pt>
                <c:pt idx="5">
                  <c:v>2.2000000000000002</c:v>
                </c:pt>
                <c:pt idx="6">
                  <c:v>2.19</c:v>
                </c:pt>
                <c:pt idx="7">
                  <c:v>2.19</c:v>
                </c:pt>
                <c:pt idx="8">
                  <c:v>2.19</c:v>
                </c:pt>
                <c:pt idx="9">
                  <c:v>2.2000000000000002</c:v>
                </c:pt>
                <c:pt idx="10">
                  <c:v>2.1800000000000002</c:v>
                </c:pt>
                <c:pt idx="11">
                  <c:v>2.1800000000000002</c:v>
                </c:pt>
                <c:pt idx="12">
                  <c:v>2.17</c:v>
                </c:pt>
                <c:pt idx="13">
                  <c:v>2.17</c:v>
                </c:pt>
                <c:pt idx="14">
                  <c:v>2.1800000000000002</c:v>
                </c:pt>
                <c:pt idx="15">
                  <c:v>2.17</c:v>
                </c:pt>
                <c:pt idx="16">
                  <c:v>2.1800000000000002</c:v>
                </c:pt>
                <c:pt idx="17">
                  <c:v>2.1800000000000002</c:v>
                </c:pt>
                <c:pt idx="18">
                  <c:v>2.17</c:v>
                </c:pt>
              </c:numCache>
            </c:numRef>
          </c:val>
        </c:ser>
        <c:ser>
          <c:idx val="8"/>
          <c:order val="7"/>
          <c:tx>
            <c:strRef>
              <c:f>TBIL!$I$2</c:f>
              <c:strCache>
                <c:ptCount val="1"/>
                <c:pt idx="0">
                  <c:v>東歯大市川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TBIL!$A$3:$A$21</c:f>
              <c:numCache>
                <c:formatCode>General</c:formatCode>
                <c:ptCount val="19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</c:numCache>
            </c:numRef>
          </c:cat>
          <c:val>
            <c:numRef>
              <c:f>TBIL!$I$3:$I$21</c:f>
              <c:numCache>
                <c:formatCode>0.00</c:formatCode>
                <c:ptCount val="19"/>
                <c:pt idx="1">
                  <c:v>2.08</c:v>
                </c:pt>
                <c:pt idx="2">
                  <c:v>2.044</c:v>
                </c:pt>
                <c:pt idx="3">
                  <c:v>2.0720000000000001</c:v>
                </c:pt>
                <c:pt idx="4">
                  <c:v>2.1</c:v>
                </c:pt>
                <c:pt idx="5">
                  <c:v>2.0590000000000002</c:v>
                </c:pt>
                <c:pt idx="6">
                  <c:v>2.081</c:v>
                </c:pt>
                <c:pt idx="7">
                  <c:v>2.0910000000000002</c:v>
                </c:pt>
                <c:pt idx="8">
                  <c:v>2.0310000000000001</c:v>
                </c:pt>
                <c:pt idx="9">
                  <c:v>2.0089999999999999</c:v>
                </c:pt>
                <c:pt idx="10">
                  <c:v>2.0110000000000001</c:v>
                </c:pt>
                <c:pt idx="11">
                  <c:v>2.0169999999999999</c:v>
                </c:pt>
                <c:pt idx="12">
                  <c:v>2.02</c:v>
                </c:pt>
                <c:pt idx="13">
                  <c:v>1.9790000000000001</c:v>
                </c:pt>
                <c:pt idx="14">
                  <c:v>2.0129999999999999</c:v>
                </c:pt>
                <c:pt idx="15">
                  <c:v>1.98</c:v>
                </c:pt>
                <c:pt idx="16">
                  <c:v>2.0030000000000001</c:v>
                </c:pt>
                <c:pt idx="17">
                  <c:v>2.0569999999999999</c:v>
                </c:pt>
              </c:numCache>
            </c:numRef>
          </c:val>
        </c:ser>
        <c:ser>
          <c:idx val="3"/>
          <c:order val="8"/>
          <c:tx>
            <c:strRef>
              <c:f>TBIL!$J$2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TBIL!$A$3:$A$21</c:f>
              <c:numCache>
                <c:formatCode>General</c:formatCode>
                <c:ptCount val="19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</c:numCache>
            </c:numRef>
          </c:cat>
          <c:val>
            <c:numRef>
              <c:f>TBIL!$J$3:$J$21</c:f>
              <c:numCache>
                <c:formatCode>0.00</c:formatCode>
                <c:ptCount val="19"/>
                <c:pt idx="0">
                  <c:v>1.99</c:v>
                </c:pt>
                <c:pt idx="1">
                  <c:v>1.95</c:v>
                </c:pt>
                <c:pt idx="2">
                  <c:v>2.0099999999999998</c:v>
                </c:pt>
                <c:pt idx="3">
                  <c:v>2.11</c:v>
                </c:pt>
                <c:pt idx="4">
                  <c:v>2.14</c:v>
                </c:pt>
                <c:pt idx="5">
                  <c:v>2.13</c:v>
                </c:pt>
                <c:pt idx="6">
                  <c:v>2.1</c:v>
                </c:pt>
                <c:pt idx="7">
                  <c:v>2.1800000000000002</c:v>
                </c:pt>
                <c:pt idx="8">
                  <c:v>2.17</c:v>
                </c:pt>
                <c:pt idx="9">
                  <c:v>2.19</c:v>
                </c:pt>
                <c:pt idx="10">
                  <c:v>2.13</c:v>
                </c:pt>
                <c:pt idx="11">
                  <c:v>2.15</c:v>
                </c:pt>
                <c:pt idx="12">
                  <c:v>2.16</c:v>
                </c:pt>
                <c:pt idx="13">
                  <c:v>2.11</c:v>
                </c:pt>
                <c:pt idx="14">
                  <c:v>2.1</c:v>
                </c:pt>
                <c:pt idx="15">
                  <c:v>2.1</c:v>
                </c:pt>
                <c:pt idx="16">
                  <c:v>2.1</c:v>
                </c:pt>
                <c:pt idx="17">
                  <c:v>2.1</c:v>
                </c:pt>
              </c:numCache>
            </c:numRef>
          </c:val>
        </c:ser>
        <c:ser>
          <c:idx val="14"/>
          <c:order val="9"/>
          <c:tx>
            <c:strRef>
              <c:f>TBIL!$K$2</c:f>
              <c:strCache>
                <c:ptCount val="1"/>
                <c:pt idx="0">
                  <c:v>こども病院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TBIL!$A$3:$A$21</c:f>
              <c:numCache>
                <c:formatCode>General</c:formatCode>
                <c:ptCount val="19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</c:numCache>
            </c:numRef>
          </c:cat>
          <c:val>
            <c:numRef>
              <c:f>TBIL!$K$3:$K$21</c:f>
              <c:numCache>
                <c:formatCode>0.00</c:formatCode>
                <c:ptCount val="19"/>
                <c:pt idx="0">
                  <c:v>2.157142857142857</c:v>
                </c:pt>
                <c:pt idx="1">
                  <c:v>2.1100000000000012</c:v>
                </c:pt>
                <c:pt idx="2">
                  <c:v>2.0933333333333342</c:v>
                </c:pt>
                <c:pt idx="3">
                  <c:v>2.1153846153846163</c:v>
                </c:pt>
                <c:pt idx="4">
                  <c:v>2.1037037037037045</c:v>
                </c:pt>
                <c:pt idx="5">
                  <c:v>2.1153846153846163</c:v>
                </c:pt>
                <c:pt idx="6">
                  <c:v>2.0967741935483879</c:v>
                </c:pt>
                <c:pt idx="7">
                  <c:v>2.1033333333333344</c:v>
                </c:pt>
                <c:pt idx="8">
                  <c:v>2.1129032258064524</c:v>
                </c:pt>
                <c:pt idx="9">
                  <c:v>2.1066666666666678</c:v>
                </c:pt>
                <c:pt idx="10">
                  <c:v>2.1064516129032267</c:v>
                </c:pt>
                <c:pt idx="11">
                  <c:v>2.1161290322580659</c:v>
                </c:pt>
                <c:pt idx="12">
                  <c:v>2.1033333333333344</c:v>
                </c:pt>
                <c:pt idx="13">
                  <c:v>2.083018867924527</c:v>
                </c:pt>
                <c:pt idx="14">
                  <c:v>2.0749999999999984</c:v>
                </c:pt>
                <c:pt idx="15">
                  <c:v>2.1155555555555545</c:v>
                </c:pt>
                <c:pt idx="16">
                  <c:v>2.1074074074074054</c:v>
                </c:pt>
                <c:pt idx="17">
                  <c:v>2.1526315789473687</c:v>
                </c:pt>
              </c:numCache>
            </c:numRef>
          </c:val>
        </c:ser>
        <c:ser>
          <c:idx val="9"/>
          <c:order val="10"/>
          <c:tx>
            <c:strRef>
              <c:f>TBIL!$L$2</c:f>
              <c:strCache>
                <c:ptCount val="1"/>
                <c:pt idx="0">
                  <c:v>認証値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TBIL!$A$3:$A$21</c:f>
              <c:numCache>
                <c:formatCode>General</c:formatCode>
                <c:ptCount val="19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</c:numCache>
            </c:numRef>
          </c:cat>
          <c:val>
            <c:numRef>
              <c:f>TBIL!$L$3:$L$21</c:f>
              <c:numCache>
                <c:formatCode>0.0</c:formatCode>
                <c:ptCount val="19"/>
                <c:pt idx="0">
                  <c:v>2.2000000000000002</c:v>
                </c:pt>
                <c:pt idx="1">
                  <c:v>2.2000000000000002</c:v>
                </c:pt>
                <c:pt idx="2">
                  <c:v>2.2000000000000002</c:v>
                </c:pt>
                <c:pt idx="3">
                  <c:v>2.2000000000000002</c:v>
                </c:pt>
                <c:pt idx="4">
                  <c:v>2.2000000000000002</c:v>
                </c:pt>
                <c:pt idx="5">
                  <c:v>2.2000000000000002</c:v>
                </c:pt>
                <c:pt idx="6">
                  <c:v>2.2000000000000002</c:v>
                </c:pt>
                <c:pt idx="7">
                  <c:v>2.2000000000000002</c:v>
                </c:pt>
                <c:pt idx="8">
                  <c:v>2.2000000000000002</c:v>
                </c:pt>
                <c:pt idx="9">
                  <c:v>2.2000000000000002</c:v>
                </c:pt>
                <c:pt idx="10">
                  <c:v>2.2000000000000002</c:v>
                </c:pt>
                <c:pt idx="11">
                  <c:v>2.2000000000000002</c:v>
                </c:pt>
                <c:pt idx="12">
                  <c:v>2.2000000000000002</c:v>
                </c:pt>
                <c:pt idx="13">
                  <c:v>2.2000000000000002</c:v>
                </c:pt>
                <c:pt idx="14">
                  <c:v>2.2000000000000002</c:v>
                </c:pt>
                <c:pt idx="15">
                  <c:v>2.2000000000000002</c:v>
                </c:pt>
                <c:pt idx="16">
                  <c:v>2.2000000000000002</c:v>
                </c:pt>
                <c:pt idx="17">
                  <c:v>2.2000000000000002</c:v>
                </c:pt>
                <c:pt idx="18">
                  <c:v>2.2000000000000002</c:v>
                </c:pt>
              </c:numCache>
            </c:numRef>
          </c:val>
        </c:ser>
        <c:ser>
          <c:idx val="10"/>
          <c:order val="11"/>
          <c:tx>
            <c:strRef>
              <c:f>TBIL!$M$2</c:f>
              <c:strCache>
                <c:ptCount val="1"/>
                <c:pt idx="0">
                  <c:v>10病院平均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TBIL!$A$3:$A$21</c:f>
              <c:numCache>
                <c:formatCode>General</c:formatCode>
                <c:ptCount val="19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</c:numCache>
            </c:numRef>
          </c:cat>
          <c:val>
            <c:numRef>
              <c:f>TBIL!$M$3:$M$21</c:f>
              <c:numCache>
                <c:formatCode>0.00</c:formatCode>
                <c:ptCount val="19"/>
                <c:pt idx="0">
                  <c:v>2.1322579365079366</c:v>
                </c:pt>
                <c:pt idx="1">
                  <c:v>2.1301424242424241</c:v>
                </c:pt>
                <c:pt idx="2">
                  <c:v>2.1216833333333334</c:v>
                </c:pt>
                <c:pt idx="3">
                  <c:v>2.1431801748904684</c:v>
                </c:pt>
                <c:pt idx="4">
                  <c:v>2.1535175925925927</c:v>
                </c:pt>
                <c:pt idx="5">
                  <c:v>2.1379060566626356</c:v>
                </c:pt>
                <c:pt idx="6">
                  <c:v>2.128675998900293</c:v>
                </c:pt>
                <c:pt idx="7">
                  <c:v>2.1371388888888889</c:v>
                </c:pt>
                <c:pt idx="8">
                  <c:v>2.1340450234353456</c:v>
                </c:pt>
                <c:pt idx="9">
                  <c:v>2.1309879572118708</c:v>
                </c:pt>
                <c:pt idx="10">
                  <c:v>2.1284063712831389</c:v>
                </c:pt>
                <c:pt idx="11">
                  <c:v>2.1314711062650864</c:v>
                </c:pt>
                <c:pt idx="12">
                  <c:v>2.1356189814814814</c:v>
                </c:pt>
                <c:pt idx="13">
                  <c:v>2.1240844392821607</c:v>
                </c:pt>
                <c:pt idx="14">
                  <c:v>2.1258750713589527</c:v>
                </c:pt>
                <c:pt idx="15">
                  <c:v>2.1191541807242467</c:v>
                </c:pt>
                <c:pt idx="16">
                  <c:v>2.1179042998420381</c:v>
                </c:pt>
                <c:pt idx="17">
                  <c:v>2.1298127123363964</c:v>
                </c:pt>
                <c:pt idx="18">
                  <c:v>2.17</c:v>
                </c:pt>
              </c:numCache>
            </c:numRef>
          </c:val>
        </c:ser>
        <c:ser>
          <c:idx val="11"/>
          <c:order val="12"/>
          <c:tx>
            <c:strRef>
              <c:f>TBIL!$N$2</c:f>
              <c:strCache>
                <c:ptCount val="1"/>
                <c:pt idx="0">
                  <c:v>R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TBIL!$A$3:$A$21</c:f>
              <c:numCache>
                <c:formatCode>General</c:formatCode>
                <c:ptCount val="19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</c:numCache>
            </c:numRef>
          </c:cat>
          <c:val>
            <c:numRef>
              <c:f>TBIL!$N$3:$N$21</c:f>
              <c:numCache>
                <c:formatCode>0.00</c:formatCode>
                <c:ptCount val="19"/>
                <c:pt idx="0">
                  <c:v>0.29388888888888887</c:v>
                </c:pt>
                <c:pt idx="1">
                  <c:v>0.35125000000000006</c:v>
                </c:pt>
                <c:pt idx="2">
                  <c:v>0.24205555555555591</c:v>
                </c:pt>
                <c:pt idx="3">
                  <c:v>0.16829411764705871</c:v>
                </c:pt>
                <c:pt idx="4">
                  <c:v>0.17730116959064457</c:v>
                </c:pt>
                <c:pt idx="5">
                  <c:v>0.18881818181818089</c:v>
                </c:pt>
                <c:pt idx="6">
                  <c:v>0.15253125000000178</c:v>
                </c:pt>
                <c:pt idx="7">
                  <c:v>0.18449999999999944</c:v>
                </c:pt>
                <c:pt idx="8">
                  <c:v>0.19476923076922992</c:v>
                </c:pt>
                <c:pt idx="9">
                  <c:v>0.22100000000000009</c:v>
                </c:pt>
                <c:pt idx="10">
                  <c:v>0.23899999999999988</c:v>
                </c:pt>
                <c:pt idx="11">
                  <c:v>0.24299999999999988</c:v>
                </c:pt>
                <c:pt idx="12">
                  <c:v>0.23999999999999977</c:v>
                </c:pt>
                <c:pt idx="13">
                  <c:v>0.27099999999999991</c:v>
                </c:pt>
                <c:pt idx="14">
                  <c:v>0.20700000000000029</c:v>
                </c:pt>
                <c:pt idx="15">
                  <c:v>0.22999999999999998</c:v>
                </c:pt>
                <c:pt idx="16">
                  <c:v>0.19700000000000006</c:v>
                </c:pt>
                <c:pt idx="17">
                  <c:v>0.12964999999999982</c:v>
                </c:pt>
                <c:pt idx="18">
                  <c:v>0</c:v>
                </c:pt>
              </c:numCache>
            </c:numRef>
          </c:val>
        </c:ser>
        <c:ser>
          <c:idx val="12"/>
          <c:order val="13"/>
          <c:tx>
            <c:strRef>
              <c:f>TBIL!$O$2</c:f>
              <c:strCache>
                <c:ptCount val="1"/>
                <c:pt idx="0">
                  <c:v>下限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TBIL!$A$3:$A$21</c:f>
              <c:numCache>
                <c:formatCode>General</c:formatCode>
                <c:ptCount val="19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</c:numCache>
            </c:numRef>
          </c:cat>
          <c:val>
            <c:numRef>
              <c:f>TBIL!$O$3:$O$21</c:f>
              <c:numCache>
                <c:formatCode>0.0</c:formatCode>
                <c:ptCount val="19"/>
                <c:pt idx="0">
                  <c:v>1.9</c:v>
                </c:pt>
                <c:pt idx="1">
                  <c:v>1.9</c:v>
                </c:pt>
                <c:pt idx="2">
                  <c:v>1.9</c:v>
                </c:pt>
                <c:pt idx="3">
                  <c:v>1.9</c:v>
                </c:pt>
                <c:pt idx="4">
                  <c:v>1.9</c:v>
                </c:pt>
                <c:pt idx="5">
                  <c:v>1.9</c:v>
                </c:pt>
                <c:pt idx="6">
                  <c:v>1.9</c:v>
                </c:pt>
                <c:pt idx="7">
                  <c:v>1.9</c:v>
                </c:pt>
                <c:pt idx="8">
                  <c:v>1.9</c:v>
                </c:pt>
                <c:pt idx="9">
                  <c:v>1.9</c:v>
                </c:pt>
                <c:pt idx="10">
                  <c:v>1.9</c:v>
                </c:pt>
                <c:pt idx="11">
                  <c:v>1.9</c:v>
                </c:pt>
                <c:pt idx="12">
                  <c:v>1.9</c:v>
                </c:pt>
                <c:pt idx="13">
                  <c:v>1.9</c:v>
                </c:pt>
                <c:pt idx="14">
                  <c:v>1.9</c:v>
                </c:pt>
                <c:pt idx="15">
                  <c:v>1.9</c:v>
                </c:pt>
                <c:pt idx="16">
                  <c:v>1.9</c:v>
                </c:pt>
                <c:pt idx="17">
                  <c:v>1.9</c:v>
                </c:pt>
                <c:pt idx="18">
                  <c:v>1.9</c:v>
                </c:pt>
              </c:numCache>
            </c:numRef>
          </c:val>
        </c:ser>
        <c:ser>
          <c:idx val="13"/>
          <c:order val="14"/>
          <c:tx>
            <c:strRef>
              <c:f>TBIL!$P$2</c:f>
              <c:strCache>
                <c:ptCount val="1"/>
                <c:pt idx="0">
                  <c:v>上限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TBIL!$A$3:$A$21</c:f>
              <c:numCache>
                <c:formatCode>General</c:formatCode>
                <c:ptCount val="19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</c:numCache>
            </c:numRef>
          </c:cat>
          <c:val>
            <c:numRef>
              <c:f>TBIL!$P$3:$P$21</c:f>
              <c:numCache>
                <c:formatCode>0.0</c:formatCode>
                <c:ptCount val="19"/>
                <c:pt idx="0">
                  <c:v>2.5</c:v>
                </c:pt>
                <c:pt idx="1">
                  <c:v>2.5</c:v>
                </c:pt>
                <c:pt idx="2">
                  <c:v>2.5</c:v>
                </c:pt>
                <c:pt idx="3">
                  <c:v>2.5</c:v>
                </c:pt>
                <c:pt idx="4">
                  <c:v>2.5</c:v>
                </c:pt>
                <c:pt idx="5">
                  <c:v>2.5</c:v>
                </c:pt>
                <c:pt idx="6">
                  <c:v>2.5</c:v>
                </c:pt>
                <c:pt idx="7">
                  <c:v>2.5</c:v>
                </c:pt>
                <c:pt idx="8">
                  <c:v>2.5</c:v>
                </c:pt>
                <c:pt idx="9">
                  <c:v>2.5</c:v>
                </c:pt>
                <c:pt idx="10">
                  <c:v>2.5</c:v>
                </c:pt>
                <c:pt idx="11">
                  <c:v>2.5</c:v>
                </c:pt>
                <c:pt idx="12">
                  <c:v>2.5</c:v>
                </c:pt>
                <c:pt idx="13">
                  <c:v>2.5</c:v>
                </c:pt>
                <c:pt idx="14">
                  <c:v>2.5</c:v>
                </c:pt>
                <c:pt idx="15">
                  <c:v>2.5</c:v>
                </c:pt>
                <c:pt idx="16">
                  <c:v>2.5</c:v>
                </c:pt>
                <c:pt idx="17">
                  <c:v>2.5</c:v>
                </c:pt>
                <c:pt idx="18">
                  <c:v>2.5</c:v>
                </c:pt>
              </c:numCache>
            </c:numRef>
          </c:val>
        </c:ser>
        <c:marker val="1"/>
        <c:axId val="78814592"/>
        <c:axId val="78824576"/>
      </c:lineChart>
      <c:catAx>
        <c:axId val="78814592"/>
        <c:scaling>
          <c:orientation val="minMax"/>
        </c:scaling>
        <c:axPos val="b"/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78824576"/>
        <c:crosses val="autoZero"/>
        <c:lblAlgn val="ctr"/>
        <c:lblOffset val="100"/>
        <c:tickLblSkip val="1"/>
        <c:tickMarkSkip val="1"/>
      </c:catAx>
      <c:valAx>
        <c:axId val="78824576"/>
        <c:scaling>
          <c:orientation val="minMax"/>
          <c:max val="2.8"/>
          <c:min val="1.6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78814592"/>
        <c:crosses val="autoZero"/>
        <c:crossBetween val="between"/>
        <c:majorUnit val="0.30000000000000032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12"/>
        <c:delete val="1"/>
      </c:legendEntry>
      <c:layout>
        <c:manualLayout>
          <c:xMode val="edge"/>
          <c:yMode val="edge"/>
          <c:x val="0.82124396580297732"/>
          <c:y val="0.11784182453352825"/>
          <c:w val="0.1593266128358154"/>
          <c:h val="0.87106801157797564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>
        <c:manualLayout>
          <c:layoutTarget val="inner"/>
          <c:xMode val="edge"/>
          <c:yMode val="edge"/>
          <c:x val="6.6427873656789316E-2"/>
          <c:y val="8.3963228369731746E-2"/>
          <c:w val="0.71716425616440971"/>
          <c:h val="0.80576306535602349"/>
        </c:manualLayout>
      </c:layout>
      <c:lineChart>
        <c:grouping val="standard"/>
        <c:ser>
          <c:idx val="0"/>
          <c:order val="0"/>
          <c:tx>
            <c:strRef>
              <c:f>TP!$B$2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TP!$A$3:$A$21</c:f>
              <c:numCache>
                <c:formatCode>General</c:formatCode>
                <c:ptCount val="19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</c:numCache>
            </c:numRef>
          </c:cat>
          <c:val>
            <c:numRef>
              <c:f>TP!$B$3:$B$21</c:f>
              <c:numCache>
                <c:formatCode>0.00</c:formatCode>
                <c:ptCount val="19"/>
                <c:pt idx="1">
                  <c:v>6.5747727272727294</c:v>
                </c:pt>
                <c:pt idx="2">
                  <c:v>6.5166666666666657</c:v>
                </c:pt>
                <c:pt idx="3">
                  <c:v>6.522222222222223</c:v>
                </c:pt>
                <c:pt idx="4">
                  <c:v>6.5176315789473689</c:v>
                </c:pt>
                <c:pt idx="5">
                  <c:v>6.5118421052631588</c:v>
                </c:pt>
                <c:pt idx="6">
                  <c:v>6.5697500000000009</c:v>
                </c:pt>
                <c:pt idx="7">
                  <c:v>6.5666666666666673</c:v>
                </c:pt>
                <c:pt idx="8">
                  <c:v>6.4769444444444444</c:v>
                </c:pt>
                <c:pt idx="9">
                  <c:v>6.483888888888889</c:v>
                </c:pt>
                <c:pt idx="10">
                  <c:v>6.4964705882352929</c:v>
                </c:pt>
                <c:pt idx="11">
                  <c:v>6.5165624999999991</c:v>
                </c:pt>
                <c:pt idx="12">
                  <c:v>6.5171874999999986</c:v>
                </c:pt>
                <c:pt idx="13">
                  <c:v>6.5181250000000004</c:v>
                </c:pt>
                <c:pt idx="14">
                  <c:v>6.5618750000000006</c:v>
                </c:pt>
                <c:pt idx="15">
                  <c:v>6.5606249999999999</c:v>
                </c:pt>
                <c:pt idx="16">
                  <c:v>6.5628125000000015</c:v>
                </c:pt>
                <c:pt idx="17">
                  <c:v>6.5703703703703713</c:v>
                </c:pt>
              </c:numCache>
            </c:numRef>
          </c:val>
        </c:ser>
        <c:ser>
          <c:idx val="1"/>
          <c:order val="1"/>
          <c:tx>
            <c:strRef>
              <c:f>TP!$C$2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TP!$A$3:$A$21</c:f>
              <c:numCache>
                <c:formatCode>General</c:formatCode>
                <c:ptCount val="19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</c:numCache>
            </c:numRef>
          </c:cat>
          <c:val>
            <c:numRef>
              <c:f>TP!$C$3:$C$21</c:f>
              <c:numCache>
                <c:formatCode>0.00</c:formatCode>
                <c:ptCount val="19"/>
                <c:pt idx="1">
                  <c:v>6.506045454545454</c:v>
                </c:pt>
                <c:pt idx="2">
                  <c:v>6.5007777777777775</c:v>
                </c:pt>
                <c:pt idx="3">
                  <c:v>6.4725555555555552</c:v>
                </c:pt>
                <c:pt idx="4">
                  <c:v>6.4755555555555553</c:v>
                </c:pt>
                <c:pt idx="5">
                  <c:v>6.4916190476190465</c:v>
                </c:pt>
                <c:pt idx="6">
                  <c:v>6.5279545454545458</c:v>
                </c:pt>
                <c:pt idx="7">
                  <c:v>6.4916190476190465</c:v>
                </c:pt>
                <c:pt idx="8">
                  <c:v>6.5373333333333328</c:v>
                </c:pt>
                <c:pt idx="9">
                  <c:v>6.4916190476190465</c:v>
                </c:pt>
                <c:pt idx="10">
                  <c:v>6.5572272727272738</c:v>
                </c:pt>
                <c:pt idx="11">
                  <c:v>6.4943809523809515</c:v>
                </c:pt>
                <c:pt idx="12">
                  <c:v>6.4989444444444437</c:v>
                </c:pt>
                <c:pt idx="13">
                  <c:v>6.4943809523809515</c:v>
                </c:pt>
                <c:pt idx="14">
                  <c:v>6.557052631578947</c:v>
                </c:pt>
                <c:pt idx="15">
                  <c:v>6.5705789473684204</c:v>
                </c:pt>
                <c:pt idx="16">
                  <c:v>6.5646315789473695</c:v>
                </c:pt>
                <c:pt idx="17">
                  <c:v>6.5571499999999983</c:v>
                </c:pt>
              </c:numCache>
            </c:numRef>
          </c:val>
        </c:ser>
        <c:ser>
          <c:idx val="2"/>
          <c:order val="2"/>
          <c:tx>
            <c:strRef>
              <c:f>TP!$D$2</c:f>
              <c:strCache>
                <c:ptCount val="1"/>
                <c:pt idx="0">
                  <c:v>船橋中央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TP!$A$3:$A$21</c:f>
              <c:numCache>
                <c:formatCode>General</c:formatCode>
                <c:ptCount val="19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</c:numCache>
            </c:numRef>
          </c:cat>
          <c:val>
            <c:numRef>
              <c:f>TP!$D$3:$D$21</c:f>
              <c:numCache>
                <c:formatCode>0.00</c:formatCode>
                <c:ptCount val="19"/>
                <c:pt idx="0">
                  <c:v>6.6189999999999998</c:v>
                </c:pt>
                <c:pt idx="1">
                  <c:v>6.6189999999999998</c:v>
                </c:pt>
                <c:pt idx="2">
                  <c:v>6.6280000000000001</c:v>
                </c:pt>
                <c:pt idx="3">
                  <c:v>6.6319999999999997</c:v>
                </c:pt>
                <c:pt idx="4">
                  <c:v>6.6189999999999998</c:v>
                </c:pt>
                <c:pt idx="5">
                  <c:v>6.7069999999999999</c:v>
                </c:pt>
                <c:pt idx="6">
                  <c:v>6.7519999999999998</c:v>
                </c:pt>
                <c:pt idx="7">
                  <c:v>6.617</c:v>
                </c:pt>
                <c:pt idx="8">
                  <c:v>6.7450000000000001</c:v>
                </c:pt>
                <c:pt idx="9">
                  <c:v>6.7770000000000001</c:v>
                </c:pt>
                <c:pt idx="10">
                  <c:v>6.7729999999999997</c:v>
                </c:pt>
                <c:pt idx="11">
                  <c:v>6.76</c:v>
                </c:pt>
                <c:pt idx="12">
                  <c:v>6.7610000000000001</c:v>
                </c:pt>
                <c:pt idx="13">
                  <c:v>6.7569999999999997</c:v>
                </c:pt>
                <c:pt idx="14">
                  <c:v>6.75</c:v>
                </c:pt>
                <c:pt idx="15">
                  <c:v>6.6059999999999999</c:v>
                </c:pt>
                <c:pt idx="16">
                  <c:v>6.6470000000000002</c:v>
                </c:pt>
              </c:numCache>
            </c:numRef>
          </c:val>
        </c:ser>
        <c:ser>
          <c:idx val="4"/>
          <c:order val="3"/>
          <c:tx>
            <c:strRef>
              <c:f>TP!$E$2</c:f>
              <c:strCache>
                <c:ptCount val="1"/>
                <c:pt idx="0">
                  <c:v>県立佐原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TP!$A$3:$A$21</c:f>
              <c:numCache>
                <c:formatCode>General</c:formatCode>
                <c:ptCount val="19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</c:numCache>
            </c:numRef>
          </c:cat>
          <c:val>
            <c:numRef>
              <c:f>TP!$E$3:$E$21</c:f>
              <c:numCache>
                <c:formatCode>0.00</c:formatCode>
                <c:ptCount val="19"/>
                <c:pt idx="1">
                  <c:v>6.5</c:v>
                </c:pt>
                <c:pt idx="2">
                  <c:v>6.56</c:v>
                </c:pt>
                <c:pt idx="3">
                  <c:v>6.56</c:v>
                </c:pt>
                <c:pt idx="4">
                  <c:v>6.58</c:v>
                </c:pt>
                <c:pt idx="5">
                  <c:v>6.57</c:v>
                </c:pt>
                <c:pt idx="6">
                  <c:v>6.56</c:v>
                </c:pt>
                <c:pt idx="7">
                  <c:v>6.56</c:v>
                </c:pt>
                <c:pt idx="8">
                  <c:v>6.55</c:v>
                </c:pt>
                <c:pt idx="9">
                  <c:v>6.57</c:v>
                </c:pt>
                <c:pt idx="10">
                  <c:v>6.57</c:v>
                </c:pt>
                <c:pt idx="11">
                  <c:v>6.56</c:v>
                </c:pt>
                <c:pt idx="12">
                  <c:v>6.57</c:v>
                </c:pt>
                <c:pt idx="13">
                  <c:v>6.56</c:v>
                </c:pt>
                <c:pt idx="14">
                  <c:v>6.55</c:v>
                </c:pt>
                <c:pt idx="15">
                  <c:v>6.54</c:v>
                </c:pt>
                <c:pt idx="16">
                  <c:v>6.53</c:v>
                </c:pt>
              </c:numCache>
            </c:numRef>
          </c:val>
        </c:ser>
        <c:ser>
          <c:idx val="5"/>
          <c:order val="4"/>
          <c:tx>
            <c:strRef>
              <c:f>TP!$F$2</c:f>
              <c:strCache>
                <c:ptCount val="1"/>
                <c:pt idx="0">
                  <c:v>千葉ﾘﾊﾋﾞﾘ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TP!$A$3:$A$21</c:f>
              <c:numCache>
                <c:formatCode>General</c:formatCode>
                <c:ptCount val="19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</c:numCache>
            </c:numRef>
          </c:cat>
          <c:val>
            <c:numRef>
              <c:f>TP!$F$3:$F$21</c:f>
              <c:numCache>
                <c:formatCode>0.00</c:formatCode>
                <c:ptCount val="19"/>
                <c:pt idx="0">
                  <c:v>6.4883333333333324</c:v>
                </c:pt>
                <c:pt idx="1">
                  <c:v>6.5010937499999999</c:v>
                </c:pt>
                <c:pt idx="2">
                  <c:v>6.5078181818181839</c:v>
                </c:pt>
                <c:pt idx="3">
                  <c:v>6.511428571428568</c:v>
                </c:pt>
                <c:pt idx="4">
                  <c:v>6.5056140350877163</c:v>
                </c:pt>
                <c:pt idx="5">
                  <c:v>6.5085454545454526</c:v>
                </c:pt>
                <c:pt idx="6">
                  <c:v>6.5096875000000001</c:v>
                </c:pt>
                <c:pt idx="7">
                  <c:v>6.4941269841269849</c:v>
                </c:pt>
                <c:pt idx="8">
                  <c:v>6.5288461538461515</c:v>
                </c:pt>
                <c:pt idx="9">
                  <c:v>6.52</c:v>
                </c:pt>
                <c:pt idx="10">
                  <c:v>6.517462686567165</c:v>
                </c:pt>
                <c:pt idx="11">
                  <c:v>6.5049999999999999</c:v>
                </c:pt>
                <c:pt idx="12">
                  <c:v>6.512777777777778</c:v>
                </c:pt>
                <c:pt idx="13">
                  <c:v>6.5515873019999997</c:v>
                </c:pt>
                <c:pt idx="14">
                  <c:v>6.5442592592592614</c:v>
                </c:pt>
                <c:pt idx="15">
                  <c:v>6.5461403508771925</c:v>
                </c:pt>
                <c:pt idx="16">
                  <c:v>6.5534482758620705</c:v>
                </c:pt>
                <c:pt idx="17">
                  <c:v>6.5594827586206899</c:v>
                </c:pt>
              </c:numCache>
            </c:numRef>
          </c:val>
        </c:ser>
        <c:ser>
          <c:idx val="6"/>
          <c:order val="5"/>
          <c:tx>
            <c:strRef>
              <c:f>TP!$G$2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TP!$A$3:$A$21</c:f>
              <c:numCache>
                <c:formatCode>General</c:formatCode>
                <c:ptCount val="19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</c:numCache>
            </c:numRef>
          </c:cat>
          <c:val>
            <c:numRef>
              <c:f>TP!$G$3:$G$21</c:f>
              <c:numCache>
                <c:formatCode>0.00</c:formatCode>
                <c:ptCount val="19"/>
                <c:pt idx="1">
                  <c:v>6.5258333333333338</c:v>
                </c:pt>
                <c:pt idx="2">
                  <c:v>6.5029166666666676</c:v>
                </c:pt>
                <c:pt idx="3">
                  <c:v>6.5162500000000003</c:v>
                </c:pt>
                <c:pt idx="4">
                  <c:v>6.5464000000000002</c:v>
                </c:pt>
                <c:pt idx="5">
                  <c:v>6.5612500000000002</c:v>
                </c:pt>
                <c:pt idx="6">
                  <c:v>6.5700000000000012</c:v>
                </c:pt>
                <c:pt idx="7">
                  <c:v>6.553809523809524</c:v>
                </c:pt>
                <c:pt idx="8">
                  <c:v>6.53</c:v>
                </c:pt>
                <c:pt idx="9">
                  <c:v>6.5329787234042547</c:v>
                </c:pt>
                <c:pt idx="10">
                  <c:v>6.5475555555555562</c:v>
                </c:pt>
                <c:pt idx="11">
                  <c:v>6.5697727272727269</c:v>
                </c:pt>
                <c:pt idx="12">
                  <c:v>6.567837837837839</c:v>
                </c:pt>
                <c:pt idx="13">
                  <c:v>6.5419354838709678</c:v>
                </c:pt>
                <c:pt idx="14">
                  <c:v>6.5211904761904762</c:v>
                </c:pt>
                <c:pt idx="15">
                  <c:v>6.5090476190476219</c:v>
                </c:pt>
                <c:pt idx="16">
                  <c:v>6.5359259259259259</c:v>
                </c:pt>
              </c:numCache>
            </c:numRef>
          </c:val>
        </c:ser>
        <c:ser>
          <c:idx val="7"/>
          <c:order val="6"/>
          <c:tx>
            <c:strRef>
              <c:f>TP!$H$2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TP!$A$3:$A$21</c:f>
              <c:numCache>
                <c:formatCode>General</c:formatCode>
                <c:ptCount val="19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</c:numCache>
            </c:numRef>
          </c:cat>
          <c:val>
            <c:numRef>
              <c:f>TP!$H$3:$H$21</c:f>
              <c:numCache>
                <c:formatCode>0.00</c:formatCode>
                <c:ptCount val="19"/>
                <c:pt idx="1">
                  <c:v>6.7</c:v>
                </c:pt>
                <c:pt idx="2">
                  <c:v>6.66</c:v>
                </c:pt>
                <c:pt idx="3">
                  <c:v>6.7</c:v>
                </c:pt>
                <c:pt idx="4">
                  <c:v>6.69</c:v>
                </c:pt>
                <c:pt idx="5">
                  <c:v>6.68</c:v>
                </c:pt>
                <c:pt idx="6">
                  <c:v>6.63</c:v>
                </c:pt>
                <c:pt idx="7">
                  <c:v>6.65</c:v>
                </c:pt>
                <c:pt idx="8">
                  <c:v>6.65</c:v>
                </c:pt>
                <c:pt idx="9">
                  <c:v>6.65</c:v>
                </c:pt>
                <c:pt idx="10">
                  <c:v>6.63</c:v>
                </c:pt>
                <c:pt idx="11">
                  <c:v>6.6</c:v>
                </c:pt>
                <c:pt idx="12">
                  <c:v>6.62</c:v>
                </c:pt>
                <c:pt idx="13">
                  <c:v>6.68</c:v>
                </c:pt>
                <c:pt idx="14">
                  <c:v>6.67</c:v>
                </c:pt>
                <c:pt idx="15">
                  <c:v>6.67</c:v>
                </c:pt>
                <c:pt idx="16">
                  <c:v>6.67</c:v>
                </c:pt>
                <c:pt idx="17">
                  <c:v>6.68</c:v>
                </c:pt>
                <c:pt idx="18">
                  <c:v>6.67</c:v>
                </c:pt>
              </c:numCache>
            </c:numRef>
          </c:val>
        </c:ser>
        <c:ser>
          <c:idx val="8"/>
          <c:order val="7"/>
          <c:tx>
            <c:strRef>
              <c:f>TP!$I$2</c:f>
              <c:strCache>
                <c:ptCount val="1"/>
                <c:pt idx="0">
                  <c:v>東歯大市川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TP!$A$3:$A$21</c:f>
              <c:numCache>
                <c:formatCode>General</c:formatCode>
                <c:ptCount val="19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</c:numCache>
            </c:numRef>
          </c:cat>
          <c:val>
            <c:numRef>
              <c:f>TP!$I$3:$I$21</c:f>
              <c:numCache>
                <c:formatCode>0.00</c:formatCode>
                <c:ptCount val="19"/>
                <c:pt idx="1">
                  <c:v>6.69</c:v>
                </c:pt>
                <c:pt idx="2">
                  <c:v>6.7450000000000001</c:v>
                </c:pt>
                <c:pt idx="3">
                  <c:v>6.76</c:v>
                </c:pt>
                <c:pt idx="4">
                  <c:v>6.758</c:v>
                </c:pt>
                <c:pt idx="5">
                  <c:v>6.6870000000000003</c:v>
                </c:pt>
                <c:pt idx="6">
                  <c:v>6.694</c:v>
                </c:pt>
                <c:pt idx="7">
                  <c:v>6.6929999999999996</c:v>
                </c:pt>
                <c:pt idx="8">
                  <c:v>6.5010000000000003</c:v>
                </c:pt>
                <c:pt idx="9">
                  <c:v>6.57</c:v>
                </c:pt>
                <c:pt idx="10">
                  <c:v>6.5780000000000003</c:v>
                </c:pt>
                <c:pt idx="11">
                  <c:v>6.6050000000000004</c:v>
                </c:pt>
                <c:pt idx="12">
                  <c:v>6.54</c:v>
                </c:pt>
                <c:pt idx="13">
                  <c:v>6.49</c:v>
                </c:pt>
                <c:pt idx="14">
                  <c:v>6.625</c:v>
                </c:pt>
                <c:pt idx="15">
                  <c:v>6.5670000000000002</c:v>
                </c:pt>
                <c:pt idx="16">
                  <c:v>6.5019999999999998</c:v>
                </c:pt>
                <c:pt idx="17">
                  <c:v>6.51</c:v>
                </c:pt>
              </c:numCache>
            </c:numRef>
          </c:val>
        </c:ser>
        <c:ser>
          <c:idx val="3"/>
          <c:order val="8"/>
          <c:tx>
            <c:strRef>
              <c:f>TP!$J$2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TP!$A$3:$A$21</c:f>
              <c:numCache>
                <c:formatCode>General</c:formatCode>
                <c:ptCount val="19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</c:numCache>
            </c:numRef>
          </c:cat>
          <c:val>
            <c:numRef>
              <c:f>TP!$J$3:$J$21</c:f>
              <c:numCache>
                <c:formatCode>0.00</c:formatCode>
                <c:ptCount val="19"/>
                <c:pt idx="0">
                  <c:v>6.72</c:v>
                </c:pt>
                <c:pt idx="1">
                  <c:v>6.69</c:v>
                </c:pt>
                <c:pt idx="2">
                  <c:v>6.71</c:v>
                </c:pt>
                <c:pt idx="3">
                  <c:v>6.69</c:v>
                </c:pt>
                <c:pt idx="4">
                  <c:v>6.67</c:v>
                </c:pt>
                <c:pt idx="5">
                  <c:v>6.66</c:v>
                </c:pt>
                <c:pt idx="6">
                  <c:v>6.66</c:v>
                </c:pt>
                <c:pt idx="7">
                  <c:v>6.68</c:v>
                </c:pt>
                <c:pt idx="8">
                  <c:v>6.68</c:v>
                </c:pt>
                <c:pt idx="9">
                  <c:v>6.71</c:v>
                </c:pt>
                <c:pt idx="10">
                  <c:v>6.72</c:v>
                </c:pt>
                <c:pt idx="11">
                  <c:v>6.74</c:v>
                </c:pt>
                <c:pt idx="12">
                  <c:v>6.76</c:v>
                </c:pt>
                <c:pt idx="13">
                  <c:v>6.69</c:v>
                </c:pt>
                <c:pt idx="14">
                  <c:v>6.71</c:v>
                </c:pt>
                <c:pt idx="15">
                  <c:v>6.72</c:v>
                </c:pt>
                <c:pt idx="16">
                  <c:v>6.73</c:v>
                </c:pt>
                <c:pt idx="17">
                  <c:v>6.69</c:v>
                </c:pt>
              </c:numCache>
            </c:numRef>
          </c:val>
        </c:ser>
        <c:ser>
          <c:idx val="14"/>
          <c:order val="9"/>
          <c:tx>
            <c:strRef>
              <c:f>TP!$K$2</c:f>
              <c:strCache>
                <c:ptCount val="1"/>
                <c:pt idx="0">
                  <c:v>こども病院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TP!$A$3:$A$21</c:f>
              <c:numCache>
                <c:formatCode>General</c:formatCode>
                <c:ptCount val="19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</c:numCache>
            </c:numRef>
          </c:cat>
          <c:val>
            <c:numRef>
              <c:f>TP!$K$3:$K$21</c:f>
              <c:numCache>
                <c:formatCode>0.00</c:formatCode>
                <c:ptCount val="19"/>
                <c:pt idx="0">
                  <c:v>6.5</c:v>
                </c:pt>
                <c:pt idx="1">
                  <c:v>6.5</c:v>
                </c:pt>
                <c:pt idx="2">
                  <c:v>6.51</c:v>
                </c:pt>
                <c:pt idx="3">
                  <c:v>6.5192307692307683</c:v>
                </c:pt>
                <c:pt idx="4">
                  <c:v>6.5233333333333325</c:v>
                </c:pt>
                <c:pt idx="5">
                  <c:v>6.5346153846153836</c:v>
                </c:pt>
                <c:pt idx="6">
                  <c:v>6.5299999999999994</c:v>
                </c:pt>
                <c:pt idx="7">
                  <c:v>6.5199999999999987</c:v>
                </c:pt>
                <c:pt idx="8">
                  <c:v>6.5064516129032253</c:v>
                </c:pt>
                <c:pt idx="9">
                  <c:v>6.52</c:v>
                </c:pt>
                <c:pt idx="10">
                  <c:v>6.525806451612902</c:v>
                </c:pt>
                <c:pt idx="11">
                  <c:v>6.5161290322580632</c:v>
                </c:pt>
                <c:pt idx="12">
                  <c:v>6.5586206896551706</c:v>
                </c:pt>
                <c:pt idx="13">
                  <c:v>6.4750000000000005</c:v>
                </c:pt>
                <c:pt idx="14">
                  <c:v>6.4725490196078432</c:v>
                </c:pt>
                <c:pt idx="15">
                  <c:v>6.4714285714285698</c:v>
                </c:pt>
                <c:pt idx="16">
                  <c:v>6.430357142857142</c:v>
                </c:pt>
                <c:pt idx="17">
                  <c:v>6.455000000000001</c:v>
                </c:pt>
              </c:numCache>
            </c:numRef>
          </c:val>
        </c:ser>
        <c:ser>
          <c:idx val="9"/>
          <c:order val="10"/>
          <c:tx>
            <c:strRef>
              <c:f>TP!$L$2</c:f>
              <c:strCache>
                <c:ptCount val="1"/>
                <c:pt idx="0">
                  <c:v>認証値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TP!$A$3:$A$21</c:f>
              <c:numCache>
                <c:formatCode>General</c:formatCode>
                <c:ptCount val="19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</c:numCache>
            </c:numRef>
          </c:cat>
          <c:val>
            <c:numRef>
              <c:f>TP!$L$3:$L$21</c:f>
              <c:numCache>
                <c:formatCode>0.0</c:formatCode>
                <c:ptCount val="19"/>
                <c:pt idx="0">
                  <c:v>6.5</c:v>
                </c:pt>
                <c:pt idx="1">
                  <c:v>6.5</c:v>
                </c:pt>
                <c:pt idx="2">
                  <c:v>6.5</c:v>
                </c:pt>
                <c:pt idx="3">
                  <c:v>6.5</c:v>
                </c:pt>
                <c:pt idx="4">
                  <c:v>6.5</c:v>
                </c:pt>
                <c:pt idx="5">
                  <c:v>6.5</c:v>
                </c:pt>
                <c:pt idx="6">
                  <c:v>6.5</c:v>
                </c:pt>
                <c:pt idx="7">
                  <c:v>6.5</c:v>
                </c:pt>
                <c:pt idx="8">
                  <c:v>6.5</c:v>
                </c:pt>
                <c:pt idx="9">
                  <c:v>6.5</c:v>
                </c:pt>
                <c:pt idx="10">
                  <c:v>6.5</c:v>
                </c:pt>
                <c:pt idx="11">
                  <c:v>6.5</c:v>
                </c:pt>
                <c:pt idx="12">
                  <c:v>6.5</c:v>
                </c:pt>
                <c:pt idx="13">
                  <c:v>6.5</c:v>
                </c:pt>
                <c:pt idx="14">
                  <c:v>6.5</c:v>
                </c:pt>
                <c:pt idx="15">
                  <c:v>6.5</c:v>
                </c:pt>
                <c:pt idx="16">
                  <c:v>6.5</c:v>
                </c:pt>
                <c:pt idx="17">
                  <c:v>6.5</c:v>
                </c:pt>
                <c:pt idx="18">
                  <c:v>6.5</c:v>
                </c:pt>
              </c:numCache>
            </c:numRef>
          </c:val>
        </c:ser>
        <c:ser>
          <c:idx val="10"/>
          <c:order val="11"/>
          <c:tx>
            <c:strRef>
              <c:f>TP!$M$2</c:f>
              <c:strCache>
                <c:ptCount val="1"/>
                <c:pt idx="0">
                  <c:v>10病院平均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TP!$A$3:$A$21</c:f>
              <c:numCache>
                <c:formatCode>General</c:formatCode>
                <c:ptCount val="19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</c:numCache>
            </c:numRef>
          </c:cat>
          <c:val>
            <c:numRef>
              <c:f>TP!$M$3:$M$21</c:f>
              <c:numCache>
                <c:formatCode>0.00</c:formatCode>
                <c:ptCount val="19"/>
                <c:pt idx="0">
                  <c:v>6.581833333333333</c:v>
                </c:pt>
                <c:pt idx="1">
                  <c:v>6.5806745265151507</c:v>
                </c:pt>
                <c:pt idx="2">
                  <c:v>6.5841179292929297</c:v>
                </c:pt>
                <c:pt idx="3">
                  <c:v>6.5883687118437111</c:v>
                </c:pt>
                <c:pt idx="4">
                  <c:v>6.5885534502923973</c:v>
                </c:pt>
                <c:pt idx="5">
                  <c:v>6.5911871992043034</c:v>
                </c:pt>
                <c:pt idx="6">
                  <c:v>6.6003392045454543</c:v>
                </c:pt>
                <c:pt idx="7">
                  <c:v>6.5826222222222217</c:v>
                </c:pt>
                <c:pt idx="8">
                  <c:v>6.5705575544527148</c:v>
                </c:pt>
                <c:pt idx="9">
                  <c:v>6.5825486659912187</c:v>
                </c:pt>
                <c:pt idx="10">
                  <c:v>6.5915522554698196</c:v>
                </c:pt>
                <c:pt idx="11">
                  <c:v>6.5866845211911738</c:v>
                </c:pt>
                <c:pt idx="12">
                  <c:v>6.5906368249715213</c:v>
                </c:pt>
                <c:pt idx="13">
                  <c:v>6.5758028738251912</c:v>
                </c:pt>
                <c:pt idx="14">
                  <c:v>6.5961926386636538</c:v>
                </c:pt>
                <c:pt idx="15">
                  <c:v>6.5760820488721805</c:v>
                </c:pt>
                <c:pt idx="16">
                  <c:v>6.572617542359251</c:v>
                </c:pt>
                <c:pt idx="17">
                  <c:v>6.5745718755701503</c:v>
                </c:pt>
                <c:pt idx="18">
                  <c:v>6.67</c:v>
                </c:pt>
              </c:numCache>
            </c:numRef>
          </c:val>
        </c:ser>
        <c:ser>
          <c:idx val="11"/>
          <c:order val="12"/>
          <c:tx>
            <c:strRef>
              <c:f>TP!$N$2</c:f>
              <c:strCache>
                <c:ptCount val="1"/>
                <c:pt idx="0">
                  <c:v>R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TP!$A$3:$A$21</c:f>
              <c:numCache>
                <c:formatCode>General</c:formatCode>
                <c:ptCount val="19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</c:numCache>
            </c:numRef>
          </c:cat>
          <c:val>
            <c:numRef>
              <c:f>TP!$N$3:$N$21</c:f>
              <c:numCache>
                <c:formatCode>0.00</c:formatCode>
                <c:ptCount val="19"/>
                <c:pt idx="0">
                  <c:v>0.23166666666666735</c:v>
                </c:pt>
                <c:pt idx="1">
                  <c:v>0.20000000000000018</c:v>
                </c:pt>
                <c:pt idx="2">
                  <c:v>0.24422222222222256</c:v>
                </c:pt>
                <c:pt idx="3">
                  <c:v>0.28744444444444461</c:v>
                </c:pt>
                <c:pt idx="4">
                  <c:v>0.28244444444444472</c:v>
                </c:pt>
                <c:pt idx="5">
                  <c:v>0.21538095238095334</c:v>
                </c:pt>
                <c:pt idx="6">
                  <c:v>0.24231249999999971</c:v>
                </c:pt>
                <c:pt idx="7">
                  <c:v>0.2013809523809531</c:v>
                </c:pt>
                <c:pt idx="8">
                  <c:v>0.26805555555555571</c:v>
                </c:pt>
                <c:pt idx="9">
                  <c:v>0.2931111111111111</c:v>
                </c:pt>
                <c:pt idx="10">
                  <c:v>0.2765294117647068</c:v>
                </c:pt>
                <c:pt idx="11">
                  <c:v>0.26561904761904831</c:v>
                </c:pt>
                <c:pt idx="12">
                  <c:v>0.26205555555555637</c:v>
                </c:pt>
                <c:pt idx="13">
                  <c:v>0.28199999999999914</c:v>
                </c:pt>
                <c:pt idx="14">
                  <c:v>0.27745098039215677</c:v>
                </c:pt>
                <c:pt idx="15">
                  <c:v>0.24857142857143</c:v>
                </c:pt>
                <c:pt idx="16">
                  <c:v>0.29964285714285843</c:v>
                </c:pt>
                <c:pt idx="17">
                  <c:v>0.23499999999999943</c:v>
                </c:pt>
                <c:pt idx="18">
                  <c:v>0</c:v>
                </c:pt>
              </c:numCache>
            </c:numRef>
          </c:val>
        </c:ser>
        <c:ser>
          <c:idx val="12"/>
          <c:order val="13"/>
          <c:tx>
            <c:strRef>
              <c:f>TP!$O$2</c:f>
              <c:strCache>
                <c:ptCount val="1"/>
                <c:pt idx="0">
                  <c:v>下限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TP!$A$3:$A$21</c:f>
              <c:numCache>
                <c:formatCode>General</c:formatCode>
                <c:ptCount val="19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</c:numCache>
            </c:numRef>
          </c:cat>
          <c:val>
            <c:numRef>
              <c:f>TP!$O$3:$O$21</c:f>
              <c:numCache>
                <c:formatCode>0.0</c:formatCode>
                <c:ptCount val="19"/>
                <c:pt idx="0">
                  <c:v>6.3</c:v>
                </c:pt>
                <c:pt idx="1">
                  <c:v>6.3</c:v>
                </c:pt>
                <c:pt idx="2">
                  <c:v>6.3</c:v>
                </c:pt>
                <c:pt idx="3">
                  <c:v>6.3</c:v>
                </c:pt>
                <c:pt idx="4">
                  <c:v>6.3</c:v>
                </c:pt>
                <c:pt idx="5">
                  <c:v>6.3</c:v>
                </c:pt>
                <c:pt idx="6">
                  <c:v>6.3</c:v>
                </c:pt>
                <c:pt idx="7">
                  <c:v>6.3</c:v>
                </c:pt>
                <c:pt idx="8">
                  <c:v>6.3</c:v>
                </c:pt>
                <c:pt idx="9">
                  <c:v>6.3</c:v>
                </c:pt>
                <c:pt idx="10">
                  <c:v>6.3</c:v>
                </c:pt>
                <c:pt idx="11">
                  <c:v>6.3</c:v>
                </c:pt>
                <c:pt idx="12">
                  <c:v>6.3</c:v>
                </c:pt>
                <c:pt idx="13">
                  <c:v>6.3</c:v>
                </c:pt>
                <c:pt idx="14">
                  <c:v>6.3</c:v>
                </c:pt>
                <c:pt idx="15">
                  <c:v>6.3</c:v>
                </c:pt>
                <c:pt idx="16">
                  <c:v>6.3</c:v>
                </c:pt>
                <c:pt idx="17">
                  <c:v>6.3</c:v>
                </c:pt>
                <c:pt idx="18">
                  <c:v>6.3</c:v>
                </c:pt>
              </c:numCache>
            </c:numRef>
          </c:val>
        </c:ser>
        <c:ser>
          <c:idx val="13"/>
          <c:order val="14"/>
          <c:tx>
            <c:strRef>
              <c:f>TP!$P$2</c:f>
              <c:strCache>
                <c:ptCount val="1"/>
                <c:pt idx="0">
                  <c:v>上限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TP!$A$3:$A$21</c:f>
              <c:numCache>
                <c:formatCode>General</c:formatCode>
                <c:ptCount val="19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</c:numCache>
            </c:numRef>
          </c:cat>
          <c:val>
            <c:numRef>
              <c:f>TP!$P$3:$P$21</c:f>
              <c:numCache>
                <c:formatCode>0.0</c:formatCode>
                <c:ptCount val="19"/>
                <c:pt idx="0">
                  <c:v>6.7</c:v>
                </c:pt>
                <c:pt idx="1">
                  <c:v>6.7</c:v>
                </c:pt>
                <c:pt idx="2">
                  <c:v>6.7</c:v>
                </c:pt>
                <c:pt idx="3">
                  <c:v>6.7</c:v>
                </c:pt>
                <c:pt idx="4">
                  <c:v>6.7</c:v>
                </c:pt>
                <c:pt idx="5">
                  <c:v>6.7</c:v>
                </c:pt>
                <c:pt idx="6">
                  <c:v>6.7</c:v>
                </c:pt>
                <c:pt idx="7">
                  <c:v>6.7</c:v>
                </c:pt>
                <c:pt idx="8">
                  <c:v>6.7</c:v>
                </c:pt>
                <c:pt idx="9">
                  <c:v>6.7</c:v>
                </c:pt>
                <c:pt idx="10">
                  <c:v>6.7</c:v>
                </c:pt>
                <c:pt idx="11">
                  <c:v>6.7</c:v>
                </c:pt>
                <c:pt idx="12">
                  <c:v>6.7</c:v>
                </c:pt>
                <c:pt idx="13">
                  <c:v>6.7</c:v>
                </c:pt>
                <c:pt idx="14">
                  <c:v>6.7</c:v>
                </c:pt>
                <c:pt idx="15">
                  <c:v>6.7</c:v>
                </c:pt>
                <c:pt idx="16">
                  <c:v>6.7</c:v>
                </c:pt>
                <c:pt idx="17">
                  <c:v>6.7</c:v>
                </c:pt>
                <c:pt idx="18">
                  <c:v>6.7</c:v>
                </c:pt>
              </c:numCache>
            </c:numRef>
          </c:val>
        </c:ser>
        <c:marker val="1"/>
        <c:axId val="79065472"/>
        <c:axId val="79067392"/>
      </c:lineChart>
      <c:catAx>
        <c:axId val="79065472"/>
        <c:scaling>
          <c:orientation val="minMax"/>
        </c:scaling>
        <c:axPos val="b"/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79067392"/>
        <c:crosses val="autoZero"/>
        <c:lblAlgn val="ctr"/>
        <c:lblOffset val="100"/>
        <c:tickLblSkip val="1"/>
        <c:tickMarkSkip val="1"/>
      </c:catAx>
      <c:valAx>
        <c:axId val="79067392"/>
        <c:scaling>
          <c:orientation val="minMax"/>
          <c:max val="6.9"/>
          <c:min val="6.1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79065472"/>
        <c:crosses val="autoZero"/>
        <c:crossBetween val="between"/>
        <c:majorUnit val="0.2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0"/>
        <c:txPr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</c:legendEntry>
      <c:legendEntry>
        <c:idx val="1"/>
        <c:txPr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</c:legendEntry>
      <c:legendEntry>
        <c:idx val="12"/>
        <c:delete val="1"/>
      </c:legendEntry>
      <c:layout>
        <c:manualLayout>
          <c:xMode val="edge"/>
          <c:yMode val="edge"/>
          <c:x val="0.81877450366424265"/>
          <c:y val="0.13071916010498691"/>
          <c:w val="0.16036506041198684"/>
          <c:h val="0.84314018440002725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0" verticalDpi="0"/>
  </c:printSettings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>
        <c:manualLayout>
          <c:layoutTarget val="inner"/>
          <c:xMode val="edge"/>
          <c:yMode val="edge"/>
          <c:x val="9.5282578234469895E-2"/>
          <c:y val="8.3612040133781054E-2"/>
          <c:w val="0.65203176085941161"/>
          <c:h val="0.78929765886287662"/>
        </c:manualLayout>
      </c:layout>
      <c:lineChart>
        <c:grouping val="standard"/>
        <c:ser>
          <c:idx val="0"/>
          <c:order val="0"/>
          <c:tx>
            <c:strRef>
              <c:f>ALB!$B$2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ALB!$A$3:$A$21</c:f>
              <c:numCache>
                <c:formatCode>General</c:formatCode>
                <c:ptCount val="19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</c:numCache>
            </c:numRef>
          </c:cat>
          <c:val>
            <c:numRef>
              <c:f>ALB!$B$3:$B$20</c:f>
              <c:numCache>
                <c:formatCode>0.00</c:formatCode>
                <c:ptCount val="18"/>
                <c:pt idx="1">
                  <c:v>4.1893181818181828</c:v>
                </c:pt>
                <c:pt idx="2">
                  <c:v>4.2130555555555551</c:v>
                </c:pt>
                <c:pt idx="3">
                  <c:v>4.2013888888888893</c:v>
                </c:pt>
                <c:pt idx="4">
                  <c:v>4.1815789473684193</c:v>
                </c:pt>
                <c:pt idx="5">
                  <c:v>4.2168421052631588</c:v>
                </c:pt>
                <c:pt idx="6">
                  <c:v>4.232499999999999</c:v>
                </c:pt>
                <c:pt idx="7">
                  <c:v>4.189444444444443</c:v>
                </c:pt>
                <c:pt idx="8">
                  <c:v>4.179444444444445</c:v>
                </c:pt>
                <c:pt idx="9">
                  <c:v>4.2074999999999996</c:v>
                </c:pt>
                <c:pt idx="10">
                  <c:v>4.2205882352941169</c:v>
                </c:pt>
                <c:pt idx="11">
                  <c:v>4.2359375000000004</c:v>
                </c:pt>
                <c:pt idx="12">
                  <c:v>4.2368749999999995</c:v>
                </c:pt>
                <c:pt idx="13">
                  <c:v>4.2356249999999998</c:v>
                </c:pt>
                <c:pt idx="14">
                  <c:v>4.2231250000000014</c:v>
                </c:pt>
                <c:pt idx="15">
                  <c:v>4.2250000000000005</c:v>
                </c:pt>
                <c:pt idx="16">
                  <c:v>4.22</c:v>
                </c:pt>
                <c:pt idx="17">
                  <c:v>4.1918518518518528</c:v>
                </c:pt>
              </c:numCache>
            </c:numRef>
          </c:val>
        </c:ser>
        <c:ser>
          <c:idx val="5"/>
          <c:order val="1"/>
          <c:tx>
            <c:strRef>
              <c:f>ALB!$H$2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ALB!$A$3:$A$21</c:f>
              <c:numCache>
                <c:formatCode>General</c:formatCode>
                <c:ptCount val="19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</c:numCache>
            </c:numRef>
          </c:cat>
          <c:val>
            <c:numRef>
              <c:f>ALB!$H$3:$H$21</c:f>
              <c:numCache>
                <c:formatCode>0.00</c:formatCode>
                <c:ptCount val="19"/>
                <c:pt idx="1">
                  <c:v>4.17</c:v>
                </c:pt>
                <c:pt idx="2">
                  <c:v>4.18</c:v>
                </c:pt>
                <c:pt idx="3">
                  <c:v>4.24</c:v>
                </c:pt>
                <c:pt idx="4">
                  <c:v>4.24</c:v>
                </c:pt>
                <c:pt idx="5">
                  <c:v>4.17</c:v>
                </c:pt>
                <c:pt idx="6">
                  <c:v>4.1500000000000004</c:v>
                </c:pt>
                <c:pt idx="7">
                  <c:v>4.18</c:v>
                </c:pt>
                <c:pt idx="8">
                  <c:v>4.2</c:v>
                </c:pt>
                <c:pt idx="9">
                  <c:v>4.1900000000000004</c:v>
                </c:pt>
                <c:pt idx="10">
                  <c:v>4.1970000000000001</c:v>
                </c:pt>
                <c:pt idx="11">
                  <c:v>4.1900000000000004</c:v>
                </c:pt>
                <c:pt idx="12">
                  <c:v>4.1900000000000004</c:v>
                </c:pt>
                <c:pt idx="13">
                  <c:v>4.18</c:v>
                </c:pt>
                <c:pt idx="14">
                  <c:v>4.21</c:v>
                </c:pt>
                <c:pt idx="15">
                  <c:v>4.21</c:v>
                </c:pt>
                <c:pt idx="16">
                  <c:v>4.1900000000000004</c:v>
                </c:pt>
                <c:pt idx="17">
                  <c:v>4.22</c:v>
                </c:pt>
                <c:pt idx="18">
                  <c:v>4.21</c:v>
                </c:pt>
              </c:numCache>
            </c:numRef>
          </c:val>
        </c:ser>
        <c:ser>
          <c:idx val="6"/>
          <c:order val="2"/>
          <c:tx>
            <c:strRef>
              <c:f>ALB!$I$2</c:f>
              <c:strCache>
                <c:ptCount val="1"/>
                <c:pt idx="0">
                  <c:v>東歯大市川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ALB!$A$3:$A$21</c:f>
              <c:numCache>
                <c:formatCode>General</c:formatCode>
                <c:ptCount val="19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</c:numCache>
            </c:numRef>
          </c:cat>
          <c:val>
            <c:numRef>
              <c:f>ALB!$I$3:$I$20</c:f>
              <c:numCache>
                <c:formatCode>0.00</c:formatCode>
                <c:ptCount val="18"/>
                <c:pt idx="1">
                  <c:v>4.3600000000000003</c:v>
                </c:pt>
                <c:pt idx="2">
                  <c:v>4.3949999999999996</c:v>
                </c:pt>
                <c:pt idx="3">
                  <c:v>4.4240000000000004</c:v>
                </c:pt>
                <c:pt idx="4">
                  <c:v>4.452</c:v>
                </c:pt>
                <c:pt idx="5">
                  <c:v>4.3390000000000004</c:v>
                </c:pt>
                <c:pt idx="6">
                  <c:v>4.2869999999999999</c:v>
                </c:pt>
                <c:pt idx="7">
                  <c:v>4.3029999999999999</c:v>
                </c:pt>
                <c:pt idx="8">
                  <c:v>4.22</c:v>
                </c:pt>
                <c:pt idx="9">
                  <c:v>4.2539999999999996</c:v>
                </c:pt>
                <c:pt idx="10">
                  <c:v>4.2290000000000001</c:v>
                </c:pt>
                <c:pt idx="11">
                  <c:v>4.1959999999999997</c:v>
                </c:pt>
                <c:pt idx="12">
                  <c:v>4.2290000000000001</c:v>
                </c:pt>
                <c:pt idx="13">
                  <c:v>4.234</c:v>
                </c:pt>
                <c:pt idx="14">
                  <c:v>4.2240000000000002</c:v>
                </c:pt>
                <c:pt idx="15">
                  <c:v>4.298</c:v>
                </c:pt>
                <c:pt idx="16">
                  <c:v>4.351</c:v>
                </c:pt>
                <c:pt idx="17">
                  <c:v>4.3490000000000002</c:v>
                </c:pt>
              </c:numCache>
            </c:numRef>
          </c:val>
        </c:ser>
        <c:ser>
          <c:idx val="7"/>
          <c:order val="3"/>
          <c:tx>
            <c:strRef>
              <c:f>ALB!$L$2</c:f>
              <c:strCache>
                <c:ptCount val="1"/>
                <c:pt idx="0">
                  <c:v>BCG認証値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ALB!$A$3:$A$21</c:f>
              <c:numCache>
                <c:formatCode>General</c:formatCode>
                <c:ptCount val="19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</c:numCache>
            </c:numRef>
          </c:cat>
          <c:val>
            <c:numRef>
              <c:f>ALB!$L$3:$L$21</c:f>
              <c:numCache>
                <c:formatCode>0.0</c:formatCode>
                <c:ptCount val="19"/>
                <c:pt idx="0">
                  <c:v>4.2</c:v>
                </c:pt>
                <c:pt idx="1">
                  <c:v>4.2</c:v>
                </c:pt>
                <c:pt idx="2">
                  <c:v>4.2</c:v>
                </c:pt>
                <c:pt idx="3">
                  <c:v>4.2</c:v>
                </c:pt>
                <c:pt idx="4">
                  <c:v>4.2</c:v>
                </c:pt>
                <c:pt idx="5">
                  <c:v>4.2</c:v>
                </c:pt>
                <c:pt idx="6">
                  <c:v>4.2</c:v>
                </c:pt>
                <c:pt idx="7">
                  <c:v>4.2</c:v>
                </c:pt>
                <c:pt idx="8">
                  <c:v>4.2</c:v>
                </c:pt>
                <c:pt idx="9">
                  <c:v>4.2</c:v>
                </c:pt>
                <c:pt idx="10">
                  <c:v>4.2</c:v>
                </c:pt>
                <c:pt idx="11">
                  <c:v>4.2</c:v>
                </c:pt>
                <c:pt idx="12">
                  <c:v>4.2</c:v>
                </c:pt>
                <c:pt idx="13">
                  <c:v>4.2</c:v>
                </c:pt>
                <c:pt idx="14">
                  <c:v>4.2</c:v>
                </c:pt>
                <c:pt idx="15">
                  <c:v>4.2</c:v>
                </c:pt>
                <c:pt idx="16">
                  <c:v>4.2</c:v>
                </c:pt>
                <c:pt idx="17">
                  <c:v>4.2</c:v>
                </c:pt>
                <c:pt idx="18">
                  <c:v>4.2</c:v>
                </c:pt>
              </c:numCache>
            </c:numRef>
          </c:val>
        </c:ser>
        <c:ser>
          <c:idx val="8"/>
          <c:order val="4"/>
          <c:tx>
            <c:strRef>
              <c:f>ALB!$M$2</c:f>
              <c:strCache>
                <c:ptCount val="1"/>
                <c:pt idx="0">
                  <c:v>BCG平均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ALB!$A$3:$A$21</c:f>
              <c:numCache>
                <c:formatCode>General</c:formatCode>
                <c:ptCount val="19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</c:numCache>
            </c:numRef>
          </c:cat>
          <c:val>
            <c:numRef>
              <c:f>ALB!$M$3:$M$20</c:f>
              <c:numCache>
                <c:formatCode>0.00</c:formatCode>
                <c:ptCount val="18"/>
                <c:pt idx="1">
                  <c:v>4.2397727272727268</c:v>
                </c:pt>
                <c:pt idx="2">
                  <c:v>4.2626851851851848</c:v>
                </c:pt>
                <c:pt idx="3">
                  <c:v>4.2884629629629636</c:v>
                </c:pt>
                <c:pt idx="4">
                  <c:v>4.2911929824561401</c:v>
                </c:pt>
                <c:pt idx="5">
                  <c:v>4.2419473684210534</c:v>
                </c:pt>
                <c:pt idx="6">
                  <c:v>4.2231666666666667</c:v>
                </c:pt>
                <c:pt idx="7">
                  <c:v>4.2241481481481484</c:v>
                </c:pt>
                <c:pt idx="8">
                  <c:v>4.1998148148148147</c:v>
                </c:pt>
                <c:pt idx="9">
                  <c:v>4.2171666666666665</c:v>
                </c:pt>
                <c:pt idx="10">
                  <c:v>4.215529411764706</c:v>
                </c:pt>
                <c:pt idx="11">
                  <c:v>4.2073124999999996</c:v>
                </c:pt>
                <c:pt idx="12">
                  <c:v>4.2186249999999994</c:v>
                </c:pt>
                <c:pt idx="13">
                  <c:v>4.2165416666666662</c:v>
                </c:pt>
                <c:pt idx="14">
                  <c:v>4.2190416666666666</c:v>
                </c:pt>
                <c:pt idx="15">
                  <c:v>4.2443333333333335</c:v>
                </c:pt>
                <c:pt idx="16">
                  <c:v>4.2536666666666667</c:v>
                </c:pt>
                <c:pt idx="17">
                  <c:v>4.2536172839506179</c:v>
                </c:pt>
              </c:numCache>
            </c:numRef>
          </c:val>
        </c:ser>
        <c:ser>
          <c:idx val="9"/>
          <c:order val="5"/>
          <c:tx>
            <c:strRef>
              <c:f>ALB!$R$2</c:f>
              <c:strCache>
                <c:ptCount val="1"/>
                <c:pt idx="0">
                  <c:v>BCG下限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ALB!$A$3:$A$21</c:f>
              <c:numCache>
                <c:formatCode>General</c:formatCode>
                <c:ptCount val="19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</c:numCache>
            </c:numRef>
          </c:cat>
          <c:val>
            <c:numRef>
              <c:f>ALB!$R$3:$R$21</c:f>
              <c:numCache>
                <c:formatCode>General</c:formatCode>
                <c:ptCount val="19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  <c:pt idx="12">
                  <c:v>4</c:v>
                </c:pt>
                <c:pt idx="13">
                  <c:v>4</c:v>
                </c:pt>
                <c:pt idx="14">
                  <c:v>4</c:v>
                </c:pt>
                <c:pt idx="15">
                  <c:v>4</c:v>
                </c:pt>
                <c:pt idx="16">
                  <c:v>4</c:v>
                </c:pt>
                <c:pt idx="17">
                  <c:v>4</c:v>
                </c:pt>
                <c:pt idx="18">
                  <c:v>4</c:v>
                </c:pt>
              </c:numCache>
            </c:numRef>
          </c:val>
        </c:ser>
        <c:ser>
          <c:idx val="10"/>
          <c:order val="6"/>
          <c:tx>
            <c:strRef>
              <c:f>ALB!$S$2</c:f>
              <c:strCache>
                <c:ptCount val="1"/>
                <c:pt idx="0">
                  <c:v>BCG上限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ALB!$A$3:$A$21</c:f>
              <c:numCache>
                <c:formatCode>General</c:formatCode>
                <c:ptCount val="19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</c:numCache>
            </c:numRef>
          </c:cat>
          <c:val>
            <c:numRef>
              <c:f>ALB!$S$3:$S$21</c:f>
              <c:numCache>
                <c:formatCode>General</c:formatCode>
                <c:ptCount val="19"/>
                <c:pt idx="0">
                  <c:v>4.4000000000000004</c:v>
                </c:pt>
                <c:pt idx="1">
                  <c:v>4.4000000000000004</c:v>
                </c:pt>
                <c:pt idx="2">
                  <c:v>4.4000000000000004</c:v>
                </c:pt>
                <c:pt idx="3">
                  <c:v>4.4000000000000004</c:v>
                </c:pt>
                <c:pt idx="4">
                  <c:v>4.4000000000000004</c:v>
                </c:pt>
                <c:pt idx="5">
                  <c:v>4.4000000000000004</c:v>
                </c:pt>
                <c:pt idx="6">
                  <c:v>4.4000000000000004</c:v>
                </c:pt>
                <c:pt idx="7">
                  <c:v>4.4000000000000004</c:v>
                </c:pt>
                <c:pt idx="8">
                  <c:v>4.4000000000000004</c:v>
                </c:pt>
                <c:pt idx="9">
                  <c:v>4.4000000000000004</c:v>
                </c:pt>
                <c:pt idx="10">
                  <c:v>4.4000000000000004</c:v>
                </c:pt>
                <c:pt idx="11">
                  <c:v>4.4000000000000004</c:v>
                </c:pt>
                <c:pt idx="12">
                  <c:v>4.4000000000000004</c:v>
                </c:pt>
                <c:pt idx="13">
                  <c:v>4.4000000000000004</c:v>
                </c:pt>
                <c:pt idx="14">
                  <c:v>4.4000000000000004</c:v>
                </c:pt>
                <c:pt idx="15">
                  <c:v>4.4000000000000004</c:v>
                </c:pt>
                <c:pt idx="16">
                  <c:v>4.4000000000000004</c:v>
                </c:pt>
                <c:pt idx="17">
                  <c:v>4.4000000000000004</c:v>
                </c:pt>
                <c:pt idx="18">
                  <c:v>4.4000000000000004</c:v>
                </c:pt>
              </c:numCache>
            </c:numRef>
          </c:val>
        </c:ser>
        <c:marker val="1"/>
        <c:axId val="79151104"/>
        <c:axId val="79153024"/>
      </c:lineChart>
      <c:catAx>
        <c:axId val="79151104"/>
        <c:scaling>
          <c:orientation val="minMax"/>
        </c:scaling>
        <c:axPos val="b"/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Meiryo UI" pitchFamily="50" charset="-128"/>
                <a:ea typeface="Meiryo UI" pitchFamily="50" charset="-128"/>
                <a:cs typeface="Meiryo UI" pitchFamily="50" charset="-128"/>
              </a:defRPr>
            </a:pPr>
            <a:endParaRPr lang="ja-JP"/>
          </a:p>
        </c:txPr>
        <c:crossAx val="79153024"/>
        <c:crosses val="autoZero"/>
        <c:lblAlgn val="ctr"/>
        <c:lblOffset val="100"/>
        <c:tickLblSkip val="1"/>
        <c:tickMarkSkip val="1"/>
      </c:catAx>
      <c:valAx>
        <c:axId val="79153024"/>
        <c:scaling>
          <c:orientation val="minMax"/>
          <c:max val="4.5999999999999996"/>
          <c:min val="3.8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Meiryo UI" pitchFamily="50" charset="-128"/>
                <a:ea typeface="Meiryo UI" pitchFamily="50" charset="-128"/>
                <a:cs typeface="Meiryo UI" pitchFamily="50" charset="-128"/>
              </a:defRPr>
            </a:pPr>
            <a:endParaRPr lang="ja-JP"/>
          </a:p>
        </c:txPr>
        <c:crossAx val="79151104"/>
        <c:crosses val="autoZero"/>
        <c:crossBetween val="between"/>
        <c:majorUnit val="0.2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5842834252460833"/>
          <c:y val="0.12337647068564379"/>
          <c:w val="0.23033747186096357"/>
          <c:h val="0.82467522789935765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defRPr>
          </a:pPr>
          <a:endParaRPr lang="ja-JP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0" verticalDpi="0"/>
  </c:printSettings>
  <c:userShapes r:id="rId1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>
        <c:manualLayout>
          <c:layoutTarget val="inner"/>
          <c:xMode val="edge"/>
          <c:yMode val="edge"/>
          <c:x val="9.1438816674137155E-2"/>
          <c:y val="8.291890749480843E-2"/>
          <c:w val="0.66696548632901376"/>
          <c:h val="0.78938799935057669"/>
        </c:manualLayout>
      </c:layout>
      <c:lineChart>
        <c:grouping val="standard"/>
        <c:ser>
          <c:idx val="9"/>
          <c:order val="0"/>
          <c:tx>
            <c:strRef>
              <c:f>ALB!$C$2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ALB!$A$3:$A$20</c:f>
              <c:numCache>
                <c:formatCode>General</c:formatCode>
                <c:ptCount val="18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</c:numCache>
            </c:numRef>
          </c:cat>
          <c:val>
            <c:numRef>
              <c:f>ALB!$C$3:$C$20</c:f>
              <c:numCache>
                <c:formatCode>0.00</c:formatCode>
                <c:ptCount val="18"/>
                <c:pt idx="1">
                  <c:v>4.1480909090909099</c:v>
                </c:pt>
                <c:pt idx="2">
                  <c:v>4.152166666666667</c:v>
                </c:pt>
                <c:pt idx="3">
                  <c:v>4.0302352941176469</c:v>
                </c:pt>
                <c:pt idx="4">
                  <c:v>4.0162222222222219</c:v>
                </c:pt>
                <c:pt idx="5">
                  <c:v>4.0821428571428573</c:v>
                </c:pt>
                <c:pt idx="6">
                  <c:v>4.1021363636363626</c:v>
                </c:pt>
                <c:pt idx="7">
                  <c:v>4.0821428571428573</c:v>
                </c:pt>
                <c:pt idx="8">
                  <c:v>4.0584444444444454</c:v>
                </c:pt>
                <c:pt idx="9">
                  <c:v>4.0821428571428573</c:v>
                </c:pt>
                <c:pt idx="10">
                  <c:v>4.031681818181819</c:v>
                </c:pt>
                <c:pt idx="11">
                  <c:v>4.0191904761904764</c:v>
                </c:pt>
                <c:pt idx="12">
                  <c:v>4.0409444444444444</c:v>
                </c:pt>
                <c:pt idx="13">
                  <c:v>4.0191904761904764</c:v>
                </c:pt>
                <c:pt idx="14">
                  <c:v>4.0324210526315794</c:v>
                </c:pt>
                <c:pt idx="15">
                  <c:v>4.0312631578947373</c:v>
                </c:pt>
                <c:pt idx="16">
                  <c:v>4.0287894736842116</c:v>
                </c:pt>
                <c:pt idx="17">
                  <c:v>4.0190999999999999</c:v>
                </c:pt>
              </c:numCache>
            </c:numRef>
          </c:val>
        </c:ser>
        <c:ser>
          <c:idx val="0"/>
          <c:order val="1"/>
          <c:tx>
            <c:strRef>
              <c:f>ALB!$D$2</c:f>
              <c:strCache>
                <c:ptCount val="1"/>
                <c:pt idx="0">
                  <c:v>船橋中央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ALB!$A$3:$A$20</c:f>
              <c:numCache>
                <c:formatCode>General</c:formatCode>
                <c:ptCount val="18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</c:numCache>
            </c:numRef>
          </c:cat>
          <c:val>
            <c:numRef>
              <c:f>ALB!$D$3:$D$20</c:f>
              <c:numCache>
                <c:formatCode>0.00</c:formatCode>
                <c:ptCount val="18"/>
                <c:pt idx="0">
                  <c:v>4.0670000000000002</c:v>
                </c:pt>
                <c:pt idx="1">
                  <c:v>4.0819999999999999</c:v>
                </c:pt>
                <c:pt idx="2">
                  <c:v>4.069</c:v>
                </c:pt>
                <c:pt idx="3">
                  <c:v>4.1029999999999998</c:v>
                </c:pt>
                <c:pt idx="4">
                  <c:v>4.0960000000000001</c:v>
                </c:pt>
                <c:pt idx="5">
                  <c:v>4.07</c:v>
                </c:pt>
                <c:pt idx="6">
                  <c:v>4.1070000000000002</c:v>
                </c:pt>
                <c:pt idx="7">
                  <c:v>4.07</c:v>
                </c:pt>
                <c:pt idx="8">
                  <c:v>4.08</c:v>
                </c:pt>
                <c:pt idx="9">
                  <c:v>4.0750000000000002</c:v>
                </c:pt>
                <c:pt idx="10">
                  <c:v>4.0250000000000004</c:v>
                </c:pt>
                <c:pt idx="11">
                  <c:v>4.01</c:v>
                </c:pt>
                <c:pt idx="12">
                  <c:v>4.0030000000000001</c:v>
                </c:pt>
                <c:pt idx="13">
                  <c:v>4.024</c:v>
                </c:pt>
                <c:pt idx="14">
                  <c:v>4.1319999999999997</c:v>
                </c:pt>
                <c:pt idx="15">
                  <c:v>4.0919999999999996</c:v>
                </c:pt>
                <c:pt idx="16">
                  <c:v>4.1079999999999997</c:v>
                </c:pt>
              </c:numCache>
            </c:numRef>
          </c:val>
        </c:ser>
        <c:ser>
          <c:idx val="6"/>
          <c:order val="2"/>
          <c:tx>
            <c:strRef>
              <c:f>ALB!$E$2</c:f>
              <c:strCache>
                <c:ptCount val="1"/>
                <c:pt idx="0">
                  <c:v>県立佐原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ALB!$A$3:$A$20</c:f>
              <c:numCache>
                <c:formatCode>General</c:formatCode>
                <c:ptCount val="18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</c:numCache>
            </c:numRef>
          </c:cat>
          <c:val>
            <c:numRef>
              <c:f>ALB!$E$3:$E$20</c:f>
              <c:numCache>
                <c:formatCode>0.00</c:formatCode>
                <c:ptCount val="18"/>
                <c:pt idx="1">
                  <c:v>4.09</c:v>
                </c:pt>
                <c:pt idx="2">
                  <c:v>4.07</c:v>
                </c:pt>
                <c:pt idx="3">
                  <c:v>4.07</c:v>
                </c:pt>
                <c:pt idx="4">
                  <c:v>4.07</c:v>
                </c:pt>
                <c:pt idx="5">
                  <c:v>4.09</c:v>
                </c:pt>
                <c:pt idx="6">
                  <c:v>4.08</c:v>
                </c:pt>
                <c:pt idx="7">
                  <c:v>4.0599999999999996</c:v>
                </c:pt>
                <c:pt idx="8">
                  <c:v>4.0599999999999996</c:v>
                </c:pt>
                <c:pt idx="9">
                  <c:v>4.08</c:v>
                </c:pt>
                <c:pt idx="10">
                  <c:v>4.0999999999999996</c:v>
                </c:pt>
                <c:pt idx="11">
                  <c:v>4.1100000000000003</c:v>
                </c:pt>
                <c:pt idx="12">
                  <c:v>4.1100000000000003</c:v>
                </c:pt>
                <c:pt idx="13">
                  <c:v>4.09</c:v>
                </c:pt>
                <c:pt idx="14">
                  <c:v>4.0999999999999996</c:v>
                </c:pt>
                <c:pt idx="15">
                  <c:v>4.09</c:v>
                </c:pt>
                <c:pt idx="16">
                  <c:v>4.07</c:v>
                </c:pt>
              </c:numCache>
            </c:numRef>
          </c:val>
        </c:ser>
        <c:ser>
          <c:idx val="8"/>
          <c:order val="3"/>
          <c:tx>
            <c:strRef>
              <c:f>ALB!$F$2</c:f>
              <c:strCache>
                <c:ptCount val="1"/>
                <c:pt idx="0">
                  <c:v>千葉ﾘﾊﾋﾞﾘ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ALB!$A$3:$A$20</c:f>
              <c:numCache>
                <c:formatCode>General</c:formatCode>
                <c:ptCount val="18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</c:numCache>
            </c:numRef>
          </c:cat>
          <c:val>
            <c:numRef>
              <c:f>ALB!$F$3:$F$20</c:f>
              <c:numCache>
                <c:formatCode>0.00</c:formatCode>
                <c:ptCount val="18"/>
                <c:pt idx="0">
                  <c:v>4.0883333333333347</c:v>
                </c:pt>
                <c:pt idx="1">
                  <c:v>4.1035937499999999</c:v>
                </c:pt>
                <c:pt idx="2">
                  <c:v>4.1467272727272713</c:v>
                </c:pt>
                <c:pt idx="3">
                  <c:v>4.0757142857142865</c:v>
                </c:pt>
                <c:pt idx="4">
                  <c:v>4.0801818181818179</c:v>
                </c:pt>
                <c:pt idx="5">
                  <c:v>4.07</c:v>
                </c:pt>
                <c:pt idx="6">
                  <c:v>4.055625</c:v>
                </c:pt>
                <c:pt idx="7">
                  <c:v>4.0647619047619061</c:v>
                </c:pt>
                <c:pt idx="8">
                  <c:v>4.1005769230769227</c:v>
                </c:pt>
                <c:pt idx="9">
                  <c:v>4.07</c:v>
                </c:pt>
                <c:pt idx="10">
                  <c:v>4.0722727272727282</c:v>
                </c:pt>
                <c:pt idx="11">
                  <c:v>4.0510000000000002</c:v>
                </c:pt>
                <c:pt idx="12">
                  <c:v>4.0719607843137275</c:v>
                </c:pt>
                <c:pt idx="13">
                  <c:v>4.0728571430000002</c:v>
                </c:pt>
                <c:pt idx="14">
                  <c:v>4.054716981132076</c:v>
                </c:pt>
                <c:pt idx="15">
                  <c:v>4.0710909090909109</c:v>
                </c:pt>
                <c:pt idx="16">
                  <c:v>4.0679310344827604</c:v>
                </c:pt>
                <c:pt idx="17">
                  <c:v>4.0677192982456152</c:v>
                </c:pt>
              </c:numCache>
            </c:numRef>
          </c:val>
        </c:ser>
        <c:ser>
          <c:idx val="1"/>
          <c:order val="4"/>
          <c:tx>
            <c:strRef>
              <c:f>ALB!$G$2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ALB!$A$3:$A$20</c:f>
              <c:numCache>
                <c:formatCode>General</c:formatCode>
                <c:ptCount val="18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</c:numCache>
            </c:numRef>
          </c:cat>
          <c:val>
            <c:numRef>
              <c:f>ALB!$G$3:$G$20</c:f>
              <c:numCache>
                <c:formatCode>0.00</c:formatCode>
                <c:ptCount val="18"/>
                <c:pt idx="1">
                  <c:v>4.0112500000000004</c:v>
                </c:pt>
                <c:pt idx="2">
                  <c:v>3.9965217391304342</c:v>
                </c:pt>
                <c:pt idx="3">
                  <c:v>3.9824999999999995</c:v>
                </c:pt>
                <c:pt idx="4">
                  <c:v>4.016</c:v>
                </c:pt>
                <c:pt idx="5">
                  <c:v>4.0104347826086961</c:v>
                </c:pt>
                <c:pt idx="6">
                  <c:v>3.9949999999999992</c:v>
                </c:pt>
                <c:pt idx="7">
                  <c:v>4.0133333333333336</c:v>
                </c:pt>
                <c:pt idx="8">
                  <c:v>4.0199999999999996</c:v>
                </c:pt>
                <c:pt idx="9">
                  <c:v>4.0246808510638283</c:v>
                </c:pt>
                <c:pt idx="10">
                  <c:v>4.0264285714285704</c:v>
                </c:pt>
                <c:pt idx="11">
                  <c:v>4.0220408163265313</c:v>
                </c:pt>
                <c:pt idx="12">
                  <c:v>4.0193023255813953</c:v>
                </c:pt>
                <c:pt idx="13">
                  <c:v>4.0093333333333332</c:v>
                </c:pt>
                <c:pt idx="14">
                  <c:v>4.0031081081081084</c:v>
                </c:pt>
                <c:pt idx="15">
                  <c:v>4.004594594594594</c:v>
                </c:pt>
                <c:pt idx="16">
                  <c:v>4.009074074074074</c:v>
                </c:pt>
              </c:numCache>
            </c:numRef>
          </c:val>
        </c:ser>
        <c:ser>
          <c:idx val="10"/>
          <c:order val="5"/>
          <c:tx>
            <c:strRef>
              <c:f>ALB!$J$2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ALB!$A$3:$A$20</c:f>
              <c:numCache>
                <c:formatCode>General</c:formatCode>
                <c:ptCount val="18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</c:numCache>
            </c:numRef>
          </c:cat>
          <c:val>
            <c:numRef>
              <c:f>ALB!$J$3:$J$20</c:f>
              <c:numCache>
                <c:formatCode>0.00</c:formatCode>
                <c:ptCount val="18"/>
                <c:pt idx="0">
                  <c:v>4.0599999999999996</c:v>
                </c:pt>
                <c:pt idx="1">
                  <c:v>4.0999999999999996</c:v>
                </c:pt>
                <c:pt idx="2">
                  <c:v>4.13</c:v>
                </c:pt>
                <c:pt idx="3">
                  <c:v>4.13</c:v>
                </c:pt>
                <c:pt idx="4">
                  <c:v>4.12</c:v>
                </c:pt>
                <c:pt idx="5">
                  <c:v>4.1399999999999997</c:v>
                </c:pt>
                <c:pt idx="6">
                  <c:v>4.12</c:v>
                </c:pt>
                <c:pt idx="7">
                  <c:v>4.0999999999999996</c:v>
                </c:pt>
                <c:pt idx="8">
                  <c:v>4.09</c:v>
                </c:pt>
                <c:pt idx="9">
                  <c:v>4.1100000000000003</c:v>
                </c:pt>
                <c:pt idx="10">
                  <c:v>4.1500000000000004</c:v>
                </c:pt>
                <c:pt idx="11">
                  <c:v>4.13</c:v>
                </c:pt>
                <c:pt idx="12">
                  <c:v>4.0999999999999996</c:v>
                </c:pt>
                <c:pt idx="13">
                  <c:v>4.0599999999999996</c:v>
                </c:pt>
                <c:pt idx="14">
                  <c:v>4.0999999999999996</c:v>
                </c:pt>
                <c:pt idx="15">
                  <c:v>4.12</c:v>
                </c:pt>
                <c:pt idx="16">
                  <c:v>4.12</c:v>
                </c:pt>
                <c:pt idx="17">
                  <c:v>4.1500000000000004</c:v>
                </c:pt>
              </c:numCache>
            </c:numRef>
          </c:val>
        </c:ser>
        <c:ser>
          <c:idx val="7"/>
          <c:order val="6"/>
          <c:tx>
            <c:strRef>
              <c:f>ALB!$K$2</c:f>
              <c:strCache>
                <c:ptCount val="1"/>
                <c:pt idx="0">
                  <c:v>こども病院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ALB!$A$3:$A$20</c:f>
              <c:numCache>
                <c:formatCode>General</c:formatCode>
                <c:ptCount val="18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</c:numCache>
            </c:numRef>
          </c:cat>
          <c:val>
            <c:numRef>
              <c:f>ALB!$K$3:$K$20</c:f>
              <c:numCache>
                <c:formatCode>0.00</c:formatCode>
                <c:ptCount val="18"/>
                <c:pt idx="0">
                  <c:v>4.2142857142857144</c:v>
                </c:pt>
                <c:pt idx="1">
                  <c:v>4.1933333333333342</c:v>
                </c:pt>
                <c:pt idx="2">
                  <c:v>4.1833333333333345</c:v>
                </c:pt>
                <c:pt idx="3">
                  <c:v>4.1884615384615396</c:v>
                </c:pt>
                <c:pt idx="4">
                  <c:v>4.2100000000000017</c:v>
                </c:pt>
                <c:pt idx="5">
                  <c:v>4.2296296296296303</c:v>
                </c:pt>
                <c:pt idx="6">
                  <c:v>4.2419354838709689</c:v>
                </c:pt>
                <c:pt idx="7">
                  <c:v>4.2133333333333347</c:v>
                </c:pt>
                <c:pt idx="8">
                  <c:v>4.2129032258064525</c:v>
                </c:pt>
                <c:pt idx="9">
                  <c:v>4.1533333333333333</c:v>
                </c:pt>
                <c:pt idx="10">
                  <c:v>4.2483870967741941</c:v>
                </c:pt>
                <c:pt idx="11">
                  <c:v>4.2225806451612913</c:v>
                </c:pt>
                <c:pt idx="12">
                  <c:v>4.2366666666666672</c:v>
                </c:pt>
                <c:pt idx="13">
                  <c:v>4.1563636363636318</c:v>
                </c:pt>
                <c:pt idx="14">
                  <c:v>4.1358490566037709</c:v>
                </c:pt>
                <c:pt idx="15">
                  <c:v>4.0874999999999977</c:v>
                </c:pt>
                <c:pt idx="16">
                  <c:v>4.0924528301886758</c:v>
                </c:pt>
                <c:pt idx="17">
                  <c:v>4.1049999999999995</c:v>
                </c:pt>
              </c:numCache>
            </c:numRef>
          </c:val>
        </c:ser>
        <c:ser>
          <c:idx val="2"/>
          <c:order val="7"/>
          <c:tx>
            <c:strRef>
              <c:f>ALB!$O$2</c:f>
              <c:strCache>
                <c:ptCount val="1"/>
                <c:pt idx="0">
                  <c:v>BCP認証値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ALB!$A$3:$A$20</c:f>
              <c:numCache>
                <c:formatCode>General</c:formatCode>
                <c:ptCount val="18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</c:numCache>
            </c:numRef>
          </c:cat>
          <c:val>
            <c:numRef>
              <c:f>ALB!$O$3:$O$20</c:f>
              <c:numCache>
                <c:formatCode>0.0</c:formatCode>
                <c:ptCount val="18"/>
                <c:pt idx="0">
                  <c:v>4.0999999999999996</c:v>
                </c:pt>
                <c:pt idx="1">
                  <c:v>4.0999999999999996</c:v>
                </c:pt>
                <c:pt idx="2">
                  <c:v>4.0999999999999996</c:v>
                </c:pt>
                <c:pt idx="3">
                  <c:v>4.0999999999999996</c:v>
                </c:pt>
                <c:pt idx="4">
                  <c:v>4.0999999999999996</c:v>
                </c:pt>
                <c:pt idx="5">
                  <c:v>4.0999999999999996</c:v>
                </c:pt>
                <c:pt idx="6">
                  <c:v>4.0999999999999996</c:v>
                </c:pt>
                <c:pt idx="7">
                  <c:v>4.0999999999999996</c:v>
                </c:pt>
                <c:pt idx="8">
                  <c:v>4.0999999999999996</c:v>
                </c:pt>
                <c:pt idx="9">
                  <c:v>4.0999999999999996</c:v>
                </c:pt>
                <c:pt idx="10">
                  <c:v>4.0999999999999996</c:v>
                </c:pt>
                <c:pt idx="11">
                  <c:v>4.0999999999999996</c:v>
                </c:pt>
                <c:pt idx="12">
                  <c:v>4.0999999999999996</c:v>
                </c:pt>
                <c:pt idx="13">
                  <c:v>4.0999999999999996</c:v>
                </c:pt>
                <c:pt idx="14">
                  <c:v>4.0999999999999996</c:v>
                </c:pt>
                <c:pt idx="15">
                  <c:v>4.0999999999999996</c:v>
                </c:pt>
                <c:pt idx="16">
                  <c:v>4.0999999999999996</c:v>
                </c:pt>
                <c:pt idx="17">
                  <c:v>4.0999999999999996</c:v>
                </c:pt>
              </c:numCache>
            </c:numRef>
          </c:val>
        </c:ser>
        <c:ser>
          <c:idx val="3"/>
          <c:order val="8"/>
          <c:tx>
            <c:strRef>
              <c:f>ALB!$P$2</c:f>
              <c:strCache>
                <c:ptCount val="1"/>
                <c:pt idx="0">
                  <c:v>BCP平均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ALB!$A$3:$A$20</c:f>
              <c:numCache>
                <c:formatCode>General</c:formatCode>
                <c:ptCount val="18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</c:numCache>
            </c:numRef>
          </c:cat>
          <c:val>
            <c:numRef>
              <c:f>ALB!$P$3:$P$20</c:f>
              <c:numCache>
                <c:formatCode>0.00</c:formatCode>
                <c:ptCount val="18"/>
                <c:pt idx="0">
                  <c:v>4.1074047619047622</c:v>
                </c:pt>
                <c:pt idx="1">
                  <c:v>4.1040382846320345</c:v>
                </c:pt>
                <c:pt idx="2">
                  <c:v>4.106821287408243</c:v>
                </c:pt>
                <c:pt idx="3">
                  <c:v>4.0828444454704957</c:v>
                </c:pt>
                <c:pt idx="4">
                  <c:v>4.0869148629148633</c:v>
                </c:pt>
                <c:pt idx="5">
                  <c:v>4.0988867527687409</c:v>
                </c:pt>
                <c:pt idx="6">
                  <c:v>4.1002424067867613</c:v>
                </c:pt>
                <c:pt idx="7">
                  <c:v>4.086224489795919</c:v>
                </c:pt>
                <c:pt idx="8">
                  <c:v>4.0888463704754026</c:v>
                </c:pt>
                <c:pt idx="9">
                  <c:v>4.0850224345057162</c:v>
                </c:pt>
                <c:pt idx="10">
                  <c:v>4.0933957448081868</c:v>
                </c:pt>
                <c:pt idx="11">
                  <c:v>4.0806874196683278</c:v>
                </c:pt>
                <c:pt idx="12">
                  <c:v>4.0831248887151768</c:v>
                </c:pt>
                <c:pt idx="13">
                  <c:v>4.0616777984124921</c:v>
                </c:pt>
                <c:pt idx="14">
                  <c:v>4.0797278854965047</c:v>
                </c:pt>
                <c:pt idx="15">
                  <c:v>4.0709212373686059</c:v>
                </c:pt>
                <c:pt idx="16">
                  <c:v>4.070892487489961</c:v>
                </c:pt>
                <c:pt idx="17">
                  <c:v>4.0854548245614035</c:v>
                </c:pt>
              </c:numCache>
            </c:numRef>
          </c:val>
        </c:ser>
        <c:ser>
          <c:idx val="4"/>
          <c:order val="9"/>
          <c:tx>
            <c:strRef>
              <c:f>ALB!$T$2</c:f>
              <c:strCache>
                <c:ptCount val="1"/>
                <c:pt idx="0">
                  <c:v>BCP下限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ALB!$A$3:$A$20</c:f>
              <c:numCache>
                <c:formatCode>General</c:formatCode>
                <c:ptCount val="18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</c:numCache>
            </c:numRef>
          </c:cat>
          <c:val>
            <c:numRef>
              <c:f>ALB!$T$3:$T$20</c:f>
              <c:numCache>
                <c:formatCode>General</c:formatCode>
                <c:ptCount val="18"/>
                <c:pt idx="0">
                  <c:v>3.9</c:v>
                </c:pt>
                <c:pt idx="1">
                  <c:v>3.9</c:v>
                </c:pt>
                <c:pt idx="2">
                  <c:v>3.9</c:v>
                </c:pt>
                <c:pt idx="3">
                  <c:v>3.9</c:v>
                </c:pt>
                <c:pt idx="4">
                  <c:v>3.9</c:v>
                </c:pt>
                <c:pt idx="5">
                  <c:v>3.9</c:v>
                </c:pt>
                <c:pt idx="6">
                  <c:v>3.9</c:v>
                </c:pt>
                <c:pt idx="7">
                  <c:v>3.9</c:v>
                </c:pt>
                <c:pt idx="8">
                  <c:v>3.9</c:v>
                </c:pt>
                <c:pt idx="9">
                  <c:v>3.9</c:v>
                </c:pt>
                <c:pt idx="10">
                  <c:v>3.9</c:v>
                </c:pt>
                <c:pt idx="11">
                  <c:v>3.9</c:v>
                </c:pt>
                <c:pt idx="12">
                  <c:v>3.9</c:v>
                </c:pt>
                <c:pt idx="13">
                  <c:v>3.9</c:v>
                </c:pt>
                <c:pt idx="14">
                  <c:v>3.9</c:v>
                </c:pt>
                <c:pt idx="15">
                  <c:v>3.9</c:v>
                </c:pt>
                <c:pt idx="16">
                  <c:v>3.9</c:v>
                </c:pt>
                <c:pt idx="17">
                  <c:v>3.9</c:v>
                </c:pt>
              </c:numCache>
            </c:numRef>
          </c:val>
        </c:ser>
        <c:ser>
          <c:idx val="5"/>
          <c:order val="10"/>
          <c:tx>
            <c:strRef>
              <c:f>ALB!$U$2</c:f>
              <c:strCache>
                <c:ptCount val="1"/>
                <c:pt idx="0">
                  <c:v>BCP上限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ALB!$A$3:$A$20</c:f>
              <c:numCache>
                <c:formatCode>General</c:formatCode>
                <c:ptCount val="18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</c:numCache>
            </c:numRef>
          </c:cat>
          <c:val>
            <c:numRef>
              <c:f>ALB!$U$3:$U$20</c:f>
              <c:numCache>
                <c:formatCode>General</c:formatCode>
                <c:ptCount val="18"/>
                <c:pt idx="0">
                  <c:v>4.3</c:v>
                </c:pt>
                <c:pt idx="1">
                  <c:v>4.3</c:v>
                </c:pt>
                <c:pt idx="2">
                  <c:v>4.3</c:v>
                </c:pt>
                <c:pt idx="3">
                  <c:v>4.3</c:v>
                </c:pt>
                <c:pt idx="4">
                  <c:v>4.3</c:v>
                </c:pt>
                <c:pt idx="5">
                  <c:v>4.3</c:v>
                </c:pt>
                <c:pt idx="6">
                  <c:v>4.3</c:v>
                </c:pt>
                <c:pt idx="7">
                  <c:v>4.3</c:v>
                </c:pt>
                <c:pt idx="8">
                  <c:v>4.3</c:v>
                </c:pt>
                <c:pt idx="9">
                  <c:v>4.3</c:v>
                </c:pt>
                <c:pt idx="10">
                  <c:v>4.3</c:v>
                </c:pt>
                <c:pt idx="11">
                  <c:v>4.3</c:v>
                </c:pt>
                <c:pt idx="12">
                  <c:v>4.3</c:v>
                </c:pt>
                <c:pt idx="13">
                  <c:v>4.3</c:v>
                </c:pt>
                <c:pt idx="14">
                  <c:v>4.3</c:v>
                </c:pt>
                <c:pt idx="15">
                  <c:v>4.3</c:v>
                </c:pt>
                <c:pt idx="16">
                  <c:v>4.3</c:v>
                </c:pt>
                <c:pt idx="17">
                  <c:v>4.3</c:v>
                </c:pt>
              </c:numCache>
            </c:numRef>
          </c:val>
        </c:ser>
        <c:marker val="1"/>
        <c:axId val="79250176"/>
        <c:axId val="79252096"/>
      </c:lineChart>
      <c:catAx>
        <c:axId val="79250176"/>
        <c:scaling>
          <c:orientation val="minMax"/>
        </c:scaling>
        <c:axPos val="b"/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Meiryo UI" pitchFamily="50" charset="-128"/>
                <a:ea typeface="Meiryo UI" pitchFamily="50" charset="-128"/>
                <a:cs typeface="Meiryo UI" pitchFamily="50" charset="-128"/>
              </a:defRPr>
            </a:pPr>
            <a:endParaRPr lang="ja-JP"/>
          </a:p>
        </c:txPr>
        <c:crossAx val="79252096"/>
        <c:crosses val="autoZero"/>
        <c:lblAlgn val="ctr"/>
        <c:lblOffset val="100"/>
        <c:tickLblSkip val="1"/>
        <c:tickMarkSkip val="1"/>
      </c:catAx>
      <c:valAx>
        <c:axId val="79252096"/>
        <c:scaling>
          <c:orientation val="minMax"/>
          <c:max val="4.5"/>
          <c:min val="3.7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Meiryo UI" pitchFamily="50" charset="-128"/>
                <a:ea typeface="Meiryo UI" pitchFamily="50" charset="-128"/>
                <a:cs typeface="Meiryo UI" pitchFamily="50" charset="-128"/>
              </a:defRPr>
            </a:pPr>
            <a:endParaRPr lang="ja-JP"/>
          </a:p>
        </c:txPr>
        <c:crossAx val="79250176"/>
        <c:crosses val="autoZero"/>
        <c:crossBetween val="between"/>
        <c:majorUnit val="0.2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7240277640340793"/>
          <c:y val="0.13225845201951639"/>
          <c:w val="0.20967782976858287"/>
          <c:h val="0.79032409350085164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defRPr>
          </a:pPr>
          <a:endParaRPr lang="ja-JP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200"/>
  </c:printSettings>
  <c:userShapes r:id="rId1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>
        <c:manualLayout>
          <c:layoutTarget val="inner"/>
          <c:xMode val="edge"/>
          <c:yMode val="edge"/>
          <c:x val="6.6536256504250643E-2"/>
          <c:y val="8.5397452587317707E-2"/>
          <c:w val="0.70580617193723605"/>
          <c:h val="0.73441809225093169"/>
        </c:manualLayout>
      </c:layout>
      <c:lineChart>
        <c:grouping val="standard"/>
        <c:ser>
          <c:idx val="0"/>
          <c:order val="0"/>
          <c:tx>
            <c:strRef>
              <c:f>BUN!$B$2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BUN!$A$3:$A$21</c:f>
              <c:numCache>
                <c:formatCode>General</c:formatCode>
                <c:ptCount val="19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</c:numCache>
            </c:numRef>
          </c:cat>
          <c:val>
            <c:numRef>
              <c:f>BUN!$B$3:$B$21</c:f>
              <c:numCache>
                <c:formatCode>0.0</c:formatCode>
                <c:ptCount val="19"/>
                <c:pt idx="1">
                  <c:v>32.143181818181809</c:v>
                </c:pt>
                <c:pt idx="2">
                  <c:v>31.924999999999997</c:v>
                </c:pt>
                <c:pt idx="3">
                  <c:v>32.080555555555556</c:v>
                </c:pt>
                <c:pt idx="4">
                  <c:v>32.231578947368419</c:v>
                </c:pt>
                <c:pt idx="5">
                  <c:v>32.273684210526312</c:v>
                </c:pt>
                <c:pt idx="6">
                  <c:v>32.267500000000005</c:v>
                </c:pt>
                <c:pt idx="7">
                  <c:v>32.18888888888889</c:v>
                </c:pt>
                <c:pt idx="8">
                  <c:v>31.908333333333328</c:v>
                </c:pt>
                <c:pt idx="9">
                  <c:v>31.874999999999993</c:v>
                </c:pt>
                <c:pt idx="10">
                  <c:v>32.223529411764709</c:v>
                </c:pt>
                <c:pt idx="11">
                  <c:v>32.374999999999993</c:v>
                </c:pt>
                <c:pt idx="12">
                  <c:v>32.053124999999994</c:v>
                </c:pt>
                <c:pt idx="13">
                  <c:v>32.40625</c:v>
                </c:pt>
                <c:pt idx="14">
                  <c:v>32.440624999999997</c:v>
                </c:pt>
                <c:pt idx="15">
                  <c:v>32.543750000000017</c:v>
                </c:pt>
                <c:pt idx="16">
                  <c:v>32.51874999999999</c:v>
                </c:pt>
                <c:pt idx="17">
                  <c:v>32.259259259259267</c:v>
                </c:pt>
              </c:numCache>
            </c:numRef>
          </c:val>
        </c:ser>
        <c:ser>
          <c:idx val="1"/>
          <c:order val="1"/>
          <c:tx>
            <c:strRef>
              <c:f>BUN!$C$2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BUN!$A$3:$A$21</c:f>
              <c:numCache>
                <c:formatCode>General</c:formatCode>
                <c:ptCount val="19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</c:numCache>
            </c:numRef>
          </c:cat>
          <c:val>
            <c:numRef>
              <c:f>BUN!$C$3:$C$21</c:f>
              <c:numCache>
                <c:formatCode>0.0</c:formatCode>
                <c:ptCount val="19"/>
                <c:pt idx="1">
                  <c:v>31.580909090909088</c:v>
                </c:pt>
                <c:pt idx="2">
                  <c:v>31.716222222222232</c:v>
                </c:pt>
                <c:pt idx="3">
                  <c:v>31.583333333333332</c:v>
                </c:pt>
                <c:pt idx="4">
                  <c:v>31.674000000000003</c:v>
                </c:pt>
                <c:pt idx="5">
                  <c:v>31.593952380952381</c:v>
                </c:pt>
                <c:pt idx="6">
                  <c:v>31.763863636363638</c:v>
                </c:pt>
                <c:pt idx="7">
                  <c:v>31.593952380952381</c:v>
                </c:pt>
                <c:pt idx="8">
                  <c:v>31.705722222222221</c:v>
                </c:pt>
                <c:pt idx="9">
                  <c:v>31.593952380952381</c:v>
                </c:pt>
                <c:pt idx="10">
                  <c:v>32.178545454545457</c:v>
                </c:pt>
                <c:pt idx="11">
                  <c:v>32.064428571428572</c:v>
                </c:pt>
                <c:pt idx="12">
                  <c:v>31.529999999999998</c:v>
                </c:pt>
                <c:pt idx="13">
                  <c:v>32.064428571428572</c:v>
                </c:pt>
                <c:pt idx="14">
                  <c:v>31.373578947368411</c:v>
                </c:pt>
                <c:pt idx="15">
                  <c:v>31.270894736842102</c:v>
                </c:pt>
                <c:pt idx="16">
                  <c:v>31.273000000000007</c:v>
                </c:pt>
                <c:pt idx="17">
                  <c:v>31.36835</c:v>
                </c:pt>
              </c:numCache>
            </c:numRef>
          </c:val>
        </c:ser>
        <c:ser>
          <c:idx val="2"/>
          <c:order val="2"/>
          <c:tx>
            <c:strRef>
              <c:f>BUN!$D$2</c:f>
              <c:strCache>
                <c:ptCount val="1"/>
                <c:pt idx="0">
                  <c:v>船橋中央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BUN!$A$3:$A$21</c:f>
              <c:numCache>
                <c:formatCode>General</c:formatCode>
                <c:ptCount val="19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</c:numCache>
            </c:numRef>
          </c:cat>
          <c:val>
            <c:numRef>
              <c:f>BUN!$D$3:$D$21</c:f>
              <c:numCache>
                <c:formatCode>0.0</c:formatCode>
                <c:ptCount val="19"/>
                <c:pt idx="0">
                  <c:v>31.657</c:v>
                </c:pt>
                <c:pt idx="1">
                  <c:v>31.62</c:v>
                </c:pt>
                <c:pt idx="2">
                  <c:v>31.652999999999999</c:v>
                </c:pt>
                <c:pt idx="3">
                  <c:v>31.620999999999999</c:v>
                </c:pt>
                <c:pt idx="4">
                  <c:v>31.690999999999999</c:v>
                </c:pt>
                <c:pt idx="5">
                  <c:v>31.664999999999999</c:v>
                </c:pt>
                <c:pt idx="6">
                  <c:v>31.545000000000002</c:v>
                </c:pt>
                <c:pt idx="7">
                  <c:v>31.542999999999999</c:v>
                </c:pt>
                <c:pt idx="8">
                  <c:v>31.609000000000002</c:v>
                </c:pt>
                <c:pt idx="9">
                  <c:v>31.67</c:v>
                </c:pt>
                <c:pt idx="10">
                  <c:v>31.67</c:v>
                </c:pt>
                <c:pt idx="11">
                  <c:v>31.61</c:v>
                </c:pt>
                <c:pt idx="12">
                  <c:v>31.661000000000001</c:v>
                </c:pt>
                <c:pt idx="13">
                  <c:v>31.670999999999999</c:v>
                </c:pt>
                <c:pt idx="14">
                  <c:v>31.497</c:v>
                </c:pt>
                <c:pt idx="15">
                  <c:v>31.544</c:v>
                </c:pt>
                <c:pt idx="16">
                  <c:v>31.584</c:v>
                </c:pt>
              </c:numCache>
            </c:numRef>
          </c:val>
        </c:ser>
        <c:ser>
          <c:idx val="4"/>
          <c:order val="3"/>
          <c:tx>
            <c:strRef>
              <c:f>BUN!$E$2</c:f>
              <c:strCache>
                <c:ptCount val="1"/>
                <c:pt idx="0">
                  <c:v>県立佐原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BUN!$A$3:$A$21</c:f>
              <c:numCache>
                <c:formatCode>General</c:formatCode>
                <c:ptCount val="19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</c:numCache>
            </c:numRef>
          </c:cat>
          <c:val>
            <c:numRef>
              <c:f>BUN!$E$3:$E$21</c:f>
              <c:numCache>
                <c:formatCode>0.0</c:formatCode>
                <c:ptCount val="19"/>
                <c:pt idx="1">
                  <c:v>32.14</c:v>
                </c:pt>
                <c:pt idx="2">
                  <c:v>31.94</c:v>
                </c:pt>
                <c:pt idx="3">
                  <c:v>31.5</c:v>
                </c:pt>
                <c:pt idx="4">
                  <c:v>31.75</c:v>
                </c:pt>
                <c:pt idx="5">
                  <c:v>31.67</c:v>
                </c:pt>
                <c:pt idx="6">
                  <c:v>31.73</c:v>
                </c:pt>
                <c:pt idx="7">
                  <c:v>31.59</c:v>
                </c:pt>
                <c:pt idx="8">
                  <c:v>31.62</c:v>
                </c:pt>
                <c:pt idx="9">
                  <c:v>31.73</c:v>
                </c:pt>
                <c:pt idx="10">
                  <c:v>31.83</c:v>
                </c:pt>
                <c:pt idx="11">
                  <c:v>32.1</c:v>
                </c:pt>
                <c:pt idx="12">
                  <c:v>32.18</c:v>
                </c:pt>
                <c:pt idx="13">
                  <c:v>31.95</c:v>
                </c:pt>
                <c:pt idx="14">
                  <c:v>32.06</c:v>
                </c:pt>
                <c:pt idx="15">
                  <c:v>31.96</c:v>
                </c:pt>
                <c:pt idx="16">
                  <c:v>31.54</c:v>
                </c:pt>
              </c:numCache>
            </c:numRef>
          </c:val>
        </c:ser>
        <c:ser>
          <c:idx val="5"/>
          <c:order val="4"/>
          <c:tx>
            <c:strRef>
              <c:f>BUN!$F$2</c:f>
              <c:strCache>
                <c:ptCount val="1"/>
                <c:pt idx="0">
                  <c:v>千葉ﾘﾊﾋﾞﾘ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BUN!$A$3:$A$21</c:f>
              <c:numCache>
                <c:formatCode>General</c:formatCode>
                <c:ptCount val="19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</c:numCache>
            </c:numRef>
          </c:cat>
          <c:val>
            <c:numRef>
              <c:f>BUN!$F$3:$F$21</c:f>
              <c:numCache>
                <c:formatCode>0.0</c:formatCode>
                <c:ptCount val="19"/>
                <c:pt idx="0">
                  <c:v>32</c:v>
                </c:pt>
                <c:pt idx="1">
                  <c:v>32.003124999999997</c:v>
                </c:pt>
                <c:pt idx="2">
                  <c:v>32.087272727272726</c:v>
                </c:pt>
                <c:pt idx="3">
                  <c:v>32.137500000000003</c:v>
                </c:pt>
                <c:pt idx="4">
                  <c:v>32.114035087719301</c:v>
                </c:pt>
                <c:pt idx="5">
                  <c:v>32.147272727272721</c:v>
                </c:pt>
                <c:pt idx="6">
                  <c:v>32.057812499999997</c:v>
                </c:pt>
                <c:pt idx="7">
                  <c:v>31.947619047619053</c:v>
                </c:pt>
                <c:pt idx="8">
                  <c:v>31.8</c:v>
                </c:pt>
                <c:pt idx="9">
                  <c:v>32.200000000000003</c:v>
                </c:pt>
                <c:pt idx="10">
                  <c:v>32.032307692307697</c:v>
                </c:pt>
                <c:pt idx="11">
                  <c:v>31.975000000000001</c:v>
                </c:pt>
                <c:pt idx="12">
                  <c:v>32.111538461538451</c:v>
                </c:pt>
                <c:pt idx="13">
                  <c:v>32.230158729999999</c:v>
                </c:pt>
                <c:pt idx="14">
                  <c:v>32.301923076923075</c:v>
                </c:pt>
                <c:pt idx="15">
                  <c:v>32.735087719298242</c:v>
                </c:pt>
                <c:pt idx="16">
                  <c:v>32.644827586206894</c:v>
                </c:pt>
                <c:pt idx="17">
                  <c:v>32.646551724137936</c:v>
                </c:pt>
              </c:numCache>
            </c:numRef>
          </c:val>
        </c:ser>
        <c:ser>
          <c:idx val="6"/>
          <c:order val="5"/>
          <c:tx>
            <c:strRef>
              <c:f>BUN!$G$2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BUN!$A$3:$A$21</c:f>
              <c:numCache>
                <c:formatCode>General</c:formatCode>
                <c:ptCount val="19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</c:numCache>
            </c:numRef>
          </c:cat>
          <c:val>
            <c:numRef>
              <c:f>BUN!$G$3:$G$21</c:f>
              <c:numCache>
                <c:formatCode>0.0</c:formatCode>
                <c:ptCount val="19"/>
                <c:pt idx="1">
                  <c:v>32.240909090909092</c:v>
                </c:pt>
                <c:pt idx="2">
                  <c:v>32.408333333333339</c:v>
                </c:pt>
                <c:pt idx="3">
                  <c:v>32.166666666666671</c:v>
                </c:pt>
                <c:pt idx="4">
                  <c:v>32.267999999999994</c:v>
                </c:pt>
                <c:pt idx="5">
                  <c:v>32.360869565217392</c:v>
                </c:pt>
                <c:pt idx="6">
                  <c:v>32.381818181818183</c:v>
                </c:pt>
                <c:pt idx="7">
                  <c:v>32.266666666666666</c:v>
                </c:pt>
                <c:pt idx="8">
                  <c:v>32.5</c:v>
                </c:pt>
                <c:pt idx="9">
                  <c:v>32.297727272727279</c:v>
                </c:pt>
                <c:pt idx="10">
                  <c:v>32.242222222222217</c:v>
                </c:pt>
                <c:pt idx="11">
                  <c:v>32.122448979591844</c:v>
                </c:pt>
                <c:pt idx="12">
                  <c:v>32.28</c:v>
                </c:pt>
                <c:pt idx="13">
                  <c:v>32.340000000000003</c:v>
                </c:pt>
                <c:pt idx="14">
                  <c:v>32.359523809523807</c:v>
                </c:pt>
                <c:pt idx="15">
                  <c:v>32.247619047619054</c:v>
                </c:pt>
                <c:pt idx="16">
                  <c:v>32.174074074074056</c:v>
                </c:pt>
              </c:numCache>
            </c:numRef>
          </c:val>
        </c:ser>
        <c:ser>
          <c:idx val="7"/>
          <c:order val="6"/>
          <c:tx>
            <c:strRef>
              <c:f>BUN!$H$2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BUN!$A$3:$A$21</c:f>
              <c:numCache>
                <c:formatCode>General</c:formatCode>
                <c:ptCount val="19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</c:numCache>
            </c:numRef>
          </c:cat>
          <c:val>
            <c:numRef>
              <c:f>BUN!$H$3:$H$21</c:f>
              <c:numCache>
                <c:formatCode>0.0</c:formatCode>
                <c:ptCount val="19"/>
                <c:pt idx="1">
                  <c:v>32.43</c:v>
                </c:pt>
                <c:pt idx="2">
                  <c:v>32.630000000000003</c:v>
                </c:pt>
                <c:pt idx="3">
                  <c:v>32.4</c:v>
                </c:pt>
                <c:pt idx="4">
                  <c:v>32.6</c:v>
                </c:pt>
                <c:pt idx="5">
                  <c:v>32.4</c:v>
                </c:pt>
                <c:pt idx="6">
                  <c:v>32.299999999999997</c:v>
                </c:pt>
                <c:pt idx="7">
                  <c:v>32.4</c:v>
                </c:pt>
                <c:pt idx="8">
                  <c:v>32.6</c:v>
                </c:pt>
                <c:pt idx="9">
                  <c:v>32.5</c:v>
                </c:pt>
                <c:pt idx="10">
                  <c:v>32.6</c:v>
                </c:pt>
                <c:pt idx="11">
                  <c:v>32.5</c:v>
                </c:pt>
                <c:pt idx="12">
                  <c:v>32.549999999999997</c:v>
                </c:pt>
                <c:pt idx="13">
                  <c:v>31.9</c:v>
                </c:pt>
                <c:pt idx="14">
                  <c:v>31.8</c:v>
                </c:pt>
                <c:pt idx="15">
                  <c:v>32.200000000000003</c:v>
                </c:pt>
                <c:pt idx="16">
                  <c:v>32.4</c:v>
                </c:pt>
                <c:pt idx="17">
                  <c:v>32.4</c:v>
                </c:pt>
                <c:pt idx="18">
                  <c:v>32.5</c:v>
                </c:pt>
              </c:numCache>
            </c:numRef>
          </c:val>
        </c:ser>
        <c:ser>
          <c:idx val="8"/>
          <c:order val="7"/>
          <c:tx>
            <c:strRef>
              <c:f>BUN!$I$2</c:f>
              <c:strCache>
                <c:ptCount val="1"/>
                <c:pt idx="0">
                  <c:v>東歯大市川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BUN!$A$3:$A$21</c:f>
              <c:numCache>
                <c:formatCode>General</c:formatCode>
                <c:ptCount val="19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</c:numCache>
            </c:numRef>
          </c:cat>
          <c:val>
            <c:numRef>
              <c:f>BUN!$I$3:$I$21</c:f>
              <c:numCache>
                <c:formatCode>0.0</c:formatCode>
                <c:ptCount val="19"/>
                <c:pt idx="1">
                  <c:v>31.3</c:v>
                </c:pt>
                <c:pt idx="2">
                  <c:v>31.516999999999999</c:v>
                </c:pt>
                <c:pt idx="3">
                  <c:v>31.491</c:v>
                </c:pt>
                <c:pt idx="4">
                  <c:v>31.731000000000002</c:v>
                </c:pt>
                <c:pt idx="5">
                  <c:v>31.745000000000001</c:v>
                </c:pt>
                <c:pt idx="6">
                  <c:v>31.387</c:v>
                </c:pt>
                <c:pt idx="7">
                  <c:v>31.199000000000002</c:v>
                </c:pt>
                <c:pt idx="8">
                  <c:v>32.292999999999999</c:v>
                </c:pt>
                <c:pt idx="9">
                  <c:v>32.073999999999998</c:v>
                </c:pt>
                <c:pt idx="10">
                  <c:v>31.913</c:v>
                </c:pt>
                <c:pt idx="11">
                  <c:v>32.036000000000001</c:v>
                </c:pt>
                <c:pt idx="12">
                  <c:v>32.081000000000003</c:v>
                </c:pt>
                <c:pt idx="13">
                  <c:v>31.591999999999999</c:v>
                </c:pt>
                <c:pt idx="14">
                  <c:v>32.146000000000001</c:v>
                </c:pt>
                <c:pt idx="15">
                  <c:v>32.151000000000003</c:v>
                </c:pt>
                <c:pt idx="16">
                  <c:v>32.356999999999999</c:v>
                </c:pt>
                <c:pt idx="17">
                  <c:v>32.308</c:v>
                </c:pt>
              </c:numCache>
            </c:numRef>
          </c:val>
        </c:ser>
        <c:ser>
          <c:idx val="3"/>
          <c:order val="8"/>
          <c:tx>
            <c:strRef>
              <c:f>BUN!$J$2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BUN!$A$3:$A$21</c:f>
              <c:numCache>
                <c:formatCode>General</c:formatCode>
                <c:ptCount val="19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</c:numCache>
            </c:numRef>
          </c:cat>
          <c:val>
            <c:numRef>
              <c:f>BUN!$J$3:$J$21</c:f>
              <c:numCache>
                <c:formatCode>0.0</c:formatCode>
                <c:ptCount val="19"/>
                <c:pt idx="0">
                  <c:v>32.17</c:v>
                </c:pt>
                <c:pt idx="1">
                  <c:v>32.26</c:v>
                </c:pt>
                <c:pt idx="2">
                  <c:v>32.520000000000003</c:v>
                </c:pt>
                <c:pt idx="3">
                  <c:v>32.17</c:v>
                </c:pt>
                <c:pt idx="4">
                  <c:v>32.950000000000003</c:v>
                </c:pt>
                <c:pt idx="5">
                  <c:v>32.86</c:v>
                </c:pt>
                <c:pt idx="6">
                  <c:v>32.909999999999997</c:v>
                </c:pt>
                <c:pt idx="7">
                  <c:v>32.96</c:v>
                </c:pt>
                <c:pt idx="8">
                  <c:v>32.76</c:v>
                </c:pt>
                <c:pt idx="9">
                  <c:v>32.700000000000003</c:v>
                </c:pt>
                <c:pt idx="10">
                  <c:v>32.630000000000003</c:v>
                </c:pt>
                <c:pt idx="11">
                  <c:v>32.450000000000003</c:v>
                </c:pt>
                <c:pt idx="12">
                  <c:v>32.33</c:v>
                </c:pt>
                <c:pt idx="13">
                  <c:v>32.72</c:v>
                </c:pt>
                <c:pt idx="14">
                  <c:v>32.82</c:v>
                </c:pt>
                <c:pt idx="15">
                  <c:v>32.369999999999997</c:v>
                </c:pt>
                <c:pt idx="16">
                  <c:v>32.44</c:v>
                </c:pt>
                <c:pt idx="17">
                  <c:v>32.130000000000003</c:v>
                </c:pt>
              </c:numCache>
            </c:numRef>
          </c:val>
        </c:ser>
        <c:ser>
          <c:idx val="14"/>
          <c:order val="9"/>
          <c:tx>
            <c:strRef>
              <c:f>BUN!$K$2</c:f>
              <c:strCache>
                <c:ptCount val="1"/>
                <c:pt idx="0">
                  <c:v>こども病院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BUN!$A$3:$A$21</c:f>
              <c:numCache>
                <c:formatCode>General</c:formatCode>
                <c:ptCount val="19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</c:numCache>
            </c:numRef>
          </c:cat>
          <c:val>
            <c:numRef>
              <c:f>BUN!$K$3:$K$21</c:f>
              <c:numCache>
                <c:formatCode>0.0</c:formatCode>
                <c:ptCount val="19"/>
                <c:pt idx="0">
                  <c:v>31.199999999999996</c:v>
                </c:pt>
                <c:pt idx="1">
                  <c:v>31.233333333333338</c:v>
                </c:pt>
                <c:pt idx="2">
                  <c:v>31.214814814814808</c:v>
                </c:pt>
                <c:pt idx="3">
                  <c:v>31.037499999999998</c:v>
                </c:pt>
                <c:pt idx="4">
                  <c:v>30.919354838709673</c:v>
                </c:pt>
                <c:pt idx="5">
                  <c:v>30.833333333333339</c:v>
                </c:pt>
                <c:pt idx="6">
                  <c:v>30.807142857142853</c:v>
                </c:pt>
                <c:pt idx="7">
                  <c:v>31.086666666666677</c:v>
                </c:pt>
                <c:pt idx="8">
                  <c:v>31.134482758620695</c:v>
                </c:pt>
                <c:pt idx="9">
                  <c:v>31.160000000000011</c:v>
                </c:pt>
                <c:pt idx="10">
                  <c:v>31.711999999999993</c:v>
                </c:pt>
                <c:pt idx="11">
                  <c:v>31.719354838709677</c:v>
                </c:pt>
                <c:pt idx="12">
                  <c:v>32.04347826086957</c:v>
                </c:pt>
                <c:pt idx="13">
                  <c:v>31.331578947368417</c:v>
                </c:pt>
                <c:pt idx="14">
                  <c:v>30.985106382978717</c:v>
                </c:pt>
                <c:pt idx="15">
                  <c:v>31.172972972972982</c:v>
                </c:pt>
                <c:pt idx="16">
                  <c:v>31.294444444444455</c:v>
                </c:pt>
                <c:pt idx="17">
                  <c:v>31.426666666666669</c:v>
                </c:pt>
              </c:numCache>
            </c:numRef>
          </c:val>
        </c:ser>
        <c:ser>
          <c:idx val="9"/>
          <c:order val="10"/>
          <c:tx>
            <c:strRef>
              <c:f>BUN!$L$2</c:f>
              <c:strCache>
                <c:ptCount val="1"/>
                <c:pt idx="0">
                  <c:v>認証値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BUN!$A$3:$A$21</c:f>
              <c:numCache>
                <c:formatCode>General</c:formatCode>
                <c:ptCount val="19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</c:numCache>
            </c:numRef>
          </c:cat>
          <c:val>
            <c:numRef>
              <c:f>BUN!$L$3:$L$21</c:f>
              <c:numCache>
                <c:formatCode>0</c:formatCode>
                <c:ptCount val="19"/>
                <c:pt idx="0">
                  <c:v>32</c:v>
                </c:pt>
                <c:pt idx="1">
                  <c:v>32</c:v>
                </c:pt>
                <c:pt idx="2">
                  <c:v>32</c:v>
                </c:pt>
                <c:pt idx="3">
                  <c:v>32</c:v>
                </c:pt>
                <c:pt idx="4">
                  <c:v>32</c:v>
                </c:pt>
                <c:pt idx="5">
                  <c:v>32</c:v>
                </c:pt>
                <c:pt idx="6">
                  <c:v>32</c:v>
                </c:pt>
                <c:pt idx="7">
                  <c:v>32</c:v>
                </c:pt>
                <c:pt idx="8">
                  <c:v>32</c:v>
                </c:pt>
                <c:pt idx="9">
                  <c:v>32</c:v>
                </c:pt>
                <c:pt idx="10">
                  <c:v>32</c:v>
                </c:pt>
                <c:pt idx="11">
                  <c:v>32</c:v>
                </c:pt>
                <c:pt idx="12">
                  <c:v>32</c:v>
                </c:pt>
                <c:pt idx="13">
                  <c:v>32</c:v>
                </c:pt>
                <c:pt idx="14">
                  <c:v>32</c:v>
                </c:pt>
                <c:pt idx="15">
                  <c:v>32</c:v>
                </c:pt>
                <c:pt idx="16">
                  <c:v>32</c:v>
                </c:pt>
                <c:pt idx="17">
                  <c:v>32</c:v>
                </c:pt>
                <c:pt idx="18">
                  <c:v>32</c:v>
                </c:pt>
              </c:numCache>
            </c:numRef>
          </c:val>
        </c:ser>
        <c:ser>
          <c:idx val="10"/>
          <c:order val="11"/>
          <c:tx>
            <c:strRef>
              <c:f>BUN!$M$2</c:f>
              <c:strCache>
                <c:ptCount val="1"/>
                <c:pt idx="0">
                  <c:v>10病院平均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BUN!$A$3:$A$21</c:f>
              <c:numCache>
                <c:formatCode>General</c:formatCode>
                <c:ptCount val="19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</c:numCache>
            </c:numRef>
          </c:cat>
          <c:val>
            <c:numRef>
              <c:f>BUN!$M$3:$M$21</c:f>
              <c:numCache>
                <c:formatCode>0.0</c:formatCode>
                <c:ptCount val="19"/>
                <c:pt idx="0">
                  <c:v>31.756749999999997</c:v>
                </c:pt>
                <c:pt idx="1">
                  <c:v>31.895145833333334</c:v>
                </c:pt>
                <c:pt idx="2">
                  <c:v>31.961164309764307</c:v>
                </c:pt>
                <c:pt idx="3">
                  <c:v>31.818755555555562</c:v>
                </c:pt>
                <c:pt idx="4">
                  <c:v>31.992896887379743</c:v>
                </c:pt>
                <c:pt idx="5">
                  <c:v>31.954911221730214</c:v>
                </c:pt>
                <c:pt idx="6">
                  <c:v>31.915013717532467</c:v>
                </c:pt>
                <c:pt idx="7">
                  <c:v>31.877579365079374</c:v>
                </c:pt>
                <c:pt idx="8">
                  <c:v>31.993053831417626</c:v>
                </c:pt>
                <c:pt idx="9">
                  <c:v>31.980067965367972</c:v>
                </c:pt>
                <c:pt idx="10">
                  <c:v>32.103160478084007</c:v>
                </c:pt>
                <c:pt idx="11">
                  <c:v>32.095223238973006</c:v>
                </c:pt>
                <c:pt idx="12">
                  <c:v>32.082014172240804</c:v>
                </c:pt>
                <c:pt idx="13">
                  <c:v>32.020541624879698</c:v>
                </c:pt>
                <c:pt idx="14">
                  <c:v>31.978375721679402</c:v>
                </c:pt>
                <c:pt idx="15">
                  <c:v>32.019532447673235</c:v>
                </c:pt>
                <c:pt idx="16">
                  <c:v>32.022609610472543</c:v>
                </c:pt>
                <c:pt idx="17">
                  <c:v>32.076975378580549</c:v>
                </c:pt>
                <c:pt idx="18">
                  <c:v>32.5</c:v>
                </c:pt>
              </c:numCache>
            </c:numRef>
          </c:val>
        </c:ser>
        <c:ser>
          <c:idx val="11"/>
          <c:order val="12"/>
          <c:tx>
            <c:strRef>
              <c:f>BUN!$N$2</c:f>
              <c:strCache>
                <c:ptCount val="1"/>
                <c:pt idx="0">
                  <c:v>R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BUN!$A$3:$A$21</c:f>
              <c:numCache>
                <c:formatCode>General</c:formatCode>
                <c:ptCount val="19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</c:numCache>
            </c:numRef>
          </c:cat>
          <c:val>
            <c:numRef>
              <c:f>BUN!$N$3:$N$21</c:f>
              <c:numCache>
                <c:formatCode>0.0</c:formatCode>
                <c:ptCount val="19"/>
                <c:pt idx="0">
                  <c:v>0.97000000000000597</c:v>
                </c:pt>
                <c:pt idx="1">
                  <c:v>1.1966666666666619</c:v>
                </c:pt>
                <c:pt idx="2">
                  <c:v>1.4151851851851944</c:v>
                </c:pt>
                <c:pt idx="3">
                  <c:v>1.3625000000000007</c:v>
                </c:pt>
                <c:pt idx="4">
                  <c:v>2.0306451612903302</c:v>
                </c:pt>
                <c:pt idx="5">
                  <c:v>2.0266666666666602</c:v>
                </c:pt>
                <c:pt idx="6">
                  <c:v>2.1028571428571432</c:v>
                </c:pt>
                <c:pt idx="7">
                  <c:v>1.8733333333333242</c:v>
                </c:pt>
                <c:pt idx="8">
                  <c:v>1.6255172413793026</c:v>
                </c:pt>
                <c:pt idx="9">
                  <c:v>1.539999999999992</c:v>
                </c:pt>
                <c:pt idx="10">
                  <c:v>0.96000000000000085</c:v>
                </c:pt>
                <c:pt idx="11">
                  <c:v>0.89000000000000057</c:v>
                </c:pt>
                <c:pt idx="12">
                  <c:v>1.0199999999999996</c:v>
                </c:pt>
                <c:pt idx="13">
                  <c:v>1.3884210526315819</c:v>
                </c:pt>
                <c:pt idx="14">
                  <c:v>1.8348936170212831</c:v>
                </c:pt>
                <c:pt idx="15">
                  <c:v>1.5621147463252605</c:v>
                </c:pt>
                <c:pt idx="16">
                  <c:v>1.3718275862068872</c:v>
                </c:pt>
                <c:pt idx="17">
                  <c:v>1.2782017241379364</c:v>
                </c:pt>
                <c:pt idx="18">
                  <c:v>0</c:v>
                </c:pt>
              </c:numCache>
            </c:numRef>
          </c:val>
        </c:ser>
        <c:ser>
          <c:idx val="12"/>
          <c:order val="13"/>
          <c:tx>
            <c:strRef>
              <c:f>BUN!$O$2</c:f>
              <c:strCache>
                <c:ptCount val="1"/>
                <c:pt idx="0">
                  <c:v>下限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BUN!$A$3:$A$21</c:f>
              <c:numCache>
                <c:formatCode>General</c:formatCode>
                <c:ptCount val="19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</c:numCache>
            </c:numRef>
          </c:cat>
          <c:val>
            <c:numRef>
              <c:f>BUN!$O$3:$O$21</c:f>
              <c:numCache>
                <c:formatCode>General</c:formatCode>
                <c:ptCount val="19"/>
                <c:pt idx="0">
                  <c:v>30</c:v>
                </c:pt>
                <c:pt idx="1">
                  <c:v>30</c:v>
                </c:pt>
                <c:pt idx="2">
                  <c:v>30</c:v>
                </c:pt>
                <c:pt idx="3">
                  <c:v>30</c:v>
                </c:pt>
                <c:pt idx="4">
                  <c:v>30</c:v>
                </c:pt>
                <c:pt idx="5">
                  <c:v>30</c:v>
                </c:pt>
                <c:pt idx="6">
                  <c:v>30</c:v>
                </c:pt>
                <c:pt idx="7">
                  <c:v>30</c:v>
                </c:pt>
                <c:pt idx="8">
                  <c:v>30</c:v>
                </c:pt>
                <c:pt idx="9">
                  <c:v>30</c:v>
                </c:pt>
                <c:pt idx="10">
                  <c:v>30</c:v>
                </c:pt>
                <c:pt idx="11">
                  <c:v>30</c:v>
                </c:pt>
                <c:pt idx="12">
                  <c:v>30</c:v>
                </c:pt>
                <c:pt idx="13">
                  <c:v>30</c:v>
                </c:pt>
                <c:pt idx="14">
                  <c:v>30</c:v>
                </c:pt>
                <c:pt idx="15">
                  <c:v>30</c:v>
                </c:pt>
                <c:pt idx="16">
                  <c:v>30</c:v>
                </c:pt>
                <c:pt idx="17">
                  <c:v>30</c:v>
                </c:pt>
                <c:pt idx="18">
                  <c:v>30</c:v>
                </c:pt>
              </c:numCache>
            </c:numRef>
          </c:val>
        </c:ser>
        <c:ser>
          <c:idx val="13"/>
          <c:order val="14"/>
          <c:tx>
            <c:strRef>
              <c:f>BUN!$P$2</c:f>
              <c:strCache>
                <c:ptCount val="1"/>
                <c:pt idx="0">
                  <c:v>上限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BUN!$A$3:$A$21</c:f>
              <c:numCache>
                <c:formatCode>General</c:formatCode>
                <c:ptCount val="19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</c:numCache>
            </c:numRef>
          </c:cat>
          <c:val>
            <c:numRef>
              <c:f>BUN!$P$3:$P$21</c:f>
              <c:numCache>
                <c:formatCode>General</c:formatCode>
                <c:ptCount val="19"/>
                <c:pt idx="0">
                  <c:v>34</c:v>
                </c:pt>
                <c:pt idx="1">
                  <c:v>34</c:v>
                </c:pt>
                <c:pt idx="2">
                  <c:v>34</c:v>
                </c:pt>
                <c:pt idx="3">
                  <c:v>34</c:v>
                </c:pt>
                <c:pt idx="4">
                  <c:v>34</c:v>
                </c:pt>
                <c:pt idx="5">
                  <c:v>34</c:v>
                </c:pt>
                <c:pt idx="6">
                  <c:v>34</c:v>
                </c:pt>
                <c:pt idx="7">
                  <c:v>34</c:v>
                </c:pt>
                <c:pt idx="8">
                  <c:v>34</c:v>
                </c:pt>
                <c:pt idx="9">
                  <c:v>34</c:v>
                </c:pt>
                <c:pt idx="10">
                  <c:v>34</c:v>
                </c:pt>
                <c:pt idx="11">
                  <c:v>34</c:v>
                </c:pt>
                <c:pt idx="12">
                  <c:v>34</c:v>
                </c:pt>
                <c:pt idx="13">
                  <c:v>34</c:v>
                </c:pt>
                <c:pt idx="14">
                  <c:v>34</c:v>
                </c:pt>
                <c:pt idx="15">
                  <c:v>34</c:v>
                </c:pt>
                <c:pt idx="16">
                  <c:v>34</c:v>
                </c:pt>
                <c:pt idx="17">
                  <c:v>34</c:v>
                </c:pt>
                <c:pt idx="18">
                  <c:v>34</c:v>
                </c:pt>
              </c:numCache>
            </c:numRef>
          </c:val>
        </c:ser>
        <c:marker val="1"/>
        <c:axId val="79476992"/>
        <c:axId val="79364096"/>
      </c:lineChart>
      <c:catAx>
        <c:axId val="79476992"/>
        <c:scaling>
          <c:orientation val="minMax"/>
        </c:scaling>
        <c:axPos val="b"/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itchFamily="50" charset="-128"/>
                <a:ea typeface="Meiryo UI" pitchFamily="50" charset="-128"/>
                <a:cs typeface="Meiryo UI" pitchFamily="50" charset="-128"/>
              </a:defRPr>
            </a:pPr>
            <a:endParaRPr lang="ja-JP"/>
          </a:p>
        </c:txPr>
        <c:crossAx val="79364096"/>
        <c:crosses val="autoZero"/>
        <c:lblAlgn val="ctr"/>
        <c:lblOffset val="100"/>
        <c:tickLblSkip val="1"/>
        <c:tickMarkSkip val="1"/>
      </c:catAx>
      <c:valAx>
        <c:axId val="79364096"/>
        <c:scaling>
          <c:orientation val="minMax"/>
          <c:max val="36"/>
          <c:min val="28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itchFamily="50" charset="-128"/>
                <a:ea typeface="Meiryo UI" pitchFamily="50" charset="-128"/>
                <a:cs typeface="Meiryo UI" pitchFamily="50" charset="-128"/>
              </a:defRPr>
            </a:pPr>
            <a:endParaRPr lang="ja-JP"/>
          </a:p>
        </c:txPr>
        <c:crossAx val="79476992"/>
        <c:crosses val="autoZero"/>
        <c:crossBetween val="between"/>
        <c:majorUnit val="2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12"/>
        <c:delete val="1"/>
      </c:legendEntry>
      <c:layout>
        <c:manualLayout>
          <c:xMode val="edge"/>
          <c:yMode val="edge"/>
          <c:x val="0.79895620113866928"/>
          <c:y val="0.13953505811773748"/>
          <c:w val="0.17885143907333051"/>
          <c:h val="0.84053280839895006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defRPr>
          </a:pPr>
          <a:endParaRPr lang="ja-JP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>
        <c:manualLayout>
          <c:layoutTarget val="inner"/>
          <c:xMode val="edge"/>
          <c:yMode val="edge"/>
          <c:x val="7.1979479622403961E-2"/>
          <c:y val="7.3089819562752345E-2"/>
          <c:w val="0.6979438827672384"/>
          <c:h val="0.73089819562753189"/>
        </c:manualLayout>
      </c:layout>
      <c:lineChart>
        <c:grouping val="standard"/>
        <c:ser>
          <c:idx val="0"/>
          <c:order val="0"/>
          <c:tx>
            <c:strRef>
              <c:f>CRE!$B$2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CRE!$A$3:$A$21</c:f>
              <c:numCache>
                <c:formatCode>General</c:formatCode>
                <c:ptCount val="19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</c:numCache>
            </c:numRef>
          </c:cat>
          <c:val>
            <c:numRef>
              <c:f>CRE!$B$3:$B$21</c:f>
              <c:numCache>
                <c:formatCode>0.000</c:formatCode>
                <c:ptCount val="19"/>
                <c:pt idx="1">
                  <c:v>2.8181818181818166</c:v>
                </c:pt>
                <c:pt idx="2">
                  <c:v>2.8291666666666653</c:v>
                </c:pt>
                <c:pt idx="3">
                  <c:v>2.8327777777777765</c:v>
                </c:pt>
                <c:pt idx="4">
                  <c:v>2.8252631578947347</c:v>
                </c:pt>
                <c:pt idx="5">
                  <c:v>2.8226315789473682</c:v>
                </c:pt>
                <c:pt idx="6">
                  <c:v>2.8222499999999981</c:v>
                </c:pt>
                <c:pt idx="7">
                  <c:v>2.818333333333332</c:v>
                </c:pt>
                <c:pt idx="8">
                  <c:v>2.8241666666666658</c:v>
                </c:pt>
                <c:pt idx="9">
                  <c:v>2.8450000000000002</c:v>
                </c:pt>
                <c:pt idx="10">
                  <c:v>2.8273529411764686</c:v>
                </c:pt>
                <c:pt idx="11">
                  <c:v>2.8249999999999984</c:v>
                </c:pt>
                <c:pt idx="12">
                  <c:v>2.8215624999999984</c:v>
                </c:pt>
                <c:pt idx="13">
                  <c:v>2.861250000000001</c:v>
                </c:pt>
                <c:pt idx="14">
                  <c:v>2.8559374999999996</c:v>
                </c:pt>
                <c:pt idx="15">
                  <c:v>2.8549999999999995</c:v>
                </c:pt>
                <c:pt idx="16">
                  <c:v>2.8456250000000001</c:v>
                </c:pt>
                <c:pt idx="17">
                  <c:v>2.8388888888888886</c:v>
                </c:pt>
              </c:numCache>
            </c:numRef>
          </c:val>
        </c:ser>
        <c:ser>
          <c:idx val="1"/>
          <c:order val="1"/>
          <c:tx>
            <c:strRef>
              <c:f>CRE!$C$2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CRE!$A$3:$A$21</c:f>
              <c:numCache>
                <c:formatCode>General</c:formatCode>
                <c:ptCount val="19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</c:numCache>
            </c:numRef>
          </c:cat>
          <c:val>
            <c:numRef>
              <c:f>CRE!$C$3:$C$21</c:f>
              <c:numCache>
                <c:formatCode>0.000</c:formatCode>
                <c:ptCount val="19"/>
                <c:pt idx="1">
                  <c:v>2.7995863636363634</c:v>
                </c:pt>
                <c:pt idx="2">
                  <c:v>2.7923333333333331</c:v>
                </c:pt>
                <c:pt idx="3">
                  <c:v>2.8151941176470592</c:v>
                </c:pt>
                <c:pt idx="4">
                  <c:v>2.8076111111111106</c:v>
                </c:pt>
                <c:pt idx="5">
                  <c:v>2.8455000000000004</c:v>
                </c:pt>
                <c:pt idx="6">
                  <c:v>2.8585772727272722</c:v>
                </c:pt>
                <c:pt idx="7">
                  <c:v>2.8455000000000004</c:v>
                </c:pt>
                <c:pt idx="8">
                  <c:v>2.8418777777777775</c:v>
                </c:pt>
                <c:pt idx="9">
                  <c:v>2.8455000000000004</c:v>
                </c:pt>
                <c:pt idx="10">
                  <c:v>2.8307409090909093</c:v>
                </c:pt>
                <c:pt idx="11">
                  <c:v>2.8315190476190479</c:v>
                </c:pt>
                <c:pt idx="12">
                  <c:v>2.8275888888888887</c:v>
                </c:pt>
                <c:pt idx="13">
                  <c:v>2.8315190476190479</c:v>
                </c:pt>
                <c:pt idx="14">
                  <c:v>2.8224105263157893</c:v>
                </c:pt>
                <c:pt idx="15">
                  <c:v>2.773236842105264</c:v>
                </c:pt>
                <c:pt idx="16">
                  <c:v>2.7669842105263158</c:v>
                </c:pt>
                <c:pt idx="17">
                  <c:v>2.7723900000000001</c:v>
                </c:pt>
              </c:numCache>
            </c:numRef>
          </c:val>
        </c:ser>
        <c:ser>
          <c:idx val="2"/>
          <c:order val="2"/>
          <c:tx>
            <c:strRef>
              <c:f>CRE!$D$2</c:f>
              <c:strCache>
                <c:ptCount val="1"/>
                <c:pt idx="0">
                  <c:v>船橋中央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CRE!$A$3:$A$21</c:f>
              <c:numCache>
                <c:formatCode>General</c:formatCode>
                <c:ptCount val="19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</c:numCache>
            </c:numRef>
          </c:cat>
          <c:val>
            <c:numRef>
              <c:f>CRE!$D$3:$D$21</c:f>
              <c:numCache>
                <c:formatCode>0.000</c:formatCode>
                <c:ptCount val="19"/>
                <c:pt idx="0">
                  <c:v>2.78986</c:v>
                </c:pt>
                <c:pt idx="1">
                  <c:v>2.7997000000000001</c:v>
                </c:pt>
                <c:pt idx="2">
                  <c:v>2.8018999999999998</c:v>
                </c:pt>
                <c:pt idx="3">
                  <c:v>2.7924000000000002</c:v>
                </c:pt>
                <c:pt idx="4">
                  <c:v>2.8048999999999999</c:v>
                </c:pt>
                <c:pt idx="5">
                  <c:v>2.7938000000000001</c:v>
                </c:pt>
                <c:pt idx="6">
                  <c:v>2.7833999999999999</c:v>
                </c:pt>
                <c:pt idx="7">
                  <c:v>2.8130000000000002</c:v>
                </c:pt>
                <c:pt idx="8">
                  <c:v>2.8022999999999998</c:v>
                </c:pt>
                <c:pt idx="9">
                  <c:v>2.8125</c:v>
                </c:pt>
                <c:pt idx="10">
                  <c:v>2.8090999999999999</c:v>
                </c:pt>
                <c:pt idx="11">
                  <c:v>2.8010000000000002</c:v>
                </c:pt>
                <c:pt idx="12">
                  <c:v>2.7892000000000001</c:v>
                </c:pt>
                <c:pt idx="13">
                  <c:v>2.7824</c:v>
                </c:pt>
                <c:pt idx="14">
                  <c:v>2.7824</c:v>
                </c:pt>
                <c:pt idx="15">
                  <c:v>2.7791000000000001</c:v>
                </c:pt>
                <c:pt idx="16">
                  <c:v>2.7776000000000001</c:v>
                </c:pt>
              </c:numCache>
            </c:numRef>
          </c:val>
        </c:ser>
        <c:ser>
          <c:idx val="4"/>
          <c:order val="3"/>
          <c:tx>
            <c:strRef>
              <c:f>CRE!$E$2</c:f>
              <c:strCache>
                <c:ptCount val="1"/>
                <c:pt idx="0">
                  <c:v>県立佐原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CRE!$A$3:$A$21</c:f>
              <c:numCache>
                <c:formatCode>General</c:formatCode>
                <c:ptCount val="19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</c:numCache>
            </c:numRef>
          </c:cat>
          <c:val>
            <c:numRef>
              <c:f>CRE!$E$3:$E$21</c:f>
              <c:numCache>
                <c:formatCode>0.000</c:formatCode>
                <c:ptCount val="19"/>
                <c:pt idx="1">
                  <c:v>2.86</c:v>
                </c:pt>
                <c:pt idx="2">
                  <c:v>2.85</c:v>
                </c:pt>
                <c:pt idx="3">
                  <c:v>2.86</c:v>
                </c:pt>
                <c:pt idx="4">
                  <c:v>2.85</c:v>
                </c:pt>
                <c:pt idx="5">
                  <c:v>2.86</c:v>
                </c:pt>
                <c:pt idx="6">
                  <c:v>2.85</c:v>
                </c:pt>
                <c:pt idx="7">
                  <c:v>2.87</c:v>
                </c:pt>
                <c:pt idx="8">
                  <c:v>2.87</c:v>
                </c:pt>
                <c:pt idx="9">
                  <c:v>2.89</c:v>
                </c:pt>
                <c:pt idx="10">
                  <c:v>2.88</c:v>
                </c:pt>
                <c:pt idx="11">
                  <c:v>2.89</c:v>
                </c:pt>
                <c:pt idx="12">
                  <c:v>2.89</c:v>
                </c:pt>
                <c:pt idx="13">
                  <c:v>2.87</c:v>
                </c:pt>
                <c:pt idx="14">
                  <c:v>2.86</c:v>
                </c:pt>
                <c:pt idx="15">
                  <c:v>2.86</c:v>
                </c:pt>
                <c:pt idx="16">
                  <c:v>2.85</c:v>
                </c:pt>
              </c:numCache>
            </c:numRef>
          </c:val>
        </c:ser>
        <c:ser>
          <c:idx val="5"/>
          <c:order val="4"/>
          <c:tx>
            <c:strRef>
              <c:f>CRE!$F$2</c:f>
              <c:strCache>
                <c:ptCount val="1"/>
                <c:pt idx="0">
                  <c:v>千葉ﾘﾊﾋﾞﾘ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CRE!$A$3:$A$21</c:f>
              <c:numCache>
                <c:formatCode>General</c:formatCode>
                <c:ptCount val="19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</c:numCache>
            </c:numRef>
          </c:cat>
          <c:val>
            <c:numRef>
              <c:f>CRE!$F$3:$F$21</c:f>
              <c:numCache>
                <c:formatCode>0.000</c:formatCode>
                <c:ptCount val="19"/>
                <c:pt idx="0">
                  <c:v>2.8153333333333337</c:v>
                </c:pt>
                <c:pt idx="1">
                  <c:v>2.8179843750000009</c:v>
                </c:pt>
                <c:pt idx="2">
                  <c:v>2.8106181818181817</c:v>
                </c:pt>
                <c:pt idx="3">
                  <c:v>2.8146428571428572</c:v>
                </c:pt>
                <c:pt idx="4">
                  <c:v>2.824157894736842</c:v>
                </c:pt>
                <c:pt idx="5">
                  <c:v>2.829527272727272</c:v>
                </c:pt>
                <c:pt idx="6">
                  <c:v>2.8217499999999998</c:v>
                </c:pt>
                <c:pt idx="7">
                  <c:v>2.8204444444444459</c:v>
                </c:pt>
                <c:pt idx="8">
                  <c:v>2.821735849056604</c:v>
                </c:pt>
                <c:pt idx="9">
                  <c:v>2.8260000000000001</c:v>
                </c:pt>
                <c:pt idx="10">
                  <c:v>2.8228</c:v>
                </c:pt>
                <c:pt idx="11">
                  <c:v>2.7982419354838712</c:v>
                </c:pt>
                <c:pt idx="12">
                  <c:v>2.8110370370370368</c:v>
                </c:pt>
                <c:pt idx="13">
                  <c:v>2.8189523809999999</c:v>
                </c:pt>
                <c:pt idx="14">
                  <c:v>2.8172037037037039</c:v>
                </c:pt>
                <c:pt idx="15">
                  <c:v>2.827614035087719</c:v>
                </c:pt>
                <c:pt idx="16">
                  <c:v>2.8220000000000014</c:v>
                </c:pt>
                <c:pt idx="17">
                  <c:v>2.822362068965516</c:v>
                </c:pt>
              </c:numCache>
            </c:numRef>
          </c:val>
        </c:ser>
        <c:ser>
          <c:idx val="6"/>
          <c:order val="5"/>
          <c:tx>
            <c:strRef>
              <c:f>CRE!$G$2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CRE!$A$3:$A$21</c:f>
              <c:numCache>
                <c:formatCode>General</c:formatCode>
                <c:ptCount val="19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</c:numCache>
            </c:numRef>
          </c:cat>
          <c:val>
            <c:numRef>
              <c:f>CRE!$G$3:$G$21</c:f>
              <c:numCache>
                <c:formatCode>0.000</c:formatCode>
                <c:ptCount val="19"/>
                <c:pt idx="1">
                  <c:v>2.8404166666666666</c:v>
                </c:pt>
                <c:pt idx="2">
                  <c:v>2.82</c:v>
                </c:pt>
                <c:pt idx="3">
                  <c:v>2.8300000000000005</c:v>
                </c:pt>
                <c:pt idx="4">
                  <c:v>2.8295652173913042</c:v>
                </c:pt>
                <c:pt idx="5">
                  <c:v>2.8158333333333321</c:v>
                </c:pt>
                <c:pt idx="6">
                  <c:v>2.8371428571428576</c:v>
                </c:pt>
                <c:pt idx="7">
                  <c:v>2.8545000000000007</c:v>
                </c:pt>
                <c:pt idx="8">
                  <c:v>2.8639999999999999</c:v>
                </c:pt>
                <c:pt idx="9">
                  <c:v>2.8497727272727267</c:v>
                </c:pt>
                <c:pt idx="10">
                  <c:v>2.8573333333333335</c:v>
                </c:pt>
                <c:pt idx="11">
                  <c:v>2.8463265306122438</c:v>
                </c:pt>
                <c:pt idx="12">
                  <c:v>2.8397674418604639</c:v>
                </c:pt>
                <c:pt idx="13">
                  <c:v>2.8412903225806452</c:v>
                </c:pt>
                <c:pt idx="14">
                  <c:v>2.837560975609756</c:v>
                </c:pt>
                <c:pt idx="15">
                  <c:v>2.8253846153846145</c:v>
                </c:pt>
                <c:pt idx="16">
                  <c:v>2.8373076923076916</c:v>
                </c:pt>
              </c:numCache>
            </c:numRef>
          </c:val>
        </c:ser>
        <c:ser>
          <c:idx val="7"/>
          <c:order val="6"/>
          <c:tx>
            <c:strRef>
              <c:f>CRE!$H$2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CRE!$A$3:$A$21</c:f>
              <c:numCache>
                <c:formatCode>General</c:formatCode>
                <c:ptCount val="19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</c:numCache>
            </c:numRef>
          </c:cat>
          <c:val>
            <c:numRef>
              <c:f>CRE!$H$3:$H$21</c:f>
              <c:numCache>
                <c:formatCode>0.000</c:formatCode>
                <c:ptCount val="19"/>
                <c:pt idx="1">
                  <c:v>2.8109999999999999</c:v>
                </c:pt>
                <c:pt idx="2">
                  <c:v>2.8170000000000002</c:v>
                </c:pt>
                <c:pt idx="3">
                  <c:v>2.8250000000000002</c:v>
                </c:pt>
                <c:pt idx="4">
                  <c:v>2.794</c:v>
                </c:pt>
                <c:pt idx="5">
                  <c:v>2.8069999999999999</c:v>
                </c:pt>
                <c:pt idx="6">
                  <c:v>2.8140000000000001</c:v>
                </c:pt>
                <c:pt idx="7">
                  <c:v>2.786</c:v>
                </c:pt>
                <c:pt idx="8">
                  <c:v>2.7490000000000001</c:v>
                </c:pt>
                <c:pt idx="9">
                  <c:v>2.7679999999999998</c:v>
                </c:pt>
                <c:pt idx="10">
                  <c:v>2.7879999999999998</c:v>
                </c:pt>
                <c:pt idx="11">
                  <c:v>2.77</c:v>
                </c:pt>
                <c:pt idx="12">
                  <c:v>2.7749999999999999</c:v>
                </c:pt>
                <c:pt idx="13">
                  <c:v>2.78</c:v>
                </c:pt>
                <c:pt idx="14">
                  <c:v>2.8119999999999998</c:v>
                </c:pt>
                <c:pt idx="15">
                  <c:v>2.7949999999999999</c:v>
                </c:pt>
                <c:pt idx="16">
                  <c:v>2.778</c:v>
                </c:pt>
                <c:pt idx="17">
                  <c:v>2.786</c:v>
                </c:pt>
                <c:pt idx="18">
                  <c:v>2.7690000000000001</c:v>
                </c:pt>
              </c:numCache>
            </c:numRef>
          </c:val>
        </c:ser>
        <c:ser>
          <c:idx val="8"/>
          <c:order val="7"/>
          <c:tx>
            <c:strRef>
              <c:f>CRE!$I$2</c:f>
              <c:strCache>
                <c:ptCount val="1"/>
                <c:pt idx="0">
                  <c:v>東歯大市川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CRE!$A$3:$A$21</c:f>
              <c:numCache>
                <c:formatCode>General</c:formatCode>
                <c:ptCount val="19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</c:numCache>
            </c:numRef>
          </c:cat>
          <c:val>
            <c:numRef>
              <c:f>CRE!$I$3:$I$21</c:f>
              <c:numCache>
                <c:formatCode>0.000</c:formatCode>
                <c:ptCount val="19"/>
                <c:pt idx="1">
                  <c:v>2.7959999999999998</c:v>
                </c:pt>
                <c:pt idx="2">
                  <c:v>2.7959999999999998</c:v>
                </c:pt>
                <c:pt idx="3">
                  <c:v>2.84</c:v>
                </c:pt>
                <c:pt idx="4">
                  <c:v>2.8460000000000001</c:v>
                </c:pt>
                <c:pt idx="5">
                  <c:v>2.8290000000000002</c:v>
                </c:pt>
                <c:pt idx="6">
                  <c:v>2.8</c:v>
                </c:pt>
                <c:pt idx="7">
                  <c:v>2.7869999999999999</c:v>
                </c:pt>
                <c:pt idx="8">
                  <c:v>2.7490000000000001</c:v>
                </c:pt>
                <c:pt idx="9">
                  <c:v>2.8</c:v>
                </c:pt>
                <c:pt idx="10">
                  <c:v>2.8079999999999998</c:v>
                </c:pt>
                <c:pt idx="11">
                  <c:v>2.79</c:v>
                </c:pt>
                <c:pt idx="12">
                  <c:v>2.782</c:v>
                </c:pt>
                <c:pt idx="13">
                  <c:v>2.7759999999999998</c:v>
                </c:pt>
                <c:pt idx="14">
                  <c:v>2.7759999999999998</c:v>
                </c:pt>
                <c:pt idx="15">
                  <c:v>2.78</c:v>
                </c:pt>
                <c:pt idx="16">
                  <c:v>2.802</c:v>
                </c:pt>
                <c:pt idx="17">
                  <c:v>2.8039999999999998</c:v>
                </c:pt>
              </c:numCache>
            </c:numRef>
          </c:val>
        </c:ser>
        <c:ser>
          <c:idx val="3"/>
          <c:order val="8"/>
          <c:tx>
            <c:strRef>
              <c:f>CRE!$J$2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CRE!$A$3:$A$21</c:f>
              <c:numCache>
                <c:formatCode>General</c:formatCode>
                <c:ptCount val="19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</c:numCache>
            </c:numRef>
          </c:cat>
          <c:val>
            <c:numRef>
              <c:f>CRE!$J$3:$J$21</c:f>
              <c:numCache>
                <c:formatCode>0.000</c:formatCode>
                <c:ptCount val="19"/>
                <c:pt idx="0">
                  <c:v>2.88</c:v>
                </c:pt>
                <c:pt idx="1">
                  <c:v>2.88</c:v>
                </c:pt>
                <c:pt idx="2">
                  <c:v>2.88</c:v>
                </c:pt>
                <c:pt idx="3">
                  <c:v>2.88</c:v>
                </c:pt>
                <c:pt idx="4">
                  <c:v>2.88</c:v>
                </c:pt>
                <c:pt idx="5">
                  <c:v>2.87</c:v>
                </c:pt>
                <c:pt idx="6">
                  <c:v>2.87</c:v>
                </c:pt>
                <c:pt idx="7">
                  <c:v>2.87</c:v>
                </c:pt>
                <c:pt idx="8">
                  <c:v>2.87</c:v>
                </c:pt>
                <c:pt idx="9">
                  <c:v>2.92</c:v>
                </c:pt>
                <c:pt idx="10">
                  <c:v>2.94</c:v>
                </c:pt>
                <c:pt idx="11">
                  <c:v>2.92</c:v>
                </c:pt>
                <c:pt idx="12">
                  <c:v>2.93</c:v>
                </c:pt>
                <c:pt idx="13">
                  <c:v>2.88</c:v>
                </c:pt>
                <c:pt idx="14">
                  <c:v>2.86</c:v>
                </c:pt>
                <c:pt idx="15">
                  <c:v>2.85</c:v>
                </c:pt>
                <c:pt idx="16">
                  <c:v>2.87</c:v>
                </c:pt>
                <c:pt idx="17">
                  <c:v>2.87</c:v>
                </c:pt>
              </c:numCache>
            </c:numRef>
          </c:val>
        </c:ser>
        <c:ser>
          <c:idx val="9"/>
          <c:order val="9"/>
          <c:tx>
            <c:strRef>
              <c:f>CRE!$K$2</c:f>
              <c:strCache>
                <c:ptCount val="1"/>
                <c:pt idx="0">
                  <c:v>こども病院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CRE!$A$3:$A$21</c:f>
              <c:numCache>
                <c:formatCode>General</c:formatCode>
                <c:ptCount val="19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</c:numCache>
            </c:numRef>
          </c:cat>
          <c:val>
            <c:numRef>
              <c:f>CRE!$K$3:$K$21</c:f>
              <c:numCache>
                <c:formatCode>0.000</c:formatCode>
                <c:ptCount val="19"/>
                <c:pt idx="0">
                  <c:v>2.8271428571428574</c:v>
                </c:pt>
                <c:pt idx="1">
                  <c:v>2.8223333333333325</c:v>
                </c:pt>
                <c:pt idx="2">
                  <c:v>2.8186666666666662</c:v>
                </c:pt>
                <c:pt idx="3">
                  <c:v>2.8503846153846153</c:v>
                </c:pt>
                <c:pt idx="4">
                  <c:v>2.8734615384615387</c:v>
                </c:pt>
                <c:pt idx="5">
                  <c:v>2.8636000000000008</c:v>
                </c:pt>
                <c:pt idx="6">
                  <c:v>2.8458064516129027</c:v>
                </c:pt>
                <c:pt idx="7">
                  <c:v>2.8276666666666657</c:v>
                </c:pt>
                <c:pt idx="8">
                  <c:v>2.8264516129032256</c:v>
                </c:pt>
                <c:pt idx="9">
                  <c:v>2.8207407407407405</c:v>
                </c:pt>
                <c:pt idx="10">
                  <c:v>2.8229032258064515</c:v>
                </c:pt>
                <c:pt idx="11">
                  <c:v>2.8266666666666675</c:v>
                </c:pt>
                <c:pt idx="12">
                  <c:v>2.8065517241379299</c:v>
                </c:pt>
                <c:pt idx="13">
                  <c:v>2.8180952380952373</c:v>
                </c:pt>
                <c:pt idx="14">
                  <c:v>2.8119230769230774</c:v>
                </c:pt>
                <c:pt idx="15">
                  <c:v>2.8176744186046503</c:v>
                </c:pt>
                <c:pt idx="16">
                  <c:v>2.8407692307692307</c:v>
                </c:pt>
                <c:pt idx="17">
                  <c:v>2.8414999999999995</c:v>
                </c:pt>
              </c:numCache>
            </c:numRef>
          </c:val>
        </c:ser>
        <c:ser>
          <c:idx val="10"/>
          <c:order val="10"/>
          <c:tx>
            <c:strRef>
              <c:f>CRE!$L$2</c:f>
              <c:strCache>
                <c:ptCount val="1"/>
                <c:pt idx="0">
                  <c:v>認証値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CRE!$A$3:$A$21</c:f>
              <c:numCache>
                <c:formatCode>General</c:formatCode>
                <c:ptCount val="19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</c:numCache>
            </c:numRef>
          </c:cat>
          <c:val>
            <c:numRef>
              <c:f>CRE!$L$3:$L$21</c:f>
              <c:numCache>
                <c:formatCode>0.00</c:formatCode>
                <c:ptCount val="19"/>
                <c:pt idx="0">
                  <c:v>2.86</c:v>
                </c:pt>
                <c:pt idx="1">
                  <c:v>2.86</c:v>
                </c:pt>
                <c:pt idx="2">
                  <c:v>2.86</c:v>
                </c:pt>
                <c:pt idx="3">
                  <c:v>2.86</c:v>
                </c:pt>
                <c:pt idx="4">
                  <c:v>2.86</c:v>
                </c:pt>
                <c:pt idx="5">
                  <c:v>2.86</c:v>
                </c:pt>
                <c:pt idx="6">
                  <c:v>2.86</c:v>
                </c:pt>
                <c:pt idx="7">
                  <c:v>2.86</c:v>
                </c:pt>
                <c:pt idx="8">
                  <c:v>2.86</c:v>
                </c:pt>
                <c:pt idx="9">
                  <c:v>2.86</c:v>
                </c:pt>
                <c:pt idx="10">
                  <c:v>2.86</c:v>
                </c:pt>
                <c:pt idx="11">
                  <c:v>2.86</c:v>
                </c:pt>
                <c:pt idx="12">
                  <c:v>2.86</c:v>
                </c:pt>
                <c:pt idx="13">
                  <c:v>2.86</c:v>
                </c:pt>
                <c:pt idx="14">
                  <c:v>2.86</c:v>
                </c:pt>
                <c:pt idx="15">
                  <c:v>2.86</c:v>
                </c:pt>
                <c:pt idx="16">
                  <c:v>2.86</c:v>
                </c:pt>
                <c:pt idx="17">
                  <c:v>2.86</c:v>
                </c:pt>
                <c:pt idx="18">
                  <c:v>2.86</c:v>
                </c:pt>
              </c:numCache>
            </c:numRef>
          </c:val>
        </c:ser>
        <c:ser>
          <c:idx val="11"/>
          <c:order val="11"/>
          <c:tx>
            <c:strRef>
              <c:f>CRE!$M$2</c:f>
              <c:strCache>
                <c:ptCount val="1"/>
                <c:pt idx="0">
                  <c:v>10病院平均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squar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CRE!$A$3:$A$21</c:f>
              <c:numCache>
                <c:formatCode>General</c:formatCode>
                <c:ptCount val="19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</c:numCache>
            </c:numRef>
          </c:cat>
          <c:val>
            <c:numRef>
              <c:f>CRE!$M$3:$M$21</c:f>
              <c:numCache>
                <c:formatCode>0.000</c:formatCode>
                <c:ptCount val="19"/>
                <c:pt idx="0">
                  <c:v>2.8280840476190479</c:v>
                </c:pt>
                <c:pt idx="1">
                  <c:v>2.8245202556818176</c:v>
                </c:pt>
                <c:pt idx="2">
                  <c:v>2.8215684848484841</c:v>
                </c:pt>
                <c:pt idx="3">
                  <c:v>2.8340399367952309</c:v>
                </c:pt>
                <c:pt idx="4">
                  <c:v>2.833495891959553</c:v>
                </c:pt>
                <c:pt idx="5">
                  <c:v>2.8336892185007971</c:v>
                </c:pt>
                <c:pt idx="6">
                  <c:v>2.830292658148303</c:v>
                </c:pt>
                <c:pt idx="7">
                  <c:v>2.8292444444444445</c:v>
                </c:pt>
                <c:pt idx="8">
                  <c:v>2.8218531906404274</c:v>
                </c:pt>
                <c:pt idx="9">
                  <c:v>2.8377513468013467</c:v>
                </c:pt>
                <c:pt idx="10">
                  <c:v>2.8386230409407167</c:v>
                </c:pt>
                <c:pt idx="11">
                  <c:v>2.8298754180381827</c:v>
                </c:pt>
                <c:pt idx="12">
                  <c:v>2.8272707591924315</c:v>
                </c:pt>
                <c:pt idx="13">
                  <c:v>2.8259506989294927</c:v>
                </c:pt>
                <c:pt idx="14">
                  <c:v>2.8235435782552321</c:v>
                </c:pt>
                <c:pt idx="15">
                  <c:v>2.8163009911182249</c:v>
                </c:pt>
                <c:pt idx="16">
                  <c:v>2.8190286133603237</c:v>
                </c:pt>
                <c:pt idx="17">
                  <c:v>2.8193058511220577</c:v>
                </c:pt>
                <c:pt idx="18">
                  <c:v>2.7690000000000001</c:v>
                </c:pt>
              </c:numCache>
            </c:numRef>
          </c:val>
        </c:ser>
        <c:ser>
          <c:idx val="12"/>
          <c:order val="12"/>
          <c:tx>
            <c:strRef>
              <c:f>CRE!$N$2</c:f>
              <c:strCache>
                <c:ptCount val="1"/>
                <c:pt idx="0">
                  <c:v>R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CRE!$A$3:$A$21</c:f>
              <c:numCache>
                <c:formatCode>General</c:formatCode>
                <c:ptCount val="19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</c:numCache>
            </c:numRef>
          </c:cat>
          <c:val>
            <c:numRef>
              <c:f>CRE!$N$3:$N$21</c:f>
              <c:numCache>
                <c:formatCode>0.000</c:formatCode>
                <c:ptCount val="19"/>
                <c:pt idx="0">
                  <c:v>9.0139999999999887E-2</c:v>
                </c:pt>
                <c:pt idx="1">
                  <c:v>8.4000000000000075E-2</c:v>
                </c:pt>
                <c:pt idx="2">
                  <c:v>8.7666666666666782E-2</c:v>
                </c:pt>
                <c:pt idx="3">
                  <c:v>8.7599999999999678E-2</c:v>
                </c:pt>
                <c:pt idx="4">
                  <c:v>8.5999999999999854E-2</c:v>
                </c:pt>
                <c:pt idx="5">
                  <c:v>7.6200000000000045E-2</c:v>
                </c:pt>
                <c:pt idx="6">
                  <c:v>8.6600000000000232E-2</c:v>
                </c:pt>
                <c:pt idx="7">
                  <c:v>8.4000000000000075E-2</c:v>
                </c:pt>
                <c:pt idx="8">
                  <c:v>0.121</c:v>
                </c:pt>
                <c:pt idx="9">
                  <c:v>0.15200000000000014</c:v>
                </c:pt>
                <c:pt idx="10">
                  <c:v>0.15200000000000014</c:v>
                </c:pt>
                <c:pt idx="11">
                  <c:v>0.14999999999999991</c:v>
                </c:pt>
                <c:pt idx="12">
                  <c:v>0.15500000000000025</c:v>
                </c:pt>
                <c:pt idx="13">
                  <c:v>0.10400000000000009</c:v>
                </c:pt>
                <c:pt idx="14">
                  <c:v>8.4000000000000075E-2</c:v>
                </c:pt>
                <c:pt idx="15">
                  <c:v>8.6763157894735876E-2</c:v>
                </c:pt>
                <c:pt idx="16">
                  <c:v>0.10301578947368428</c:v>
                </c:pt>
                <c:pt idx="17">
                  <c:v>9.7609999999999975E-2</c:v>
                </c:pt>
                <c:pt idx="18">
                  <c:v>0</c:v>
                </c:pt>
              </c:numCache>
            </c:numRef>
          </c:val>
        </c:ser>
        <c:ser>
          <c:idx val="13"/>
          <c:order val="13"/>
          <c:tx>
            <c:strRef>
              <c:f>CRE!$O$2</c:f>
              <c:strCache>
                <c:ptCount val="1"/>
                <c:pt idx="0">
                  <c:v>下限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CRE!$A$3:$A$21</c:f>
              <c:numCache>
                <c:formatCode>General</c:formatCode>
                <c:ptCount val="19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</c:numCache>
            </c:numRef>
          </c:cat>
          <c:val>
            <c:numRef>
              <c:f>CRE!$O$3:$O$21</c:f>
              <c:numCache>
                <c:formatCode>General</c:formatCode>
                <c:ptCount val="19"/>
                <c:pt idx="0">
                  <c:v>2.66</c:v>
                </c:pt>
                <c:pt idx="1">
                  <c:v>2.66</c:v>
                </c:pt>
                <c:pt idx="2">
                  <c:v>2.66</c:v>
                </c:pt>
                <c:pt idx="3">
                  <c:v>2.66</c:v>
                </c:pt>
                <c:pt idx="4">
                  <c:v>2.66</c:v>
                </c:pt>
                <c:pt idx="5">
                  <c:v>2.66</c:v>
                </c:pt>
                <c:pt idx="6">
                  <c:v>2.66</c:v>
                </c:pt>
                <c:pt idx="7">
                  <c:v>2.66</c:v>
                </c:pt>
                <c:pt idx="8">
                  <c:v>2.66</c:v>
                </c:pt>
                <c:pt idx="9">
                  <c:v>2.66</c:v>
                </c:pt>
                <c:pt idx="10">
                  <c:v>2.66</c:v>
                </c:pt>
                <c:pt idx="11">
                  <c:v>2.66</c:v>
                </c:pt>
                <c:pt idx="12">
                  <c:v>2.66</c:v>
                </c:pt>
                <c:pt idx="13">
                  <c:v>2.66</c:v>
                </c:pt>
                <c:pt idx="14">
                  <c:v>2.66</c:v>
                </c:pt>
                <c:pt idx="15">
                  <c:v>2.66</c:v>
                </c:pt>
                <c:pt idx="16">
                  <c:v>2.66</c:v>
                </c:pt>
                <c:pt idx="17">
                  <c:v>2.66</c:v>
                </c:pt>
                <c:pt idx="18">
                  <c:v>2.66</c:v>
                </c:pt>
              </c:numCache>
            </c:numRef>
          </c:val>
        </c:ser>
        <c:ser>
          <c:idx val="14"/>
          <c:order val="14"/>
          <c:tx>
            <c:strRef>
              <c:f>CRE!$P$2</c:f>
              <c:strCache>
                <c:ptCount val="1"/>
                <c:pt idx="0">
                  <c:v>上限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CRE!$A$3:$A$21</c:f>
              <c:numCache>
                <c:formatCode>General</c:formatCode>
                <c:ptCount val="19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</c:numCache>
            </c:numRef>
          </c:cat>
          <c:val>
            <c:numRef>
              <c:f>CRE!$P$3:$P$21</c:f>
              <c:numCache>
                <c:formatCode>General</c:formatCode>
                <c:ptCount val="19"/>
                <c:pt idx="0">
                  <c:v>3.06</c:v>
                </c:pt>
                <c:pt idx="1">
                  <c:v>3.06</c:v>
                </c:pt>
                <c:pt idx="2">
                  <c:v>3.06</c:v>
                </c:pt>
                <c:pt idx="3">
                  <c:v>3.06</c:v>
                </c:pt>
                <c:pt idx="4">
                  <c:v>3.06</c:v>
                </c:pt>
                <c:pt idx="5">
                  <c:v>3.06</c:v>
                </c:pt>
                <c:pt idx="6">
                  <c:v>3.06</c:v>
                </c:pt>
                <c:pt idx="7">
                  <c:v>3.06</c:v>
                </c:pt>
                <c:pt idx="8">
                  <c:v>3.06</c:v>
                </c:pt>
                <c:pt idx="9">
                  <c:v>3.06</c:v>
                </c:pt>
                <c:pt idx="10">
                  <c:v>3.06</c:v>
                </c:pt>
                <c:pt idx="11">
                  <c:v>3.06</c:v>
                </c:pt>
                <c:pt idx="12">
                  <c:v>3.06</c:v>
                </c:pt>
                <c:pt idx="13">
                  <c:v>3.06</c:v>
                </c:pt>
                <c:pt idx="14">
                  <c:v>3.06</c:v>
                </c:pt>
                <c:pt idx="15">
                  <c:v>3.06</c:v>
                </c:pt>
                <c:pt idx="16">
                  <c:v>3.06</c:v>
                </c:pt>
                <c:pt idx="17">
                  <c:v>3.06</c:v>
                </c:pt>
                <c:pt idx="18">
                  <c:v>3.06</c:v>
                </c:pt>
              </c:numCache>
            </c:numRef>
          </c:val>
        </c:ser>
        <c:marker val="1"/>
        <c:axId val="79559680"/>
        <c:axId val="79574144"/>
      </c:lineChart>
      <c:catAx>
        <c:axId val="79559680"/>
        <c:scaling>
          <c:orientation val="minMax"/>
        </c:scaling>
        <c:axPos val="b"/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9574144"/>
        <c:crosses val="autoZero"/>
        <c:lblAlgn val="ctr"/>
        <c:lblOffset val="100"/>
        <c:tickLblSkip val="1"/>
        <c:tickMarkSkip val="1"/>
      </c:catAx>
      <c:valAx>
        <c:axId val="79574144"/>
        <c:scaling>
          <c:orientation val="minMax"/>
          <c:max val="3.2600000000000002"/>
          <c:min val="2.46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0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79559680"/>
        <c:crosses val="autoZero"/>
        <c:crossBetween val="between"/>
        <c:majorUnit val="0.2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12"/>
        <c:delete val="1"/>
      </c:legendEntry>
      <c:layout>
        <c:manualLayout>
          <c:xMode val="edge"/>
          <c:yMode val="edge"/>
          <c:x val="0.82133728118694815"/>
          <c:y val="0.14617954224253438"/>
          <c:w val="0.16966595084705421"/>
          <c:h val="0.83721050602940361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>
        <c:manualLayout>
          <c:layoutTarget val="inner"/>
          <c:xMode val="edge"/>
          <c:yMode val="edge"/>
          <c:x val="6.5019547136314373E-2"/>
          <c:y val="8.2781456953642543E-2"/>
          <c:w val="0.70481189095764751"/>
          <c:h val="0.73178807947020064"/>
        </c:manualLayout>
      </c:layout>
      <c:lineChart>
        <c:grouping val="standard"/>
        <c:ser>
          <c:idx val="0"/>
          <c:order val="0"/>
          <c:tx>
            <c:strRef>
              <c:f>UA!$B$2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UA!$A$3:$A$21</c:f>
              <c:numCache>
                <c:formatCode>General</c:formatCode>
                <c:ptCount val="19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</c:numCache>
            </c:numRef>
          </c:cat>
          <c:val>
            <c:numRef>
              <c:f>UA!$B$3:$B$21</c:f>
              <c:numCache>
                <c:formatCode>0.00</c:formatCode>
                <c:ptCount val="19"/>
                <c:pt idx="1">
                  <c:v>6.4181818181818207</c:v>
                </c:pt>
                <c:pt idx="2">
                  <c:v>6.4472222222222246</c:v>
                </c:pt>
                <c:pt idx="3">
                  <c:v>6.4638888888888903</c:v>
                </c:pt>
                <c:pt idx="4">
                  <c:v>6.4526315789473703</c:v>
                </c:pt>
                <c:pt idx="5">
                  <c:v>6.4500000000000028</c:v>
                </c:pt>
                <c:pt idx="6">
                  <c:v>6.4475000000000025</c:v>
                </c:pt>
                <c:pt idx="7">
                  <c:v>6.4805555555555561</c:v>
                </c:pt>
                <c:pt idx="8">
                  <c:v>6.4916666666666663</c:v>
                </c:pt>
                <c:pt idx="9">
                  <c:v>6.4500000000000028</c:v>
                </c:pt>
                <c:pt idx="10">
                  <c:v>6.4235294117647088</c:v>
                </c:pt>
                <c:pt idx="11">
                  <c:v>6.4625000000000012</c:v>
                </c:pt>
                <c:pt idx="12">
                  <c:v>6.46875</c:v>
                </c:pt>
                <c:pt idx="13">
                  <c:v>6.4593750000000014</c:v>
                </c:pt>
                <c:pt idx="14">
                  <c:v>6.4656250000000011</c:v>
                </c:pt>
                <c:pt idx="15">
                  <c:v>6.4531250000000018</c:v>
                </c:pt>
                <c:pt idx="16">
                  <c:v>6.4625000000000012</c:v>
                </c:pt>
                <c:pt idx="17">
                  <c:v>6.4481481481481486</c:v>
                </c:pt>
              </c:numCache>
            </c:numRef>
          </c:val>
        </c:ser>
        <c:ser>
          <c:idx val="1"/>
          <c:order val="1"/>
          <c:tx>
            <c:strRef>
              <c:f>UA!$C$2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UA!$A$3:$A$21</c:f>
              <c:numCache>
                <c:formatCode>General</c:formatCode>
                <c:ptCount val="19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</c:numCache>
            </c:numRef>
          </c:cat>
          <c:val>
            <c:numRef>
              <c:f>UA!$C$3:$C$21</c:f>
              <c:numCache>
                <c:formatCode>0.00</c:formatCode>
                <c:ptCount val="19"/>
                <c:pt idx="1">
                  <c:v>6.374272727272726</c:v>
                </c:pt>
                <c:pt idx="2">
                  <c:v>6.3504444444444443</c:v>
                </c:pt>
                <c:pt idx="3">
                  <c:v>6.3751176470588229</c:v>
                </c:pt>
                <c:pt idx="4">
                  <c:v>6.3838333333333326</c:v>
                </c:pt>
                <c:pt idx="5">
                  <c:v>6.4565714285714293</c:v>
                </c:pt>
                <c:pt idx="6">
                  <c:v>6.4705000000000004</c:v>
                </c:pt>
                <c:pt idx="7">
                  <c:v>6.4565714285714293</c:v>
                </c:pt>
                <c:pt idx="8">
                  <c:v>6.4851111111111113</c:v>
                </c:pt>
                <c:pt idx="9">
                  <c:v>6.4565714285714293</c:v>
                </c:pt>
                <c:pt idx="10">
                  <c:v>6.5025909090909089</c:v>
                </c:pt>
                <c:pt idx="11">
                  <c:v>6.4862380952380958</c:v>
                </c:pt>
                <c:pt idx="12">
                  <c:v>6.4915555555555562</c:v>
                </c:pt>
                <c:pt idx="13">
                  <c:v>6.4862380952380958</c:v>
                </c:pt>
                <c:pt idx="14">
                  <c:v>6.445157894736842</c:v>
                </c:pt>
                <c:pt idx="15">
                  <c:v>6.4677894736842108</c:v>
                </c:pt>
                <c:pt idx="16">
                  <c:v>6.466947368421053</c:v>
                </c:pt>
                <c:pt idx="17">
                  <c:v>6.4534000000000002</c:v>
                </c:pt>
              </c:numCache>
            </c:numRef>
          </c:val>
        </c:ser>
        <c:ser>
          <c:idx val="2"/>
          <c:order val="2"/>
          <c:tx>
            <c:strRef>
              <c:f>UA!$D$2</c:f>
              <c:strCache>
                <c:ptCount val="1"/>
                <c:pt idx="0">
                  <c:v>船橋中央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UA!$A$3:$A$21</c:f>
              <c:numCache>
                <c:formatCode>General</c:formatCode>
                <c:ptCount val="19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</c:numCache>
            </c:numRef>
          </c:cat>
          <c:val>
            <c:numRef>
              <c:f>UA!$D$3:$D$21</c:f>
              <c:numCache>
                <c:formatCode>0.00</c:formatCode>
                <c:ptCount val="19"/>
                <c:pt idx="0">
                  <c:v>6.4829999999999997</c:v>
                </c:pt>
                <c:pt idx="1">
                  <c:v>6.4669999999999996</c:v>
                </c:pt>
                <c:pt idx="2">
                  <c:v>6.4939999999999998</c:v>
                </c:pt>
                <c:pt idx="3">
                  <c:v>6.4740000000000002</c:v>
                </c:pt>
                <c:pt idx="4">
                  <c:v>6.4889999999999999</c:v>
                </c:pt>
                <c:pt idx="5">
                  <c:v>6.4870000000000001</c:v>
                </c:pt>
                <c:pt idx="6">
                  <c:v>6.4749999999999996</c:v>
                </c:pt>
                <c:pt idx="7">
                  <c:v>6.4969999999999999</c:v>
                </c:pt>
                <c:pt idx="8">
                  <c:v>6.4610000000000003</c:v>
                </c:pt>
                <c:pt idx="9">
                  <c:v>6.484</c:v>
                </c:pt>
                <c:pt idx="10">
                  <c:v>6.47</c:v>
                </c:pt>
                <c:pt idx="11">
                  <c:v>6.468</c:v>
                </c:pt>
                <c:pt idx="12">
                  <c:v>6.484</c:v>
                </c:pt>
                <c:pt idx="13">
                  <c:v>6.4740000000000002</c:v>
                </c:pt>
                <c:pt idx="14">
                  <c:v>6.4610000000000003</c:v>
                </c:pt>
                <c:pt idx="15">
                  <c:v>6.4649999999999999</c:v>
                </c:pt>
                <c:pt idx="16">
                  <c:v>6.4630000000000001</c:v>
                </c:pt>
              </c:numCache>
            </c:numRef>
          </c:val>
        </c:ser>
        <c:ser>
          <c:idx val="4"/>
          <c:order val="3"/>
          <c:tx>
            <c:strRef>
              <c:f>UA!$E$2</c:f>
              <c:strCache>
                <c:ptCount val="1"/>
                <c:pt idx="0">
                  <c:v>県立佐原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UA!$A$3:$A$21</c:f>
              <c:numCache>
                <c:formatCode>General</c:formatCode>
                <c:ptCount val="19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</c:numCache>
            </c:numRef>
          </c:cat>
          <c:val>
            <c:numRef>
              <c:f>UA!$E$3:$E$21</c:f>
              <c:numCache>
                <c:formatCode>0.00</c:formatCode>
                <c:ptCount val="19"/>
                <c:pt idx="1">
                  <c:v>6.33</c:v>
                </c:pt>
                <c:pt idx="2">
                  <c:v>6.34</c:v>
                </c:pt>
                <c:pt idx="3">
                  <c:v>6.33</c:v>
                </c:pt>
                <c:pt idx="4">
                  <c:v>6.34</c:v>
                </c:pt>
                <c:pt idx="5">
                  <c:v>6.33</c:v>
                </c:pt>
                <c:pt idx="6">
                  <c:v>6.32</c:v>
                </c:pt>
                <c:pt idx="7">
                  <c:v>6.34</c:v>
                </c:pt>
                <c:pt idx="8">
                  <c:v>6.35</c:v>
                </c:pt>
                <c:pt idx="9">
                  <c:v>6.34</c:v>
                </c:pt>
                <c:pt idx="10">
                  <c:v>6.34</c:v>
                </c:pt>
                <c:pt idx="11">
                  <c:v>6.36</c:v>
                </c:pt>
                <c:pt idx="12">
                  <c:v>6.38</c:v>
                </c:pt>
                <c:pt idx="13">
                  <c:v>6.34</c:v>
                </c:pt>
                <c:pt idx="14">
                  <c:v>6.33</c:v>
                </c:pt>
                <c:pt idx="15">
                  <c:v>6.32</c:v>
                </c:pt>
                <c:pt idx="16">
                  <c:v>6.35</c:v>
                </c:pt>
              </c:numCache>
            </c:numRef>
          </c:val>
        </c:ser>
        <c:ser>
          <c:idx val="5"/>
          <c:order val="4"/>
          <c:tx>
            <c:strRef>
              <c:f>UA!$F$2</c:f>
              <c:strCache>
                <c:ptCount val="1"/>
                <c:pt idx="0">
                  <c:v>千葉ﾘﾊﾋﾞﾘ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UA!$A$3:$A$21</c:f>
              <c:numCache>
                <c:formatCode>General</c:formatCode>
                <c:ptCount val="19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</c:numCache>
            </c:numRef>
          </c:cat>
          <c:val>
            <c:numRef>
              <c:f>UA!$F$3:$F$21</c:f>
              <c:numCache>
                <c:formatCode>0.00</c:formatCode>
                <c:ptCount val="19"/>
                <c:pt idx="0">
                  <c:v>6.3905555555555562</c:v>
                </c:pt>
                <c:pt idx="1">
                  <c:v>6.4198437500000001</c:v>
                </c:pt>
                <c:pt idx="2">
                  <c:v>6.4114545454545446</c:v>
                </c:pt>
                <c:pt idx="3">
                  <c:v>6.4217857142857131</c:v>
                </c:pt>
                <c:pt idx="4">
                  <c:v>6.4250877192982472</c:v>
                </c:pt>
                <c:pt idx="5">
                  <c:v>6.3972727272727274</c:v>
                </c:pt>
                <c:pt idx="6">
                  <c:v>6.4107812500000003</c:v>
                </c:pt>
                <c:pt idx="7">
                  <c:v>6.3990476190476206</c:v>
                </c:pt>
                <c:pt idx="8">
                  <c:v>6.4071698113207551</c:v>
                </c:pt>
                <c:pt idx="9">
                  <c:v>6.4</c:v>
                </c:pt>
                <c:pt idx="10">
                  <c:v>6.4006153846153824</c:v>
                </c:pt>
                <c:pt idx="11">
                  <c:v>6.382741935483871</c:v>
                </c:pt>
                <c:pt idx="12">
                  <c:v>6.3916666666666639</c:v>
                </c:pt>
                <c:pt idx="13">
                  <c:v>6.3763492060000004</c:v>
                </c:pt>
                <c:pt idx="14">
                  <c:v>6.375</c:v>
                </c:pt>
                <c:pt idx="15">
                  <c:v>6.4142105263157907</c:v>
                </c:pt>
                <c:pt idx="16">
                  <c:v>6.4189655172413804</c:v>
                </c:pt>
                <c:pt idx="17">
                  <c:v>6.4275862068965512</c:v>
                </c:pt>
              </c:numCache>
            </c:numRef>
          </c:val>
        </c:ser>
        <c:ser>
          <c:idx val="6"/>
          <c:order val="5"/>
          <c:tx>
            <c:strRef>
              <c:f>UA!$G$2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UA!$A$3:$A$21</c:f>
              <c:numCache>
                <c:formatCode>General</c:formatCode>
                <c:ptCount val="19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</c:numCache>
            </c:numRef>
          </c:cat>
          <c:val>
            <c:numRef>
              <c:f>UA!$G$3:$G$21</c:f>
              <c:numCache>
                <c:formatCode>0.00</c:formatCode>
                <c:ptCount val="19"/>
                <c:pt idx="1">
                  <c:v>6.4375000000000009</c:v>
                </c:pt>
                <c:pt idx="2">
                  <c:v>6.3916666666666666</c:v>
                </c:pt>
                <c:pt idx="3">
                  <c:v>6.4250000000000016</c:v>
                </c:pt>
                <c:pt idx="4">
                  <c:v>6.4120000000000017</c:v>
                </c:pt>
                <c:pt idx="5">
                  <c:v>6.4333333333333345</c:v>
                </c:pt>
                <c:pt idx="6">
                  <c:v>6.4272727272727286</c:v>
                </c:pt>
                <c:pt idx="7">
                  <c:v>6.4238095238095259</c:v>
                </c:pt>
                <c:pt idx="8">
                  <c:v>6.44</c:v>
                </c:pt>
                <c:pt idx="9">
                  <c:v>6.4531914893617008</c:v>
                </c:pt>
                <c:pt idx="10">
                  <c:v>6.4222222222222252</c:v>
                </c:pt>
                <c:pt idx="11">
                  <c:v>6.4333333333333336</c:v>
                </c:pt>
                <c:pt idx="12">
                  <c:v>6.453333333333334</c:v>
                </c:pt>
                <c:pt idx="13">
                  <c:v>6.441935483870969</c:v>
                </c:pt>
                <c:pt idx="14">
                  <c:v>6.4452380952380963</c:v>
                </c:pt>
                <c:pt idx="15">
                  <c:v>6.4238095238095259</c:v>
                </c:pt>
                <c:pt idx="16">
                  <c:v>6.4357142857142877</c:v>
                </c:pt>
              </c:numCache>
            </c:numRef>
          </c:val>
        </c:ser>
        <c:ser>
          <c:idx val="7"/>
          <c:order val="6"/>
          <c:tx>
            <c:strRef>
              <c:f>UA!$H$2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UA!$A$3:$A$21</c:f>
              <c:numCache>
                <c:formatCode>General</c:formatCode>
                <c:ptCount val="19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</c:numCache>
            </c:numRef>
          </c:cat>
          <c:val>
            <c:numRef>
              <c:f>UA!$H$3:$H$21</c:f>
              <c:numCache>
                <c:formatCode>0.00</c:formatCode>
                <c:ptCount val="19"/>
                <c:pt idx="1">
                  <c:v>6.29</c:v>
                </c:pt>
                <c:pt idx="2">
                  <c:v>6.29</c:v>
                </c:pt>
                <c:pt idx="3">
                  <c:v>6.3</c:v>
                </c:pt>
                <c:pt idx="4">
                  <c:v>6.29</c:v>
                </c:pt>
                <c:pt idx="5">
                  <c:v>6.33</c:v>
                </c:pt>
                <c:pt idx="6">
                  <c:v>6.29</c:v>
                </c:pt>
                <c:pt idx="7">
                  <c:v>6.31</c:v>
                </c:pt>
                <c:pt idx="8">
                  <c:v>6.29</c:v>
                </c:pt>
                <c:pt idx="9">
                  <c:v>6.37</c:v>
                </c:pt>
                <c:pt idx="10">
                  <c:v>6.35</c:v>
                </c:pt>
                <c:pt idx="11">
                  <c:v>6.36</c:v>
                </c:pt>
                <c:pt idx="12">
                  <c:v>6.3920000000000003</c:v>
                </c:pt>
                <c:pt idx="13">
                  <c:v>6.39</c:v>
                </c:pt>
                <c:pt idx="14">
                  <c:v>6.407</c:v>
                </c:pt>
                <c:pt idx="15">
                  <c:v>6.46</c:v>
                </c:pt>
                <c:pt idx="16">
                  <c:v>6.45</c:v>
                </c:pt>
                <c:pt idx="17">
                  <c:v>6.41</c:v>
                </c:pt>
                <c:pt idx="18">
                  <c:v>6.48</c:v>
                </c:pt>
              </c:numCache>
            </c:numRef>
          </c:val>
        </c:ser>
        <c:ser>
          <c:idx val="8"/>
          <c:order val="7"/>
          <c:tx>
            <c:strRef>
              <c:f>UA!$I$2</c:f>
              <c:strCache>
                <c:ptCount val="1"/>
                <c:pt idx="0">
                  <c:v>東歯大市川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UA!$A$3:$A$21</c:f>
              <c:numCache>
                <c:formatCode>General</c:formatCode>
                <c:ptCount val="19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</c:numCache>
            </c:numRef>
          </c:cat>
          <c:val>
            <c:numRef>
              <c:f>UA!$I$3:$I$21</c:f>
              <c:numCache>
                <c:formatCode>0.00</c:formatCode>
                <c:ptCount val="19"/>
                <c:pt idx="1">
                  <c:v>6.41</c:v>
                </c:pt>
                <c:pt idx="2">
                  <c:v>6.3940000000000001</c:v>
                </c:pt>
                <c:pt idx="3">
                  <c:v>6.4740000000000002</c:v>
                </c:pt>
                <c:pt idx="4">
                  <c:v>6.5039999999999996</c:v>
                </c:pt>
                <c:pt idx="5">
                  <c:v>6.4509999999999996</c:v>
                </c:pt>
                <c:pt idx="6">
                  <c:v>6.3529999999999998</c:v>
                </c:pt>
                <c:pt idx="7">
                  <c:v>6.327</c:v>
                </c:pt>
                <c:pt idx="8">
                  <c:v>6.21</c:v>
                </c:pt>
                <c:pt idx="9">
                  <c:v>6.266</c:v>
                </c:pt>
                <c:pt idx="10">
                  <c:v>6.2489999999999997</c:v>
                </c:pt>
                <c:pt idx="11">
                  <c:v>6.2590000000000003</c:v>
                </c:pt>
                <c:pt idx="12">
                  <c:v>6.28</c:v>
                </c:pt>
                <c:pt idx="13">
                  <c:v>6.1630000000000003</c:v>
                </c:pt>
                <c:pt idx="14">
                  <c:v>6.2030000000000003</c:v>
                </c:pt>
                <c:pt idx="15">
                  <c:v>6.2309999999999999</c:v>
                </c:pt>
                <c:pt idx="16">
                  <c:v>6.2480000000000002</c:v>
                </c:pt>
                <c:pt idx="17">
                  <c:v>6.3029999999999999</c:v>
                </c:pt>
              </c:numCache>
            </c:numRef>
          </c:val>
        </c:ser>
        <c:ser>
          <c:idx val="3"/>
          <c:order val="8"/>
          <c:tx>
            <c:strRef>
              <c:f>UA!$J$2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UA!$A$3:$A$21</c:f>
              <c:numCache>
                <c:formatCode>General</c:formatCode>
                <c:ptCount val="19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</c:numCache>
            </c:numRef>
          </c:cat>
          <c:val>
            <c:numRef>
              <c:f>UA!$J$3:$J$21</c:f>
              <c:numCache>
                <c:formatCode>0.00</c:formatCode>
                <c:ptCount val="19"/>
                <c:pt idx="0">
                  <c:v>6.34</c:v>
                </c:pt>
                <c:pt idx="1">
                  <c:v>6.35</c:v>
                </c:pt>
                <c:pt idx="2">
                  <c:v>6.38</c:v>
                </c:pt>
                <c:pt idx="3">
                  <c:v>6.38</c:v>
                </c:pt>
                <c:pt idx="4">
                  <c:v>6.32</c:v>
                </c:pt>
                <c:pt idx="5">
                  <c:v>6.38</c:v>
                </c:pt>
                <c:pt idx="6">
                  <c:v>6.49</c:v>
                </c:pt>
                <c:pt idx="7">
                  <c:v>6.46</c:v>
                </c:pt>
                <c:pt idx="8">
                  <c:v>6.4</c:v>
                </c:pt>
                <c:pt idx="9">
                  <c:v>6.4</c:v>
                </c:pt>
                <c:pt idx="10">
                  <c:v>6.36</c:v>
                </c:pt>
                <c:pt idx="11">
                  <c:v>6.4</c:v>
                </c:pt>
                <c:pt idx="12">
                  <c:v>6.4</c:v>
                </c:pt>
                <c:pt idx="13">
                  <c:v>6.38</c:v>
                </c:pt>
                <c:pt idx="14">
                  <c:v>6.36</c:v>
                </c:pt>
                <c:pt idx="15">
                  <c:v>6.37</c:v>
                </c:pt>
                <c:pt idx="16">
                  <c:v>6.4</c:v>
                </c:pt>
                <c:pt idx="17">
                  <c:v>6.4</c:v>
                </c:pt>
              </c:numCache>
            </c:numRef>
          </c:val>
        </c:ser>
        <c:ser>
          <c:idx val="14"/>
          <c:order val="9"/>
          <c:tx>
            <c:strRef>
              <c:f>UA!$K$2</c:f>
              <c:strCache>
                <c:ptCount val="1"/>
                <c:pt idx="0">
                  <c:v>こども病院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UA!$A$3:$A$21</c:f>
              <c:numCache>
                <c:formatCode>General</c:formatCode>
                <c:ptCount val="19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</c:numCache>
            </c:numRef>
          </c:cat>
          <c:val>
            <c:numRef>
              <c:f>UA!$K$3:$K$21</c:f>
              <c:numCache>
                <c:formatCode>0.00</c:formatCode>
                <c:ptCount val="19"/>
                <c:pt idx="0">
                  <c:v>6.5</c:v>
                </c:pt>
                <c:pt idx="1">
                  <c:v>6.48</c:v>
                </c:pt>
                <c:pt idx="2">
                  <c:v>6.46</c:v>
                </c:pt>
                <c:pt idx="3">
                  <c:v>6.4923076923076914</c:v>
                </c:pt>
                <c:pt idx="4">
                  <c:v>6.593333333333331</c:v>
                </c:pt>
                <c:pt idx="5">
                  <c:v>6.5807692307692287</c:v>
                </c:pt>
                <c:pt idx="6">
                  <c:v>6.5862068965517215</c:v>
                </c:pt>
                <c:pt idx="7">
                  <c:v>6.549999999999998</c:v>
                </c:pt>
                <c:pt idx="8">
                  <c:v>6.5161290322580649</c:v>
                </c:pt>
                <c:pt idx="9">
                  <c:v>6.4533333333333349</c:v>
                </c:pt>
                <c:pt idx="10">
                  <c:v>6.5870967741935456</c:v>
                </c:pt>
                <c:pt idx="11">
                  <c:v>6.5709677419354806</c:v>
                </c:pt>
                <c:pt idx="12">
                  <c:v>6.4333333333333362</c:v>
                </c:pt>
                <c:pt idx="13">
                  <c:v>6.5096153846153859</c:v>
                </c:pt>
                <c:pt idx="14">
                  <c:v>6.5339622641509454</c:v>
                </c:pt>
                <c:pt idx="15">
                  <c:v>6.5521739130434753</c:v>
                </c:pt>
                <c:pt idx="16">
                  <c:v>6.4648148148148135</c:v>
                </c:pt>
                <c:pt idx="17">
                  <c:v>6.5</c:v>
                </c:pt>
              </c:numCache>
            </c:numRef>
          </c:val>
        </c:ser>
        <c:ser>
          <c:idx val="9"/>
          <c:order val="10"/>
          <c:tx>
            <c:strRef>
              <c:f>UA!$L$2</c:f>
              <c:strCache>
                <c:ptCount val="1"/>
                <c:pt idx="0">
                  <c:v>認証値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UA!$A$3:$A$21</c:f>
              <c:numCache>
                <c:formatCode>General</c:formatCode>
                <c:ptCount val="19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</c:numCache>
            </c:numRef>
          </c:cat>
          <c:val>
            <c:numRef>
              <c:f>UA!$L$3:$L$21</c:f>
              <c:numCache>
                <c:formatCode>0.0</c:formatCode>
                <c:ptCount val="19"/>
                <c:pt idx="0">
                  <c:v>6.4</c:v>
                </c:pt>
                <c:pt idx="1">
                  <c:v>6.4</c:v>
                </c:pt>
                <c:pt idx="2">
                  <c:v>6.4</c:v>
                </c:pt>
                <c:pt idx="3">
                  <c:v>6.4</c:v>
                </c:pt>
                <c:pt idx="4">
                  <c:v>6.4</c:v>
                </c:pt>
                <c:pt idx="5">
                  <c:v>6.4</c:v>
                </c:pt>
                <c:pt idx="6">
                  <c:v>6.4</c:v>
                </c:pt>
                <c:pt idx="7">
                  <c:v>6.4</c:v>
                </c:pt>
                <c:pt idx="8">
                  <c:v>6.4</c:v>
                </c:pt>
                <c:pt idx="9">
                  <c:v>6.4</c:v>
                </c:pt>
                <c:pt idx="10">
                  <c:v>6.4</c:v>
                </c:pt>
                <c:pt idx="11">
                  <c:v>6.4</c:v>
                </c:pt>
                <c:pt idx="12">
                  <c:v>6.4</c:v>
                </c:pt>
                <c:pt idx="13">
                  <c:v>6.4</c:v>
                </c:pt>
                <c:pt idx="14">
                  <c:v>6.4</c:v>
                </c:pt>
                <c:pt idx="15">
                  <c:v>6.4</c:v>
                </c:pt>
                <c:pt idx="16">
                  <c:v>6.4</c:v>
                </c:pt>
                <c:pt idx="17">
                  <c:v>6.4</c:v>
                </c:pt>
                <c:pt idx="18">
                  <c:v>6.4</c:v>
                </c:pt>
              </c:numCache>
            </c:numRef>
          </c:val>
        </c:ser>
        <c:ser>
          <c:idx val="10"/>
          <c:order val="11"/>
          <c:tx>
            <c:strRef>
              <c:f>UA!$M$2</c:f>
              <c:strCache>
                <c:ptCount val="1"/>
                <c:pt idx="0">
                  <c:v>10病院平均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UA!$A$3:$A$21</c:f>
              <c:numCache>
                <c:formatCode>General</c:formatCode>
                <c:ptCount val="19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</c:numCache>
            </c:numRef>
          </c:cat>
          <c:val>
            <c:numRef>
              <c:f>UA!$M$3:$M$21</c:f>
              <c:numCache>
                <c:formatCode>0.00</c:formatCode>
                <c:ptCount val="19"/>
                <c:pt idx="0">
                  <c:v>6.4283888888888887</c:v>
                </c:pt>
                <c:pt idx="1">
                  <c:v>6.3976798295454547</c:v>
                </c:pt>
                <c:pt idx="2">
                  <c:v>6.3958787878787877</c:v>
                </c:pt>
                <c:pt idx="3">
                  <c:v>6.413609994254112</c:v>
                </c:pt>
                <c:pt idx="4">
                  <c:v>6.4209885964912274</c:v>
                </c:pt>
                <c:pt idx="5">
                  <c:v>6.429594671994673</c:v>
                </c:pt>
                <c:pt idx="6">
                  <c:v>6.4270260873824459</c:v>
                </c:pt>
                <c:pt idx="7">
                  <c:v>6.4243984126984133</c:v>
                </c:pt>
                <c:pt idx="8">
                  <c:v>6.4051076621356602</c:v>
                </c:pt>
                <c:pt idx="9">
                  <c:v>6.4073096251266461</c:v>
                </c:pt>
                <c:pt idx="10">
                  <c:v>6.410505470188677</c:v>
                </c:pt>
                <c:pt idx="11">
                  <c:v>6.4182781105990783</c:v>
                </c:pt>
                <c:pt idx="12">
                  <c:v>6.4174638888888893</c:v>
                </c:pt>
                <c:pt idx="13">
                  <c:v>6.4020513169724449</c:v>
                </c:pt>
                <c:pt idx="14">
                  <c:v>6.4025983254125887</c:v>
                </c:pt>
                <c:pt idx="15">
                  <c:v>6.415710843685301</c:v>
                </c:pt>
                <c:pt idx="16">
                  <c:v>6.4159941986191544</c:v>
                </c:pt>
                <c:pt idx="17">
                  <c:v>6.420304907863529</c:v>
                </c:pt>
                <c:pt idx="18">
                  <c:v>6.48</c:v>
                </c:pt>
              </c:numCache>
            </c:numRef>
          </c:val>
        </c:ser>
        <c:ser>
          <c:idx val="11"/>
          <c:order val="12"/>
          <c:tx>
            <c:strRef>
              <c:f>UA!$N$2</c:f>
              <c:strCache>
                <c:ptCount val="1"/>
                <c:pt idx="0">
                  <c:v>R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UA!$A$3:$A$21</c:f>
              <c:numCache>
                <c:formatCode>General</c:formatCode>
                <c:ptCount val="19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</c:numCache>
            </c:numRef>
          </c:cat>
          <c:val>
            <c:numRef>
              <c:f>UA!$N$3:$N$21</c:f>
              <c:numCache>
                <c:formatCode>0.00</c:formatCode>
                <c:ptCount val="19"/>
                <c:pt idx="0">
                  <c:v>0.16000000000000014</c:v>
                </c:pt>
                <c:pt idx="1">
                  <c:v>0.19000000000000039</c:v>
                </c:pt>
                <c:pt idx="2">
                  <c:v>0.20399999999999974</c:v>
                </c:pt>
                <c:pt idx="3">
                  <c:v>0.19230769230769162</c:v>
                </c:pt>
                <c:pt idx="4">
                  <c:v>0.30333333333333101</c:v>
                </c:pt>
                <c:pt idx="5">
                  <c:v>0.25076923076922863</c:v>
                </c:pt>
                <c:pt idx="6">
                  <c:v>0.2962068965517215</c:v>
                </c:pt>
                <c:pt idx="7">
                  <c:v>0.23999999999999844</c:v>
                </c:pt>
                <c:pt idx="8">
                  <c:v>0.30612903225806498</c:v>
                </c:pt>
                <c:pt idx="9">
                  <c:v>0.21799999999999997</c:v>
                </c:pt>
                <c:pt idx="10">
                  <c:v>0.33809677419354589</c:v>
                </c:pt>
                <c:pt idx="11">
                  <c:v>0.31196774193548027</c:v>
                </c:pt>
                <c:pt idx="12">
                  <c:v>0.21155555555555594</c:v>
                </c:pt>
                <c:pt idx="13">
                  <c:v>0.34661538461538566</c:v>
                </c:pt>
                <c:pt idx="14">
                  <c:v>0.3309622641509451</c:v>
                </c:pt>
                <c:pt idx="15">
                  <c:v>0.32117391304347542</c:v>
                </c:pt>
                <c:pt idx="16">
                  <c:v>0.21894736842105278</c:v>
                </c:pt>
                <c:pt idx="17">
                  <c:v>0.19700000000000006</c:v>
                </c:pt>
                <c:pt idx="18">
                  <c:v>0</c:v>
                </c:pt>
              </c:numCache>
            </c:numRef>
          </c:val>
        </c:ser>
        <c:ser>
          <c:idx val="12"/>
          <c:order val="13"/>
          <c:tx>
            <c:strRef>
              <c:f>UA!$O$2</c:f>
              <c:strCache>
                <c:ptCount val="1"/>
                <c:pt idx="0">
                  <c:v>下限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UA!$A$3:$A$21</c:f>
              <c:numCache>
                <c:formatCode>General</c:formatCode>
                <c:ptCount val="19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</c:numCache>
            </c:numRef>
          </c:cat>
          <c:val>
            <c:numRef>
              <c:f>UA!$O$3:$O$21</c:f>
              <c:numCache>
                <c:formatCode>0.0</c:formatCode>
                <c:ptCount val="19"/>
                <c:pt idx="0">
                  <c:v>6.1</c:v>
                </c:pt>
                <c:pt idx="1">
                  <c:v>6.1</c:v>
                </c:pt>
                <c:pt idx="2">
                  <c:v>6.1</c:v>
                </c:pt>
                <c:pt idx="3">
                  <c:v>6.1</c:v>
                </c:pt>
                <c:pt idx="4">
                  <c:v>6.1</c:v>
                </c:pt>
                <c:pt idx="5">
                  <c:v>6.1</c:v>
                </c:pt>
                <c:pt idx="6">
                  <c:v>6.1</c:v>
                </c:pt>
                <c:pt idx="7">
                  <c:v>6.1</c:v>
                </c:pt>
                <c:pt idx="8">
                  <c:v>6.1</c:v>
                </c:pt>
                <c:pt idx="9">
                  <c:v>6.1</c:v>
                </c:pt>
                <c:pt idx="10">
                  <c:v>6.1</c:v>
                </c:pt>
                <c:pt idx="11">
                  <c:v>6.1</c:v>
                </c:pt>
                <c:pt idx="12">
                  <c:v>6.1</c:v>
                </c:pt>
                <c:pt idx="13">
                  <c:v>6.1</c:v>
                </c:pt>
                <c:pt idx="14">
                  <c:v>6.1</c:v>
                </c:pt>
                <c:pt idx="15">
                  <c:v>6.1</c:v>
                </c:pt>
                <c:pt idx="16">
                  <c:v>6.1</c:v>
                </c:pt>
                <c:pt idx="17">
                  <c:v>6.1</c:v>
                </c:pt>
                <c:pt idx="18">
                  <c:v>6.1</c:v>
                </c:pt>
              </c:numCache>
            </c:numRef>
          </c:val>
        </c:ser>
        <c:ser>
          <c:idx val="13"/>
          <c:order val="14"/>
          <c:tx>
            <c:strRef>
              <c:f>UA!$P$2</c:f>
              <c:strCache>
                <c:ptCount val="1"/>
                <c:pt idx="0">
                  <c:v>上限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UA!$A$3:$A$21</c:f>
              <c:numCache>
                <c:formatCode>General</c:formatCode>
                <c:ptCount val="19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</c:numCache>
            </c:numRef>
          </c:cat>
          <c:val>
            <c:numRef>
              <c:f>UA!$P$3:$P$21</c:f>
              <c:numCache>
                <c:formatCode>General</c:formatCode>
                <c:ptCount val="19"/>
                <c:pt idx="0">
                  <c:v>6.7</c:v>
                </c:pt>
                <c:pt idx="1">
                  <c:v>6.7</c:v>
                </c:pt>
                <c:pt idx="2">
                  <c:v>6.7</c:v>
                </c:pt>
                <c:pt idx="3">
                  <c:v>6.7</c:v>
                </c:pt>
                <c:pt idx="4">
                  <c:v>6.7</c:v>
                </c:pt>
                <c:pt idx="5">
                  <c:v>6.7</c:v>
                </c:pt>
                <c:pt idx="6">
                  <c:v>6.7</c:v>
                </c:pt>
                <c:pt idx="7">
                  <c:v>6.7</c:v>
                </c:pt>
                <c:pt idx="8">
                  <c:v>6.7</c:v>
                </c:pt>
                <c:pt idx="9">
                  <c:v>6.7</c:v>
                </c:pt>
                <c:pt idx="10">
                  <c:v>6.7</c:v>
                </c:pt>
                <c:pt idx="11">
                  <c:v>6.7</c:v>
                </c:pt>
                <c:pt idx="12">
                  <c:v>6.7</c:v>
                </c:pt>
                <c:pt idx="13">
                  <c:v>6.7</c:v>
                </c:pt>
                <c:pt idx="14">
                  <c:v>6.7</c:v>
                </c:pt>
                <c:pt idx="15">
                  <c:v>6.7</c:v>
                </c:pt>
                <c:pt idx="16">
                  <c:v>6.7</c:v>
                </c:pt>
                <c:pt idx="17">
                  <c:v>6.7</c:v>
                </c:pt>
                <c:pt idx="18">
                  <c:v>6.7</c:v>
                </c:pt>
              </c:numCache>
            </c:numRef>
          </c:val>
        </c:ser>
        <c:marker val="1"/>
        <c:axId val="79737216"/>
        <c:axId val="79739136"/>
      </c:lineChart>
      <c:catAx>
        <c:axId val="79737216"/>
        <c:scaling>
          <c:orientation val="minMax"/>
        </c:scaling>
        <c:axPos val="b"/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79739136"/>
        <c:crosses val="autoZero"/>
        <c:lblAlgn val="ctr"/>
        <c:lblOffset val="100"/>
        <c:tickLblSkip val="1"/>
        <c:tickMarkSkip val="1"/>
      </c:catAx>
      <c:valAx>
        <c:axId val="79739136"/>
        <c:scaling>
          <c:orientation val="minMax"/>
          <c:max val="7"/>
          <c:min val="5.8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79737216"/>
        <c:crosses val="autoZero"/>
        <c:crossBetween val="between"/>
        <c:majorUnit val="0.30000000000000032"/>
        <c:minorUnit val="6.0000000000000123E-2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12"/>
        <c:delete val="1"/>
      </c:legendEntry>
      <c:layout>
        <c:manualLayout>
          <c:xMode val="edge"/>
          <c:yMode val="edge"/>
          <c:x val="0.81924626088405617"/>
          <c:y val="0.13907306747946829"/>
          <c:w val="0.15994811759641689"/>
          <c:h val="0.8609270332741110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>
        <c:manualLayout>
          <c:layoutTarget val="inner"/>
          <c:xMode val="edge"/>
          <c:yMode val="edge"/>
          <c:x val="8.4044783445475751E-2"/>
          <c:y val="8.9193825042883881E-2"/>
          <c:w val="0.73145225592390628"/>
          <c:h val="0.76843910806174953"/>
        </c:manualLayout>
      </c:layout>
      <c:lineChart>
        <c:grouping val="standard"/>
        <c:ser>
          <c:idx val="0"/>
          <c:order val="0"/>
          <c:tx>
            <c:strRef>
              <c:f>ALT!$B$2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ALT!$A$3:$A$21</c:f>
              <c:numCache>
                <c:formatCode>General</c:formatCode>
                <c:ptCount val="19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</c:numCache>
            </c:numRef>
          </c:cat>
          <c:val>
            <c:numRef>
              <c:f>ALT!$B$3:$B$21</c:f>
              <c:numCache>
                <c:formatCode>0.0</c:formatCode>
                <c:ptCount val="19"/>
                <c:pt idx="1">
                  <c:v>75.068181818181813</c:v>
                </c:pt>
                <c:pt idx="2">
                  <c:v>76.027777777777771</c:v>
                </c:pt>
                <c:pt idx="3">
                  <c:v>75.833333333333329</c:v>
                </c:pt>
                <c:pt idx="4">
                  <c:v>75.815789473684205</c:v>
                </c:pt>
                <c:pt idx="5">
                  <c:v>75.34210526315789</c:v>
                </c:pt>
                <c:pt idx="6">
                  <c:v>75.525000000000006</c:v>
                </c:pt>
                <c:pt idx="7">
                  <c:v>76.305555555555557</c:v>
                </c:pt>
                <c:pt idx="8">
                  <c:v>75.638888888888886</c:v>
                </c:pt>
                <c:pt idx="9">
                  <c:v>75.305555555555557</c:v>
                </c:pt>
                <c:pt idx="10">
                  <c:v>76.235294117647058</c:v>
                </c:pt>
                <c:pt idx="11">
                  <c:v>77.1875</c:v>
                </c:pt>
                <c:pt idx="12">
                  <c:v>77.09375</c:v>
                </c:pt>
                <c:pt idx="13">
                  <c:v>75.90625</c:v>
                </c:pt>
                <c:pt idx="14">
                  <c:v>75.28125</c:v>
                </c:pt>
                <c:pt idx="15">
                  <c:v>75.03125</c:v>
                </c:pt>
                <c:pt idx="16">
                  <c:v>75.09375</c:v>
                </c:pt>
                <c:pt idx="17">
                  <c:v>75.18518518518519</c:v>
                </c:pt>
              </c:numCache>
            </c:numRef>
          </c:val>
        </c:ser>
        <c:ser>
          <c:idx val="1"/>
          <c:order val="1"/>
          <c:tx>
            <c:strRef>
              <c:f>ALT!$C$2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ALT!$A$3:$A$21</c:f>
              <c:numCache>
                <c:formatCode>General</c:formatCode>
                <c:ptCount val="19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</c:numCache>
            </c:numRef>
          </c:cat>
          <c:val>
            <c:numRef>
              <c:f>ALT!$C$3:$C$21</c:f>
              <c:numCache>
                <c:formatCode>0.0</c:formatCode>
                <c:ptCount val="19"/>
                <c:pt idx="1">
                  <c:v>74.612272727272725</c:v>
                </c:pt>
                <c:pt idx="2">
                  <c:v>74.192222222222227</c:v>
                </c:pt>
                <c:pt idx="3">
                  <c:v>74.260000000000005</c:v>
                </c:pt>
                <c:pt idx="4">
                  <c:v>73.923888888888868</c:v>
                </c:pt>
                <c:pt idx="5">
                  <c:v>75.203333333333347</c:v>
                </c:pt>
                <c:pt idx="6">
                  <c:v>74.975454545454554</c:v>
                </c:pt>
                <c:pt idx="7">
                  <c:v>75.203333333333347</c:v>
                </c:pt>
                <c:pt idx="8">
                  <c:v>75.150555555555542</c:v>
                </c:pt>
                <c:pt idx="9">
                  <c:v>75.203333333333347</c:v>
                </c:pt>
                <c:pt idx="10">
                  <c:v>74.885454545454536</c:v>
                </c:pt>
                <c:pt idx="11">
                  <c:v>74.94142857142856</c:v>
                </c:pt>
                <c:pt idx="12">
                  <c:v>74.996111111111119</c:v>
                </c:pt>
                <c:pt idx="13">
                  <c:v>74.94142857142856</c:v>
                </c:pt>
                <c:pt idx="14">
                  <c:v>74.678421052631577</c:v>
                </c:pt>
                <c:pt idx="15">
                  <c:v>75.101578947368424</c:v>
                </c:pt>
                <c:pt idx="16">
                  <c:v>74.93263157894738</c:v>
                </c:pt>
                <c:pt idx="17">
                  <c:v>74.818000000000012</c:v>
                </c:pt>
              </c:numCache>
            </c:numRef>
          </c:val>
        </c:ser>
        <c:ser>
          <c:idx val="2"/>
          <c:order val="2"/>
          <c:tx>
            <c:strRef>
              <c:f>ALT!$D$2</c:f>
              <c:strCache>
                <c:ptCount val="1"/>
                <c:pt idx="0">
                  <c:v>船橋中央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ALT!$A$3:$A$21</c:f>
              <c:numCache>
                <c:formatCode>General</c:formatCode>
                <c:ptCount val="19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</c:numCache>
            </c:numRef>
          </c:cat>
          <c:val>
            <c:numRef>
              <c:f>ALT!$D$3:$D$21</c:f>
              <c:numCache>
                <c:formatCode>0.0</c:formatCode>
                <c:ptCount val="19"/>
                <c:pt idx="0">
                  <c:v>75.16</c:v>
                </c:pt>
                <c:pt idx="1">
                  <c:v>75.11</c:v>
                </c:pt>
                <c:pt idx="2">
                  <c:v>74.5</c:v>
                </c:pt>
                <c:pt idx="3">
                  <c:v>74.84</c:v>
                </c:pt>
                <c:pt idx="4">
                  <c:v>74.61</c:v>
                </c:pt>
                <c:pt idx="5">
                  <c:v>74.88</c:v>
                </c:pt>
                <c:pt idx="6">
                  <c:v>74.89</c:v>
                </c:pt>
                <c:pt idx="7">
                  <c:v>75.5</c:v>
                </c:pt>
                <c:pt idx="8">
                  <c:v>75.17</c:v>
                </c:pt>
                <c:pt idx="9">
                  <c:v>75.069999999999993</c:v>
                </c:pt>
                <c:pt idx="10">
                  <c:v>75</c:v>
                </c:pt>
                <c:pt idx="11">
                  <c:v>75.16</c:v>
                </c:pt>
                <c:pt idx="12">
                  <c:v>75.34</c:v>
                </c:pt>
                <c:pt idx="13">
                  <c:v>75.33</c:v>
                </c:pt>
                <c:pt idx="14">
                  <c:v>75.05</c:v>
                </c:pt>
                <c:pt idx="15">
                  <c:v>74.7</c:v>
                </c:pt>
                <c:pt idx="16">
                  <c:v>74.87</c:v>
                </c:pt>
              </c:numCache>
            </c:numRef>
          </c:val>
        </c:ser>
        <c:ser>
          <c:idx val="4"/>
          <c:order val="3"/>
          <c:tx>
            <c:strRef>
              <c:f>ALT!$E$2</c:f>
              <c:strCache>
                <c:ptCount val="1"/>
                <c:pt idx="0">
                  <c:v>県立佐原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ALT!$A$3:$A$21</c:f>
              <c:numCache>
                <c:formatCode>General</c:formatCode>
                <c:ptCount val="19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</c:numCache>
            </c:numRef>
          </c:cat>
          <c:val>
            <c:numRef>
              <c:f>ALT!$E$3:$E$21</c:f>
              <c:numCache>
                <c:formatCode>0.0</c:formatCode>
                <c:ptCount val="19"/>
                <c:pt idx="1">
                  <c:v>75.13</c:v>
                </c:pt>
                <c:pt idx="2">
                  <c:v>75.12</c:v>
                </c:pt>
                <c:pt idx="3">
                  <c:v>75.430000000000007</c:v>
                </c:pt>
                <c:pt idx="4">
                  <c:v>75.150000000000006</c:v>
                </c:pt>
                <c:pt idx="5">
                  <c:v>74.97</c:v>
                </c:pt>
                <c:pt idx="6">
                  <c:v>75.290000000000006</c:v>
                </c:pt>
                <c:pt idx="7">
                  <c:v>75.569999999999993</c:v>
                </c:pt>
                <c:pt idx="8">
                  <c:v>75.38</c:v>
                </c:pt>
                <c:pt idx="9">
                  <c:v>75.88</c:v>
                </c:pt>
                <c:pt idx="10">
                  <c:v>75.88</c:v>
                </c:pt>
                <c:pt idx="11">
                  <c:v>76.150000000000006</c:v>
                </c:pt>
                <c:pt idx="12">
                  <c:v>75.83</c:v>
                </c:pt>
                <c:pt idx="13">
                  <c:v>76.31</c:v>
                </c:pt>
                <c:pt idx="14">
                  <c:v>76.69</c:v>
                </c:pt>
                <c:pt idx="15">
                  <c:v>76.37</c:v>
                </c:pt>
                <c:pt idx="16">
                  <c:v>76.36</c:v>
                </c:pt>
              </c:numCache>
            </c:numRef>
          </c:val>
        </c:ser>
        <c:ser>
          <c:idx val="5"/>
          <c:order val="4"/>
          <c:tx>
            <c:strRef>
              <c:f>ALT!$F$2</c:f>
              <c:strCache>
                <c:ptCount val="1"/>
                <c:pt idx="0">
                  <c:v>千葉ﾘﾊﾋﾞﾘ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ALT!$A$3:$A$21</c:f>
              <c:numCache>
                <c:formatCode>General</c:formatCode>
                <c:ptCount val="19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</c:numCache>
            </c:numRef>
          </c:cat>
          <c:val>
            <c:numRef>
              <c:f>ALT!$F$3:$F$21</c:f>
              <c:numCache>
                <c:formatCode>0.0</c:formatCode>
                <c:ptCount val="19"/>
                <c:pt idx="0">
                  <c:v>74.922222222222203</c:v>
                </c:pt>
                <c:pt idx="1">
                  <c:v>75.115624999999994</c:v>
                </c:pt>
                <c:pt idx="2">
                  <c:v>74.992727272727279</c:v>
                </c:pt>
                <c:pt idx="3">
                  <c:v>75.834545454545434</c:v>
                </c:pt>
                <c:pt idx="4">
                  <c:v>75.79122807017545</c:v>
                </c:pt>
                <c:pt idx="5">
                  <c:v>75.794545454545471</c:v>
                </c:pt>
                <c:pt idx="6">
                  <c:v>75.563492063492077</c:v>
                </c:pt>
                <c:pt idx="7">
                  <c:v>75.517460317460319</c:v>
                </c:pt>
                <c:pt idx="8">
                  <c:v>75.626923076923077</c:v>
                </c:pt>
                <c:pt idx="9">
                  <c:v>75.8</c:v>
                </c:pt>
                <c:pt idx="10">
                  <c:v>75.771874999999994</c:v>
                </c:pt>
                <c:pt idx="11">
                  <c:v>75.783870967741933</c:v>
                </c:pt>
                <c:pt idx="12">
                  <c:v>75.679629629629616</c:v>
                </c:pt>
                <c:pt idx="13">
                  <c:v>75.887301590000007</c:v>
                </c:pt>
                <c:pt idx="14">
                  <c:v>75.896153846153865</c:v>
                </c:pt>
                <c:pt idx="15">
                  <c:v>76.043636363636352</c:v>
                </c:pt>
                <c:pt idx="16">
                  <c:v>76.16551724137932</c:v>
                </c:pt>
                <c:pt idx="17">
                  <c:v>76.265517241379314</c:v>
                </c:pt>
              </c:numCache>
            </c:numRef>
          </c:val>
        </c:ser>
        <c:ser>
          <c:idx val="6"/>
          <c:order val="5"/>
          <c:tx>
            <c:strRef>
              <c:f>ALT!$G$2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ALT!$A$3:$A$21</c:f>
              <c:numCache>
                <c:formatCode>General</c:formatCode>
                <c:ptCount val="19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</c:numCache>
            </c:numRef>
          </c:cat>
          <c:val>
            <c:numRef>
              <c:f>ALT!$G$3:$G$21</c:f>
              <c:numCache>
                <c:formatCode>0.0</c:formatCode>
                <c:ptCount val="19"/>
                <c:pt idx="1">
                  <c:v>75.458333333333329</c:v>
                </c:pt>
                <c:pt idx="2">
                  <c:v>75.291666666666671</c:v>
                </c:pt>
                <c:pt idx="3">
                  <c:v>74.521739130434781</c:v>
                </c:pt>
                <c:pt idx="4">
                  <c:v>74.48</c:v>
                </c:pt>
                <c:pt idx="5">
                  <c:v>75.095238095238102</c:v>
                </c:pt>
                <c:pt idx="6">
                  <c:v>75.222222222222229</c:v>
                </c:pt>
                <c:pt idx="7">
                  <c:v>74.150000000000006</c:v>
                </c:pt>
                <c:pt idx="8">
                  <c:v>74.599999999999994</c:v>
                </c:pt>
                <c:pt idx="9">
                  <c:v>73.808510638297875</c:v>
                </c:pt>
                <c:pt idx="10">
                  <c:v>74.177777777777777</c:v>
                </c:pt>
                <c:pt idx="11">
                  <c:v>74.02</c:v>
                </c:pt>
                <c:pt idx="12">
                  <c:v>74.744186046511629</c:v>
                </c:pt>
                <c:pt idx="13">
                  <c:v>73.068965517241381</c:v>
                </c:pt>
                <c:pt idx="14">
                  <c:v>73.974999999999994</c:v>
                </c:pt>
                <c:pt idx="15">
                  <c:v>73.7</c:v>
                </c:pt>
                <c:pt idx="16">
                  <c:v>73.625</c:v>
                </c:pt>
              </c:numCache>
            </c:numRef>
          </c:val>
        </c:ser>
        <c:ser>
          <c:idx val="7"/>
          <c:order val="6"/>
          <c:tx>
            <c:strRef>
              <c:f>ALT!$H$2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ALT!$A$3:$A$21</c:f>
              <c:numCache>
                <c:formatCode>General</c:formatCode>
                <c:ptCount val="19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</c:numCache>
            </c:numRef>
          </c:cat>
          <c:val>
            <c:numRef>
              <c:f>ALT!$H$3:$H$21</c:f>
              <c:numCache>
                <c:formatCode>0.0</c:formatCode>
                <c:ptCount val="19"/>
                <c:pt idx="1">
                  <c:v>73.900000000000006</c:v>
                </c:pt>
                <c:pt idx="2">
                  <c:v>73.900000000000006</c:v>
                </c:pt>
                <c:pt idx="3">
                  <c:v>73.5</c:v>
                </c:pt>
                <c:pt idx="4">
                  <c:v>74.400000000000006</c:v>
                </c:pt>
                <c:pt idx="5">
                  <c:v>74.400000000000006</c:v>
                </c:pt>
                <c:pt idx="6">
                  <c:v>74.099999999999994</c:v>
                </c:pt>
                <c:pt idx="7">
                  <c:v>73.7</c:v>
                </c:pt>
                <c:pt idx="8">
                  <c:v>73.599999999999994</c:v>
                </c:pt>
                <c:pt idx="9">
                  <c:v>73.900000000000006</c:v>
                </c:pt>
                <c:pt idx="10">
                  <c:v>74</c:v>
                </c:pt>
                <c:pt idx="11">
                  <c:v>73.8</c:v>
                </c:pt>
                <c:pt idx="12">
                  <c:v>74.2</c:v>
                </c:pt>
                <c:pt idx="13">
                  <c:v>74.599999999999994</c:v>
                </c:pt>
                <c:pt idx="14">
                  <c:v>74.599999999999994</c:v>
                </c:pt>
                <c:pt idx="15">
                  <c:v>73.900000000000006</c:v>
                </c:pt>
                <c:pt idx="16">
                  <c:v>73.5</c:v>
                </c:pt>
                <c:pt idx="17">
                  <c:v>73.5</c:v>
                </c:pt>
                <c:pt idx="18">
                  <c:v>74</c:v>
                </c:pt>
              </c:numCache>
            </c:numRef>
          </c:val>
        </c:ser>
        <c:ser>
          <c:idx val="8"/>
          <c:order val="7"/>
          <c:tx>
            <c:strRef>
              <c:f>ALT!$I$2</c:f>
              <c:strCache>
                <c:ptCount val="1"/>
                <c:pt idx="0">
                  <c:v>東歯大市川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ALT!$A$3:$A$21</c:f>
              <c:numCache>
                <c:formatCode>General</c:formatCode>
                <c:ptCount val="19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</c:numCache>
            </c:numRef>
          </c:cat>
          <c:val>
            <c:numRef>
              <c:f>ALT!$I$3:$I$21</c:f>
              <c:numCache>
                <c:formatCode>0.0</c:formatCode>
                <c:ptCount val="19"/>
                <c:pt idx="1">
                  <c:v>75.7</c:v>
                </c:pt>
                <c:pt idx="2">
                  <c:v>74.798000000000002</c:v>
                </c:pt>
                <c:pt idx="3">
                  <c:v>75.328999999999994</c:v>
                </c:pt>
                <c:pt idx="4">
                  <c:v>75.531000000000006</c:v>
                </c:pt>
                <c:pt idx="5">
                  <c:v>75.933999999999997</c:v>
                </c:pt>
                <c:pt idx="6">
                  <c:v>75.965000000000003</c:v>
                </c:pt>
                <c:pt idx="7">
                  <c:v>75.522000000000006</c:v>
                </c:pt>
                <c:pt idx="8">
                  <c:v>75.731999999999999</c:v>
                </c:pt>
                <c:pt idx="9">
                  <c:v>75.450999999999993</c:v>
                </c:pt>
                <c:pt idx="10">
                  <c:v>74.988</c:v>
                </c:pt>
                <c:pt idx="11">
                  <c:v>74.843000000000004</c:v>
                </c:pt>
                <c:pt idx="12">
                  <c:v>74.832999999999998</c:v>
                </c:pt>
                <c:pt idx="13">
                  <c:v>73.903999999999996</c:v>
                </c:pt>
                <c:pt idx="14">
                  <c:v>74.974999999999994</c:v>
                </c:pt>
                <c:pt idx="15">
                  <c:v>76.12</c:v>
                </c:pt>
                <c:pt idx="16">
                  <c:v>76.234999999999999</c:v>
                </c:pt>
                <c:pt idx="17">
                  <c:v>76.153999999999996</c:v>
                </c:pt>
              </c:numCache>
            </c:numRef>
          </c:val>
        </c:ser>
        <c:ser>
          <c:idx val="3"/>
          <c:order val="8"/>
          <c:tx>
            <c:strRef>
              <c:f>ALT!$J$2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ALT!$A$3:$A$21</c:f>
              <c:numCache>
                <c:formatCode>General</c:formatCode>
                <c:ptCount val="19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</c:numCache>
            </c:numRef>
          </c:cat>
          <c:val>
            <c:numRef>
              <c:f>ALT!$J$3:$J$21</c:f>
              <c:numCache>
                <c:formatCode>0.0</c:formatCode>
                <c:ptCount val="19"/>
                <c:pt idx="0">
                  <c:v>75.2</c:v>
                </c:pt>
                <c:pt idx="1">
                  <c:v>75.180000000000007</c:v>
                </c:pt>
                <c:pt idx="2">
                  <c:v>75.39</c:v>
                </c:pt>
                <c:pt idx="3">
                  <c:v>74.88</c:v>
                </c:pt>
                <c:pt idx="4">
                  <c:v>74.849999999999994</c:v>
                </c:pt>
                <c:pt idx="5">
                  <c:v>74.7</c:v>
                </c:pt>
                <c:pt idx="6">
                  <c:v>74.72</c:v>
                </c:pt>
                <c:pt idx="7">
                  <c:v>74.8</c:v>
                </c:pt>
                <c:pt idx="8">
                  <c:v>74.88</c:v>
                </c:pt>
                <c:pt idx="9">
                  <c:v>75.180000000000007</c:v>
                </c:pt>
                <c:pt idx="10">
                  <c:v>75.650000000000006</c:v>
                </c:pt>
                <c:pt idx="11">
                  <c:v>75.8</c:v>
                </c:pt>
                <c:pt idx="12">
                  <c:v>75.33</c:v>
                </c:pt>
                <c:pt idx="13">
                  <c:v>75.290000000000006</c:v>
                </c:pt>
                <c:pt idx="14">
                  <c:v>75.19</c:v>
                </c:pt>
                <c:pt idx="15">
                  <c:v>75.19</c:v>
                </c:pt>
                <c:pt idx="16">
                  <c:v>75.25</c:v>
                </c:pt>
                <c:pt idx="17">
                  <c:v>75.17</c:v>
                </c:pt>
              </c:numCache>
            </c:numRef>
          </c:val>
        </c:ser>
        <c:ser>
          <c:idx val="14"/>
          <c:order val="9"/>
          <c:tx>
            <c:strRef>
              <c:f>ALT!$K$2</c:f>
              <c:strCache>
                <c:ptCount val="1"/>
                <c:pt idx="0">
                  <c:v>こども病院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ALT!$A$3:$A$21</c:f>
              <c:numCache>
                <c:formatCode>General</c:formatCode>
                <c:ptCount val="19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</c:numCache>
            </c:numRef>
          </c:cat>
          <c:val>
            <c:numRef>
              <c:f>ALT!$K$3:$K$21</c:f>
              <c:numCache>
                <c:formatCode>0.0</c:formatCode>
                <c:ptCount val="19"/>
                <c:pt idx="0">
                  <c:v>75.142857142857139</c:v>
                </c:pt>
                <c:pt idx="1">
                  <c:v>73.599999999999994</c:v>
                </c:pt>
                <c:pt idx="2">
                  <c:v>73.760000000000005</c:v>
                </c:pt>
                <c:pt idx="3">
                  <c:v>74</c:v>
                </c:pt>
                <c:pt idx="4">
                  <c:v>74.833333333333329</c:v>
                </c:pt>
                <c:pt idx="5">
                  <c:v>74.92307692307692</c:v>
                </c:pt>
                <c:pt idx="6">
                  <c:v>74.548387096774192</c:v>
                </c:pt>
                <c:pt idx="7">
                  <c:v>74.2</c:v>
                </c:pt>
                <c:pt idx="8">
                  <c:v>75</c:v>
                </c:pt>
                <c:pt idx="9">
                  <c:v>75.925925925925924</c:v>
                </c:pt>
                <c:pt idx="10">
                  <c:v>75.793103448275858</c:v>
                </c:pt>
                <c:pt idx="11">
                  <c:v>75.758620689655174</c:v>
                </c:pt>
                <c:pt idx="12">
                  <c:v>75.607142857142861</c:v>
                </c:pt>
                <c:pt idx="13">
                  <c:v>75.035714285714292</c:v>
                </c:pt>
                <c:pt idx="14">
                  <c:v>75.28</c:v>
                </c:pt>
                <c:pt idx="15">
                  <c:v>73.545454545454547</c:v>
                </c:pt>
                <c:pt idx="16">
                  <c:v>74.981481481481481</c:v>
                </c:pt>
                <c:pt idx="17">
                  <c:v>75.7</c:v>
                </c:pt>
              </c:numCache>
            </c:numRef>
          </c:val>
        </c:ser>
        <c:ser>
          <c:idx val="9"/>
          <c:order val="10"/>
          <c:tx>
            <c:strRef>
              <c:f>ALT!$L$2</c:f>
              <c:strCache>
                <c:ptCount val="1"/>
                <c:pt idx="0">
                  <c:v>認証値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ALT!$A$3:$A$21</c:f>
              <c:numCache>
                <c:formatCode>General</c:formatCode>
                <c:ptCount val="19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</c:numCache>
            </c:numRef>
          </c:cat>
          <c:val>
            <c:numRef>
              <c:f>ALT!$L$3:$L$21</c:f>
              <c:numCache>
                <c:formatCode>0</c:formatCode>
                <c:ptCount val="19"/>
                <c:pt idx="0">
                  <c:v>76</c:v>
                </c:pt>
                <c:pt idx="1">
                  <c:v>76</c:v>
                </c:pt>
                <c:pt idx="2">
                  <c:v>76</c:v>
                </c:pt>
                <c:pt idx="3">
                  <c:v>76</c:v>
                </c:pt>
                <c:pt idx="4">
                  <c:v>76</c:v>
                </c:pt>
                <c:pt idx="5">
                  <c:v>76</c:v>
                </c:pt>
                <c:pt idx="6">
                  <c:v>76</c:v>
                </c:pt>
                <c:pt idx="7">
                  <c:v>76</c:v>
                </c:pt>
                <c:pt idx="8">
                  <c:v>76</c:v>
                </c:pt>
                <c:pt idx="9">
                  <c:v>76</c:v>
                </c:pt>
                <c:pt idx="10">
                  <c:v>76</c:v>
                </c:pt>
                <c:pt idx="11">
                  <c:v>76</c:v>
                </c:pt>
                <c:pt idx="12">
                  <c:v>76</c:v>
                </c:pt>
                <c:pt idx="13">
                  <c:v>76</c:v>
                </c:pt>
                <c:pt idx="14">
                  <c:v>76</c:v>
                </c:pt>
                <c:pt idx="15">
                  <c:v>76</c:v>
                </c:pt>
                <c:pt idx="16">
                  <c:v>76</c:v>
                </c:pt>
                <c:pt idx="17">
                  <c:v>76</c:v>
                </c:pt>
              </c:numCache>
            </c:numRef>
          </c:val>
        </c:ser>
        <c:ser>
          <c:idx val="10"/>
          <c:order val="11"/>
          <c:tx>
            <c:strRef>
              <c:f>ALT!$M$2</c:f>
              <c:strCache>
                <c:ptCount val="1"/>
                <c:pt idx="0">
                  <c:v>10病院平均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ALT!$A$3:$A$21</c:f>
              <c:numCache>
                <c:formatCode>General</c:formatCode>
                <c:ptCount val="19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</c:numCache>
            </c:numRef>
          </c:cat>
          <c:val>
            <c:numRef>
              <c:f>ALT!$M$3:$M$21</c:f>
              <c:numCache>
                <c:formatCode>0.0</c:formatCode>
                <c:ptCount val="19"/>
                <c:pt idx="0">
                  <c:v>75.106269841269835</c:v>
                </c:pt>
                <c:pt idx="1">
                  <c:v>74.887441287878787</c:v>
                </c:pt>
                <c:pt idx="2">
                  <c:v>74.797239393939407</c:v>
                </c:pt>
                <c:pt idx="3">
                  <c:v>74.842861791831353</c:v>
                </c:pt>
                <c:pt idx="4">
                  <c:v>74.938523976608195</c:v>
                </c:pt>
                <c:pt idx="5">
                  <c:v>75.12422990693517</c:v>
                </c:pt>
                <c:pt idx="6">
                  <c:v>75.079955592794306</c:v>
                </c:pt>
                <c:pt idx="7">
                  <c:v>75.046834920634936</c:v>
                </c:pt>
                <c:pt idx="8">
                  <c:v>75.077836752136747</c:v>
                </c:pt>
                <c:pt idx="9">
                  <c:v>75.152432545311257</c:v>
                </c:pt>
                <c:pt idx="10">
                  <c:v>75.238150488915522</c:v>
                </c:pt>
                <c:pt idx="11">
                  <c:v>75.344442022882546</c:v>
                </c:pt>
                <c:pt idx="12">
                  <c:v>75.365381964439536</c:v>
                </c:pt>
                <c:pt idx="13">
                  <c:v>75.027365996438419</c:v>
                </c:pt>
                <c:pt idx="14">
                  <c:v>75.161582489878541</c:v>
                </c:pt>
                <c:pt idx="15">
                  <c:v>74.970191985645926</c:v>
                </c:pt>
                <c:pt idx="16">
                  <c:v>75.101338030180827</c:v>
                </c:pt>
                <c:pt idx="17">
                  <c:v>75.256100346652076</c:v>
                </c:pt>
                <c:pt idx="18">
                  <c:v>74</c:v>
                </c:pt>
              </c:numCache>
            </c:numRef>
          </c:val>
        </c:ser>
        <c:ser>
          <c:idx val="11"/>
          <c:order val="12"/>
          <c:tx>
            <c:strRef>
              <c:f>ALT!$N$2</c:f>
              <c:strCache>
                <c:ptCount val="1"/>
                <c:pt idx="0">
                  <c:v>R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ALT!$A$3:$A$21</c:f>
              <c:numCache>
                <c:formatCode>General</c:formatCode>
                <c:ptCount val="19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</c:numCache>
            </c:numRef>
          </c:cat>
          <c:val>
            <c:numRef>
              <c:f>ALT!$N$3:$N$21</c:f>
              <c:numCache>
                <c:formatCode>0.0</c:formatCode>
                <c:ptCount val="19"/>
                <c:pt idx="0">
                  <c:v>0.27777777777779988</c:v>
                </c:pt>
                <c:pt idx="1">
                  <c:v>2.1000000000000085</c:v>
                </c:pt>
                <c:pt idx="2">
                  <c:v>2.2677777777777663</c:v>
                </c:pt>
                <c:pt idx="3">
                  <c:v>2.3345454545454345</c:v>
                </c:pt>
                <c:pt idx="4">
                  <c:v>1.8919005847953372</c:v>
                </c:pt>
                <c:pt idx="5">
                  <c:v>1.5339999999999918</c:v>
                </c:pt>
                <c:pt idx="6">
                  <c:v>1.8650000000000091</c:v>
                </c:pt>
                <c:pt idx="7">
                  <c:v>2.6055555555555543</c:v>
                </c:pt>
                <c:pt idx="8">
                  <c:v>2.132000000000005</c:v>
                </c:pt>
                <c:pt idx="9">
                  <c:v>2.1174152876280488</c:v>
                </c:pt>
                <c:pt idx="10">
                  <c:v>2.235294117647058</c:v>
                </c:pt>
                <c:pt idx="11">
                  <c:v>3.3875000000000028</c:v>
                </c:pt>
                <c:pt idx="12">
                  <c:v>2.8937499999999972</c:v>
                </c:pt>
                <c:pt idx="13">
                  <c:v>3.2410344827586215</c:v>
                </c:pt>
                <c:pt idx="14">
                  <c:v>2.7150000000000034</c:v>
                </c:pt>
                <c:pt idx="15">
                  <c:v>2.8245454545454578</c:v>
                </c:pt>
                <c:pt idx="16">
                  <c:v>2.8599999999999994</c:v>
                </c:pt>
                <c:pt idx="17">
                  <c:v>2.7655172413793139</c:v>
                </c:pt>
                <c:pt idx="18">
                  <c:v>0</c:v>
                </c:pt>
              </c:numCache>
            </c:numRef>
          </c:val>
        </c:ser>
        <c:ser>
          <c:idx val="12"/>
          <c:order val="13"/>
          <c:tx>
            <c:strRef>
              <c:f>ALT!$O$2</c:f>
              <c:strCache>
                <c:ptCount val="1"/>
                <c:pt idx="0">
                  <c:v>下限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ALT!$A$3:$A$21</c:f>
              <c:numCache>
                <c:formatCode>General</c:formatCode>
                <c:ptCount val="19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</c:numCache>
            </c:numRef>
          </c:cat>
          <c:val>
            <c:numRef>
              <c:f>ALT!$O$3:$O$21</c:f>
              <c:numCache>
                <c:formatCode>General</c:formatCode>
                <c:ptCount val="19"/>
                <c:pt idx="0">
                  <c:v>72</c:v>
                </c:pt>
                <c:pt idx="1">
                  <c:v>72</c:v>
                </c:pt>
                <c:pt idx="2">
                  <c:v>72</c:v>
                </c:pt>
                <c:pt idx="3">
                  <c:v>72</c:v>
                </c:pt>
                <c:pt idx="4">
                  <c:v>72</c:v>
                </c:pt>
                <c:pt idx="5">
                  <c:v>72</c:v>
                </c:pt>
                <c:pt idx="6">
                  <c:v>72</c:v>
                </c:pt>
                <c:pt idx="7">
                  <c:v>72</c:v>
                </c:pt>
                <c:pt idx="8">
                  <c:v>72</c:v>
                </c:pt>
                <c:pt idx="9">
                  <c:v>72</c:v>
                </c:pt>
                <c:pt idx="10">
                  <c:v>72</c:v>
                </c:pt>
                <c:pt idx="11">
                  <c:v>72</c:v>
                </c:pt>
                <c:pt idx="12">
                  <c:v>72</c:v>
                </c:pt>
                <c:pt idx="13">
                  <c:v>72</c:v>
                </c:pt>
                <c:pt idx="14">
                  <c:v>72</c:v>
                </c:pt>
                <c:pt idx="15">
                  <c:v>72</c:v>
                </c:pt>
                <c:pt idx="16">
                  <c:v>72</c:v>
                </c:pt>
                <c:pt idx="17">
                  <c:v>72</c:v>
                </c:pt>
                <c:pt idx="18">
                  <c:v>72</c:v>
                </c:pt>
              </c:numCache>
            </c:numRef>
          </c:val>
        </c:ser>
        <c:ser>
          <c:idx val="13"/>
          <c:order val="14"/>
          <c:tx>
            <c:strRef>
              <c:f>ALT!$P$2</c:f>
              <c:strCache>
                <c:ptCount val="1"/>
                <c:pt idx="0">
                  <c:v>上限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ALT!$A$3:$A$21</c:f>
              <c:numCache>
                <c:formatCode>General</c:formatCode>
                <c:ptCount val="19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</c:numCache>
            </c:numRef>
          </c:cat>
          <c:val>
            <c:numRef>
              <c:f>ALT!$P$3:$P$21</c:f>
              <c:numCache>
                <c:formatCode>General</c:formatCode>
                <c:ptCount val="19"/>
                <c:pt idx="0">
                  <c:v>80</c:v>
                </c:pt>
                <c:pt idx="1">
                  <c:v>80</c:v>
                </c:pt>
                <c:pt idx="2">
                  <c:v>80</c:v>
                </c:pt>
                <c:pt idx="3">
                  <c:v>80</c:v>
                </c:pt>
                <c:pt idx="4">
                  <c:v>80</c:v>
                </c:pt>
                <c:pt idx="5">
                  <c:v>80</c:v>
                </c:pt>
                <c:pt idx="6">
                  <c:v>80</c:v>
                </c:pt>
                <c:pt idx="7">
                  <c:v>80</c:v>
                </c:pt>
                <c:pt idx="8">
                  <c:v>80</c:v>
                </c:pt>
                <c:pt idx="9">
                  <c:v>80</c:v>
                </c:pt>
                <c:pt idx="10">
                  <c:v>80</c:v>
                </c:pt>
                <c:pt idx="11">
                  <c:v>80</c:v>
                </c:pt>
                <c:pt idx="12">
                  <c:v>80</c:v>
                </c:pt>
                <c:pt idx="13">
                  <c:v>80</c:v>
                </c:pt>
                <c:pt idx="14">
                  <c:v>80</c:v>
                </c:pt>
                <c:pt idx="15">
                  <c:v>80</c:v>
                </c:pt>
                <c:pt idx="16">
                  <c:v>80</c:v>
                </c:pt>
                <c:pt idx="17">
                  <c:v>80</c:v>
                </c:pt>
                <c:pt idx="18">
                  <c:v>80</c:v>
                </c:pt>
              </c:numCache>
            </c:numRef>
          </c:val>
        </c:ser>
        <c:marker val="1"/>
        <c:axId val="75048448"/>
        <c:axId val="75050368"/>
      </c:lineChart>
      <c:catAx>
        <c:axId val="75048448"/>
        <c:scaling>
          <c:orientation val="minMax"/>
        </c:scaling>
        <c:axPos val="b"/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75050368"/>
        <c:crosses val="autoZero"/>
        <c:lblAlgn val="ctr"/>
        <c:lblOffset val="100"/>
        <c:tickLblSkip val="1"/>
        <c:tickMarkSkip val="1"/>
      </c:catAx>
      <c:valAx>
        <c:axId val="75050368"/>
        <c:scaling>
          <c:orientation val="minMax"/>
          <c:max val="84"/>
          <c:min val="68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75048448"/>
        <c:crosses val="autoZero"/>
        <c:crossBetween val="between"/>
        <c:majorUnit val="4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12"/>
        <c:delete val="1"/>
      </c:legendEntry>
      <c:layout>
        <c:manualLayout>
          <c:xMode val="edge"/>
          <c:yMode val="edge"/>
          <c:x val="0.82546043209566966"/>
          <c:y val="0.11333378979801439"/>
          <c:w val="0.15879276236967191"/>
          <c:h val="0.86782197101861924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/>
          </a:pPr>
          <a:endParaRPr lang="ja-JP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Meiryo UI" pitchFamily="50" charset="-128"/>
          <a:ea typeface="Meiryo UI" pitchFamily="50" charset="-128"/>
          <a:cs typeface="Meiryo UI" pitchFamily="50" charset="-128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300" verticalDpi="300"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>
        <c:manualLayout>
          <c:layoutTarget val="inner"/>
          <c:xMode val="edge"/>
          <c:yMode val="edge"/>
          <c:x val="7.4814575943245448E-2"/>
          <c:y val="8.5763293310463243E-2"/>
          <c:w val="0.69912931312481152"/>
          <c:h val="0.73413379073756357"/>
        </c:manualLayout>
      </c:layout>
      <c:lineChart>
        <c:grouping val="standard"/>
        <c:ser>
          <c:idx val="0"/>
          <c:order val="0"/>
          <c:tx>
            <c:strRef>
              <c:f>GLU!$B$2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GLU!$A$3:$A$21</c:f>
              <c:numCache>
                <c:formatCode>General</c:formatCode>
                <c:ptCount val="19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</c:numCache>
            </c:numRef>
          </c:cat>
          <c:val>
            <c:numRef>
              <c:f>GLU!$B$3:$B$21</c:f>
              <c:numCache>
                <c:formatCode>0.0</c:formatCode>
                <c:ptCount val="19"/>
                <c:pt idx="1">
                  <c:v>183.54545454545453</c:v>
                </c:pt>
                <c:pt idx="2">
                  <c:v>183.61111111111111</c:v>
                </c:pt>
                <c:pt idx="3">
                  <c:v>183.72222222222223</c:v>
                </c:pt>
                <c:pt idx="4">
                  <c:v>183.02631578947367</c:v>
                </c:pt>
                <c:pt idx="5">
                  <c:v>182.81578947368422</c:v>
                </c:pt>
                <c:pt idx="6">
                  <c:v>183.42500000000001</c:v>
                </c:pt>
                <c:pt idx="7">
                  <c:v>182.91666666666666</c:v>
                </c:pt>
                <c:pt idx="8">
                  <c:v>182.47222222222223</c:v>
                </c:pt>
                <c:pt idx="9">
                  <c:v>182</c:v>
                </c:pt>
                <c:pt idx="10">
                  <c:v>182.61764705882354</c:v>
                </c:pt>
                <c:pt idx="11">
                  <c:v>183.53125</c:v>
                </c:pt>
                <c:pt idx="12">
                  <c:v>183.8125</c:v>
                </c:pt>
                <c:pt idx="13">
                  <c:v>183.9375</c:v>
                </c:pt>
                <c:pt idx="14">
                  <c:v>183.84375</c:v>
                </c:pt>
                <c:pt idx="15">
                  <c:v>183.9375</c:v>
                </c:pt>
                <c:pt idx="16">
                  <c:v>184.03125</c:v>
                </c:pt>
                <c:pt idx="17">
                  <c:v>183.59259259259258</c:v>
                </c:pt>
              </c:numCache>
            </c:numRef>
          </c:val>
        </c:ser>
        <c:ser>
          <c:idx val="1"/>
          <c:order val="1"/>
          <c:tx>
            <c:strRef>
              <c:f>GLU!$C$2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GLU!$A$3:$A$21</c:f>
              <c:numCache>
                <c:formatCode>General</c:formatCode>
                <c:ptCount val="19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</c:numCache>
            </c:numRef>
          </c:cat>
          <c:val>
            <c:numRef>
              <c:f>GLU!$C$3:$C$21</c:f>
              <c:numCache>
                <c:formatCode>0.0</c:formatCode>
                <c:ptCount val="19"/>
                <c:pt idx="1">
                  <c:v>183.84636363636363</c:v>
                </c:pt>
                <c:pt idx="2">
                  <c:v>184.00388888888887</c:v>
                </c:pt>
                <c:pt idx="3">
                  <c:v>183.87842105263161</c:v>
                </c:pt>
                <c:pt idx="4">
                  <c:v>183.12000000000003</c:v>
                </c:pt>
                <c:pt idx="5">
                  <c:v>184.79952380952381</c:v>
                </c:pt>
                <c:pt idx="6">
                  <c:v>183.22863636363638</c:v>
                </c:pt>
                <c:pt idx="7">
                  <c:v>184.79952380952381</c:v>
                </c:pt>
                <c:pt idx="8">
                  <c:v>184.57500000000002</c:v>
                </c:pt>
                <c:pt idx="9">
                  <c:v>184.79952380952381</c:v>
                </c:pt>
                <c:pt idx="10">
                  <c:v>182.80409090909095</c:v>
                </c:pt>
                <c:pt idx="11">
                  <c:v>182.8347619047619</c:v>
                </c:pt>
                <c:pt idx="12">
                  <c:v>182.00333333333333</c:v>
                </c:pt>
                <c:pt idx="13">
                  <c:v>182.8347619047619</c:v>
                </c:pt>
                <c:pt idx="14">
                  <c:v>184.13631578947368</c:v>
                </c:pt>
                <c:pt idx="15">
                  <c:v>183.92157894736843</c:v>
                </c:pt>
                <c:pt idx="16">
                  <c:v>184.33789473684209</c:v>
                </c:pt>
                <c:pt idx="17">
                  <c:v>182.40749999999997</c:v>
                </c:pt>
              </c:numCache>
            </c:numRef>
          </c:val>
        </c:ser>
        <c:ser>
          <c:idx val="2"/>
          <c:order val="2"/>
          <c:tx>
            <c:strRef>
              <c:f>GLU!$D$2</c:f>
              <c:strCache>
                <c:ptCount val="1"/>
                <c:pt idx="0">
                  <c:v>船橋中央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GLU!$A$3:$A$21</c:f>
              <c:numCache>
                <c:formatCode>General</c:formatCode>
                <c:ptCount val="19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</c:numCache>
            </c:numRef>
          </c:cat>
          <c:val>
            <c:numRef>
              <c:f>GLU!$D$3:$D$21</c:f>
              <c:numCache>
                <c:formatCode>0.0</c:formatCode>
                <c:ptCount val="19"/>
                <c:pt idx="0">
                  <c:v>182.82</c:v>
                </c:pt>
                <c:pt idx="1">
                  <c:v>182.81</c:v>
                </c:pt>
                <c:pt idx="2">
                  <c:v>182.25</c:v>
                </c:pt>
                <c:pt idx="3">
                  <c:v>183.08</c:v>
                </c:pt>
                <c:pt idx="4">
                  <c:v>182.99</c:v>
                </c:pt>
                <c:pt idx="5">
                  <c:v>182.87</c:v>
                </c:pt>
                <c:pt idx="6">
                  <c:v>182.64</c:v>
                </c:pt>
                <c:pt idx="7">
                  <c:v>182.57</c:v>
                </c:pt>
                <c:pt idx="8">
                  <c:v>183.12</c:v>
                </c:pt>
                <c:pt idx="9">
                  <c:v>182.51</c:v>
                </c:pt>
                <c:pt idx="10">
                  <c:v>182.91</c:v>
                </c:pt>
                <c:pt idx="11">
                  <c:v>183.22</c:v>
                </c:pt>
                <c:pt idx="12">
                  <c:v>183.29</c:v>
                </c:pt>
                <c:pt idx="13">
                  <c:v>182.83</c:v>
                </c:pt>
                <c:pt idx="14">
                  <c:v>182.87</c:v>
                </c:pt>
                <c:pt idx="15">
                  <c:v>182.48</c:v>
                </c:pt>
                <c:pt idx="16">
                  <c:v>182.21</c:v>
                </c:pt>
              </c:numCache>
            </c:numRef>
          </c:val>
        </c:ser>
        <c:ser>
          <c:idx val="4"/>
          <c:order val="3"/>
          <c:tx>
            <c:strRef>
              <c:f>GLU!$E$2</c:f>
              <c:strCache>
                <c:ptCount val="1"/>
                <c:pt idx="0">
                  <c:v>県立佐原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GLU!$A$3:$A$21</c:f>
              <c:numCache>
                <c:formatCode>General</c:formatCode>
                <c:ptCount val="19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</c:numCache>
            </c:numRef>
          </c:cat>
          <c:val>
            <c:numRef>
              <c:f>GLU!$E$3:$E$21</c:f>
              <c:numCache>
                <c:formatCode>0.0</c:formatCode>
                <c:ptCount val="19"/>
                <c:pt idx="1">
                  <c:v>182.55</c:v>
                </c:pt>
                <c:pt idx="2">
                  <c:v>183.5</c:v>
                </c:pt>
                <c:pt idx="3">
                  <c:v>182.61</c:v>
                </c:pt>
                <c:pt idx="4">
                  <c:v>182.28</c:v>
                </c:pt>
                <c:pt idx="5">
                  <c:v>182.1</c:v>
                </c:pt>
                <c:pt idx="6">
                  <c:v>181.87</c:v>
                </c:pt>
                <c:pt idx="7">
                  <c:v>181.85</c:v>
                </c:pt>
                <c:pt idx="8">
                  <c:v>181.35</c:v>
                </c:pt>
                <c:pt idx="9">
                  <c:v>181.96</c:v>
                </c:pt>
                <c:pt idx="10">
                  <c:v>183.06</c:v>
                </c:pt>
                <c:pt idx="11">
                  <c:v>182.37</c:v>
                </c:pt>
                <c:pt idx="12">
                  <c:v>180.92</c:v>
                </c:pt>
                <c:pt idx="13">
                  <c:v>182.85</c:v>
                </c:pt>
                <c:pt idx="14">
                  <c:v>182.15</c:v>
                </c:pt>
                <c:pt idx="15">
                  <c:v>182.78</c:v>
                </c:pt>
                <c:pt idx="16">
                  <c:v>182.26</c:v>
                </c:pt>
              </c:numCache>
            </c:numRef>
          </c:val>
        </c:ser>
        <c:ser>
          <c:idx val="5"/>
          <c:order val="4"/>
          <c:tx>
            <c:strRef>
              <c:f>GLU!$F$2</c:f>
              <c:strCache>
                <c:ptCount val="1"/>
                <c:pt idx="0">
                  <c:v>千葉ﾘﾊﾋﾞﾘ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GLU!$A$3:$A$21</c:f>
              <c:numCache>
                <c:formatCode>General</c:formatCode>
                <c:ptCount val="19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</c:numCache>
            </c:numRef>
          </c:cat>
          <c:val>
            <c:numRef>
              <c:f>GLU!$F$3:$F$21</c:f>
              <c:numCache>
                <c:formatCode>0.0</c:formatCode>
                <c:ptCount val="19"/>
                <c:pt idx="0">
                  <c:v>180.76666666666665</c:v>
                </c:pt>
                <c:pt idx="1">
                  <c:v>181.23281249999997</c:v>
                </c:pt>
                <c:pt idx="2">
                  <c:v>180.99230769230766</c:v>
                </c:pt>
                <c:pt idx="3">
                  <c:v>181.30740740740737</c:v>
                </c:pt>
                <c:pt idx="4">
                  <c:v>181.11578947368423</c:v>
                </c:pt>
                <c:pt idx="5">
                  <c:v>181.34259259259255</c:v>
                </c:pt>
                <c:pt idx="6">
                  <c:v>181.08281250000005</c:v>
                </c:pt>
                <c:pt idx="7">
                  <c:v>181.07118644067799</c:v>
                </c:pt>
                <c:pt idx="8">
                  <c:v>181.65961538461534</c:v>
                </c:pt>
                <c:pt idx="9">
                  <c:v>181.7</c:v>
                </c:pt>
                <c:pt idx="10">
                  <c:v>181.43582089552231</c:v>
                </c:pt>
                <c:pt idx="11">
                  <c:v>180.77580645161297</c:v>
                </c:pt>
                <c:pt idx="12">
                  <c:v>181.02830188679246</c:v>
                </c:pt>
                <c:pt idx="13">
                  <c:v>181.22698410000001</c:v>
                </c:pt>
                <c:pt idx="14">
                  <c:v>181.27592592592595</c:v>
                </c:pt>
                <c:pt idx="15">
                  <c:v>180.77894736842106</c:v>
                </c:pt>
                <c:pt idx="16">
                  <c:v>180.65172413793101</c:v>
                </c:pt>
                <c:pt idx="17">
                  <c:v>180.58620689655172</c:v>
                </c:pt>
              </c:numCache>
            </c:numRef>
          </c:val>
        </c:ser>
        <c:ser>
          <c:idx val="6"/>
          <c:order val="5"/>
          <c:tx>
            <c:strRef>
              <c:f>GLU!$G$2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GLU!$A$3:$A$21</c:f>
              <c:numCache>
                <c:formatCode>General</c:formatCode>
                <c:ptCount val="19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</c:numCache>
            </c:numRef>
          </c:cat>
          <c:val>
            <c:numRef>
              <c:f>GLU!$G$3:$G$21</c:f>
              <c:numCache>
                <c:formatCode>0.0</c:formatCode>
                <c:ptCount val="19"/>
                <c:pt idx="1">
                  <c:v>183.79166666666666</c:v>
                </c:pt>
                <c:pt idx="2">
                  <c:v>182.41666666666666</c:v>
                </c:pt>
                <c:pt idx="3">
                  <c:v>182.79166666666666</c:v>
                </c:pt>
                <c:pt idx="4">
                  <c:v>183.64</c:v>
                </c:pt>
                <c:pt idx="5">
                  <c:v>182.29166666666666</c:v>
                </c:pt>
                <c:pt idx="6">
                  <c:v>183.18181818181819</c:v>
                </c:pt>
                <c:pt idx="7">
                  <c:v>182.47619047619048</c:v>
                </c:pt>
                <c:pt idx="8">
                  <c:v>183.3</c:v>
                </c:pt>
                <c:pt idx="9">
                  <c:v>182.5</c:v>
                </c:pt>
                <c:pt idx="10">
                  <c:v>182.21111111111111</c:v>
                </c:pt>
                <c:pt idx="11">
                  <c:v>182.90816326530611</c:v>
                </c:pt>
                <c:pt idx="12">
                  <c:v>182.60869565217391</c:v>
                </c:pt>
                <c:pt idx="13">
                  <c:v>182.70967741935485</c:v>
                </c:pt>
                <c:pt idx="14">
                  <c:v>182.88095238095238</c:v>
                </c:pt>
                <c:pt idx="15">
                  <c:v>181.29761904761904</c:v>
                </c:pt>
                <c:pt idx="16">
                  <c:v>182.69642857142858</c:v>
                </c:pt>
              </c:numCache>
            </c:numRef>
          </c:val>
        </c:ser>
        <c:ser>
          <c:idx val="7"/>
          <c:order val="6"/>
          <c:tx>
            <c:strRef>
              <c:f>GLU!$H$2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GLU!$A$3:$A$21</c:f>
              <c:numCache>
                <c:formatCode>General</c:formatCode>
                <c:ptCount val="19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</c:numCache>
            </c:numRef>
          </c:cat>
          <c:val>
            <c:numRef>
              <c:f>GLU!$H$3:$H$21</c:f>
              <c:numCache>
                <c:formatCode>0.0</c:formatCode>
                <c:ptCount val="19"/>
                <c:pt idx="1">
                  <c:v>184.7</c:v>
                </c:pt>
                <c:pt idx="2">
                  <c:v>183.6</c:v>
                </c:pt>
                <c:pt idx="3">
                  <c:v>183.6</c:v>
                </c:pt>
                <c:pt idx="4">
                  <c:v>184.3</c:v>
                </c:pt>
                <c:pt idx="5">
                  <c:v>184.6</c:v>
                </c:pt>
                <c:pt idx="6">
                  <c:v>183.8</c:v>
                </c:pt>
                <c:pt idx="7">
                  <c:v>184.8</c:v>
                </c:pt>
                <c:pt idx="8">
                  <c:v>182</c:v>
                </c:pt>
                <c:pt idx="9">
                  <c:v>182.8</c:v>
                </c:pt>
                <c:pt idx="10">
                  <c:v>181.8</c:v>
                </c:pt>
                <c:pt idx="11">
                  <c:v>182.2</c:v>
                </c:pt>
                <c:pt idx="12">
                  <c:v>182.2</c:v>
                </c:pt>
                <c:pt idx="13">
                  <c:v>183</c:v>
                </c:pt>
                <c:pt idx="14">
                  <c:v>183.3</c:v>
                </c:pt>
                <c:pt idx="15">
                  <c:v>184</c:v>
                </c:pt>
                <c:pt idx="16">
                  <c:v>183.1</c:v>
                </c:pt>
                <c:pt idx="17">
                  <c:v>184.8</c:v>
                </c:pt>
                <c:pt idx="18">
                  <c:v>183.3</c:v>
                </c:pt>
              </c:numCache>
            </c:numRef>
          </c:val>
        </c:ser>
        <c:ser>
          <c:idx val="8"/>
          <c:order val="7"/>
          <c:tx>
            <c:strRef>
              <c:f>GLU!$I$2</c:f>
              <c:strCache>
                <c:ptCount val="1"/>
                <c:pt idx="0">
                  <c:v>東歯大市川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GLU!$A$3:$A$21</c:f>
              <c:numCache>
                <c:formatCode>General</c:formatCode>
                <c:ptCount val="19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</c:numCache>
            </c:numRef>
          </c:cat>
          <c:val>
            <c:numRef>
              <c:f>GLU!$I$3:$I$21</c:f>
              <c:numCache>
                <c:formatCode>0.0</c:formatCode>
                <c:ptCount val="19"/>
                <c:pt idx="1">
                  <c:v>186.39500000000001</c:v>
                </c:pt>
                <c:pt idx="2">
                  <c:v>186.41</c:v>
                </c:pt>
                <c:pt idx="3">
                  <c:v>184.988</c:v>
                </c:pt>
                <c:pt idx="4">
                  <c:v>188.91399999999999</c:v>
                </c:pt>
                <c:pt idx="5">
                  <c:v>184.51300000000001</c:v>
                </c:pt>
                <c:pt idx="6">
                  <c:v>185.977</c:v>
                </c:pt>
                <c:pt idx="7">
                  <c:v>185.59700000000001</c:v>
                </c:pt>
                <c:pt idx="8">
                  <c:v>181.54499999999999</c:v>
                </c:pt>
                <c:pt idx="9">
                  <c:v>182.56100000000001</c:v>
                </c:pt>
                <c:pt idx="10">
                  <c:v>182.82900000000001</c:v>
                </c:pt>
                <c:pt idx="11">
                  <c:v>181.73500000000001</c:v>
                </c:pt>
                <c:pt idx="12">
                  <c:v>181.964</c:v>
                </c:pt>
                <c:pt idx="13">
                  <c:v>181.578</c:v>
                </c:pt>
                <c:pt idx="14">
                  <c:v>181.86099999999999</c:v>
                </c:pt>
                <c:pt idx="15">
                  <c:v>183.446</c:v>
                </c:pt>
                <c:pt idx="16">
                  <c:v>184.56800000000001</c:v>
                </c:pt>
                <c:pt idx="17">
                  <c:v>184.28200000000001</c:v>
                </c:pt>
              </c:numCache>
            </c:numRef>
          </c:val>
        </c:ser>
        <c:ser>
          <c:idx val="3"/>
          <c:order val="8"/>
          <c:tx>
            <c:strRef>
              <c:f>GLU!$J$2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GLU!$A$3:$A$21</c:f>
              <c:numCache>
                <c:formatCode>General</c:formatCode>
                <c:ptCount val="19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</c:numCache>
            </c:numRef>
          </c:cat>
          <c:val>
            <c:numRef>
              <c:f>GLU!$J$3:$J$21</c:f>
              <c:numCache>
                <c:formatCode>0.0</c:formatCode>
                <c:ptCount val="19"/>
                <c:pt idx="0">
                  <c:v>183.08</c:v>
                </c:pt>
                <c:pt idx="1">
                  <c:v>180.53</c:v>
                </c:pt>
                <c:pt idx="2">
                  <c:v>183.14</c:v>
                </c:pt>
                <c:pt idx="3">
                  <c:v>181.57</c:v>
                </c:pt>
                <c:pt idx="4">
                  <c:v>180.96</c:v>
                </c:pt>
                <c:pt idx="5">
                  <c:v>183.07</c:v>
                </c:pt>
                <c:pt idx="6">
                  <c:v>184.38</c:v>
                </c:pt>
                <c:pt idx="7">
                  <c:v>182.88</c:v>
                </c:pt>
                <c:pt idx="8">
                  <c:v>182.69</c:v>
                </c:pt>
                <c:pt idx="9">
                  <c:v>184.37</c:v>
                </c:pt>
                <c:pt idx="10">
                  <c:v>183.67</c:v>
                </c:pt>
                <c:pt idx="11">
                  <c:v>181.33</c:v>
                </c:pt>
                <c:pt idx="12">
                  <c:v>179.58</c:v>
                </c:pt>
                <c:pt idx="13">
                  <c:v>180.94</c:v>
                </c:pt>
                <c:pt idx="14">
                  <c:v>181.3</c:v>
                </c:pt>
                <c:pt idx="15">
                  <c:v>180.04</c:v>
                </c:pt>
                <c:pt idx="16">
                  <c:v>180.42</c:v>
                </c:pt>
                <c:pt idx="17">
                  <c:v>182.25</c:v>
                </c:pt>
              </c:numCache>
            </c:numRef>
          </c:val>
        </c:ser>
        <c:ser>
          <c:idx val="14"/>
          <c:order val="9"/>
          <c:tx>
            <c:strRef>
              <c:f>GLU!$K$2</c:f>
              <c:strCache>
                <c:ptCount val="1"/>
                <c:pt idx="0">
                  <c:v>こども病院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GLU!$A$3:$A$21</c:f>
              <c:numCache>
                <c:formatCode>General</c:formatCode>
                <c:ptCount val="19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</c:numCache>
            </c:numRef>
          </c:cat>
          <c:val>
            <c:numRef>
              <c:f>GLU!$K$3:$K$21</c:f>
              <c:numCache>
                <c:formatCode>0.0</c:formatCode>
                <c:ptCount val="19"/>
                <c:pt idx="0">
                  <c:v>185.85714285714286</c:v>
                </c:pt>
                <c:pt idx="1">
                  <c:v>185.46666666666667</c:v>
                </c:pt>
                <c:pt idx="2">
                  <c:v>184.75</c:v>
                </c:pt>
                <c:pt idx="3">
                  <c:v>184</c:v>
                </c:pt>
                <c:pt idx="4">
                  <c:v>184.58064516129033</c:v>
                </c:pt>
                <c:pt idx="5">
                  <c:v>185.7391304347826</c:v>
                </c:pt>
                <c:pt idx="6">
                  <c:v>184</c:v>
                </c:pt>
                <c:pt idx="7">
                  <c:v>184.36666666666667</c:v>
                </c:pt>
                <c:pt idx="8">
                  <c:v>187.93548387096774</c:v>
                </c:pt>
                <c:pt idx="9">
                  <c:v>184.64285714285714</c:v>
                </c:pt>
                <c:pt idx="10">
                  <c:v>182.2258064516129</c:v>
                </c:pt>
                <c:pt idx="11">
                  <c:v>183.42857142857142</c:v>
                </c:pt>
                <c:pt idx="12">
                  <c:v>182.32142857142858</c:v>
                </c:pt>
                <c:pt idx="13">
                  <c:v>182.53571428571428</c:v>
                </c:pt>
                <c:pt idx="14">
                  <c:v>181.21621621621622</c:v>
                </c:pt>
                <c:pt idx="15">
                  <c:v>181.24</c:v>
                </c:pt>
                <c:pt idx="16">
                  <c:v>183.09090909090909</c:v>
                </c:pt>
                <c:pt idx="17">
                  <c:v>182.7</c:v>
                </c:pt>
              </c:numCache>
            </c:numRef>
          </c:val>
        </c:ser>
        <c:ser>
          <c:idx val="9"/>
          <c:order val="10"/>
          <c:tx>
            <c:strRef>
              <c:f>GLU!$L$2</c:f>
              <c:strCache>
                <c:ptCount val="1"/>
                <c:pt idx="0">
                  <c:v>認証値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GLU!$A$3:$A$21</c:f>
              <c:numCache>
                <c:formatCode>General</c:formatCode>
                <c:ptCount val="19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</c:numCache>
            </c:numRef>
          </c:cat>
          <c:val>
            <c:numRef>
              <c:f>GLU!$L$3:$L$21</c:f>
              <c:numCache>
                <c:formatCode>0</c:formatCode>
                <c:ptCount val="19"/>
                <c:pt idx="0">
                  <c:v>183</c:v>
                </c:pt>
                <c:pt idx="1">
                  <c:v>183</c:v>
                </c:pt>
                <c:pt idx="2">
                  <c:v>183</c:v>
                </c:pt>
                <c:pt idx="3">
                  <c:v>183</c:v>
                </c:pt>
                <c:pt idx="4">
                  <c:v>183</c:v>
                </c:pt>
                <c:pt idx="5">
                  <c:v>183</c:v>
                </c:pt>
                <c:pt idx="6">
                  <c:v>183</c:v>
                </c:pt>
                <c:pt idx="7">
                  <c:v>183</c:v>
                </c:pt>
                <c:pt idx="8">
                  <c:v>183</c:v>
                </c:pt>
                <c:pt idx="9">
                  <c:v>183</c:v>
                </c:pt>
                <c:pt idx="10">
                  <c:v>183</c:v>
                </c:pt>
                <c:pt idx="11">
                  <c:v>183</c:v>
                </c:pt>
                <c:pt idx="12">
                  <c:v>183</c:v>
                </c:pt>
                <c:pt idx="13">
                  <c:v>183</c:v>
                </c:pt>
                <c:pt idx="14">
                  <c:v>183</c:v>
                </c:pt>
                <c:pt idx="15">
                  <c:v>183</c:v>
                </c:pt>
                <c:pt idx="16">
                  <c:v>183</c:v>
                </c:pt>
                <c:pt idx="17">
                  <c:v>183</c:v>
                </c:pt>
                <c:pt idx="18">
                  <c:v>183</c:v>
                </c:pt>
              </c:numCache>
            </c:numRef>
          </c:val>
        </c:ser>
        <c:ser>
          <c:idx val="10"/>
          <c:order val="11"/>
          <c:tx>
            <c:strRef>
              <c:f>GLU!$M$2</c:f>
              <c:strCache>
                <c:ptCount val="1"/>
                <c:pt idx="0">
                  <c:v>10病院平均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GLU!$A$3:$A$21</c:f>
              <c:numCache>
                <c:formatCode>General</c:formatCode>
                <c:ptCount val="19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</c:numCache>
            </c:numRef>
          </c:cat>
          <c:val>
            <c:numRef>
              <c:f>GLU!$M$3:$M$21</c:f>
              <c:numCache>
                <c:formatCode>0.0</c:formatCode>
                <c:ptCount val="19"/>
                <c:pt idx="0">
                  <c:v>183.13095238095238</c:v>
                </c:pt>
                <c:pt idx="1">
                  <c:v>183.48679640151516</c:v>
                </c:pt>
                <c:pt idx="2">
                  <c:v>183.46739743589742</c:v>
                </c:pt>
                <c:pt idx="3">
                  <c:v>183.15477173489279</c:v>
                </c:pt>
                <c:pt idx="4">
                  <c:v>183.4926750424448</c:v>
                </c:pt>
                <c:pt idx="5">
                  <c:v>183.41417029772498</c:v>
                </c:pt>
                <c:pt idx="6">
                  <c:v>183.35852670454545</c:v>
                </c:pt>
                <c:pt idx="7">
                  <c:v>183.33272340597259</c:v>
                </c:pt>
                <c:pt idx="8">
                  <c:v>183.06473214778055</c:v>
                </c:pt>
                <c:pt idx="9">
                  <c:v>182.98433809523812</c:v>
                </c:pt>
                <c:pt idx="10">
                  <c:v>182.55634764261606</c:v>
                </c:pt>
                <c:pt idx="11">
                  <c:v>182.43335530502526</c:v>
                </c:pt>
                <c:pt idx="12">
                  <c:v>181.97282594437283</c:v>
                </c:pt>
                <c:pt idx="13">
                  <c:v>182.4442637709831</c:v>
                </c:pt>
                <c:pt idx="14">
                  <c:v>182.48341603125681</c:v>
                </c:pt>
                <c:pt idx="15">
                  <c:v>182.39216453634083</c:v>
                </c:pt>
                <c:pt idx="16">
                  <c:v>182.73662065371107</c:v>
                </c:pt>
                <c:pt idx="17">
                  <c:v>182.94547135559205</c:v>
                </c:pt>
                <c:pt idx="18">
                  <c:v>183.3</c:v>
                </c:pt>
              </c:numCache>
            </c:numRef>
          </c:val>
        </c:ser>
        <c:ser>
          <c:idx val="11"/>
          <c:order val="12"/>
          <c:tx>
            <c:strRef>
              <c:f>GLU!$N$2</c:f>
              <c:strCache>
                <c:ptCount val="1"/>
                <c:pt idx="0">
                  <c:v>R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GLU!$A$3:$A$21</c:f>
              <c:numCache>
                <c:formatCode>General</c:formatCode>
                <c:ptCount val="19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</c:numCache>
            </c:numRef>
          </c:cat>
          <c:val>
            <c:numRef>
              <c:f>GLU!$N$3:$N$21</c:f>
              <c:numCache>
                <c:formatCode>0.0</c:formatCode>
                <c:ptCount val="19"/>
                <c:pt idx="0">
                  <c:v>5.0904761904762097</c:v>
                </c:pt>
                <c:pt idx="1">
                  <c:v>5.8650000000000091</c:v>
                </c:pt>
                <c:pt idx="2">
                  <c:v>5.4176923076923345</c:v>
                </c:pt>
                <c:pt idx="3">
                  <c:v>3.6805925925926317</c:v>
                </c:pt>
                <c:pt idx="4">
                  <c:v>7.9539999999999793</c:v>
                </c:pt>
                <c:pt idx="5">
                  <c:v>4.3965378421900425</c:v>
                </c:pt>
                <c:pt idx="6">
                  <c:v>4.8941874999999584</c:v>
                </c:pt>
                <c:pt idx="7">
                  <c:v>4.5258135593220175</c:v>
                </c:pt>
                <c:pt idx="8">
                  <c:v>6.5854838709677495</c:v>
                </c:pt>
                <c:pt idx="9">
                  <c:v>3.0995238095238165</c:v>
                </c:pt>
                <c:pt idx="10">
                  <c:v>2.2341791044776755</c:v>
                </c:pt>
                <c:pt idx="11">
                  <c:v>2.755443548387035</c:v>
                </c:pt>
                <c:pt idx="12">
                  <c:v>4.2324999999999875</c:v>
                </c:pt>
                <c:pt idx="13">
                  <c:v>2.9975000000000023</c:v>
                </c:pt>
                <c:pt idx="14">
                  <c:v>2.9200995732574597</c:v>
                </c:pt>
                <c:pt idx="15">
                  <c:v>3.960000000000008</c:v>
                </c:pt>
                <c:pt idx="16">
                  <c:v>4.1480000000000246</c:v>
                </c:pt>
                <c:pt idx="17">
                  <c:v>4.2137931034482961</c:v>
                </c:pt>
                <c:pt idx="18">
                  <c:v>0</c:v>
                </c:pt>
              </c:numCache>
            </c:numRef>
          </c:val>
        </c:ser>
        <c:ser>
          <c:idx val="12"/>
          <c:order val="13"/>
          <c:tx>
            <c:strRef>
              <c:f>GLU!$O$2</c:f>
              <c:strCache>
                <c:ptCount val="1"/>
                <c:pt idx="0">
                  <c:v>下限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GLU!$A$3:$A$21</c:f>
              <c:numCache>
                <c:formatCode>General</c:formatCode>
                <c:ptCount val="19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</c:numCache>
            </c:numRef>
          </c:cat>
          <c:val>
            <c:numRef>
              <c:f>GLU!$O$3:$O$21</c:f>
              <c:numCache>
                <c:formatCode>General</c:formatCode>
                <c:ptCount val="19"/>
                <c:pt idx="0">
                  <c:v>178</c:v>
                </c:pt>
                <c:pt idx="1">
                  <c:v>178</c:v>
                </c:pt>
                <c:pt idx="2">
                  <c:v>178</c:v>
                </c:pt>
                <c:pt idx="3">
                  <c:v>178</c:v>
                </c:pt>
                <c:pt idx="4">
                  <c:v>178</c:v>
                </c:pt>
                <c:pt idx="5">
                  <c:v>178</c:v>
                </c:pt>
                <c:pt idx="6">
                  <c:v>178</c:v>
                </c:pt>
                <c:pt idx="7">
                  <c:v>178</c:v>
                </c:pt>
                <c:pt idx="8">
                  <c:v>178</c:v>
                </c:pt>
                <c:pt idx="9">
                  <c:v>178</c:v>
                </c:pt>
                <c:pt idx="10">
                  <c:v>178</c:v>
                </c:pt>
                <c:pt idx="11">
                  <c:v>178</c:v>
                </c:pt>
                <c:pt idx="12">
                  <c:v>178</c:v>
                </c:pt>
                <c:pt idx="13">
                  <c:v>178</c:v>
                </c:pt>
                <c:pt idx="14">
                  <c:v>178</c:v>
                </c:pt>
                <c:pt idx="15">
                  <c:v>178</c:v>
                </c:pt>
                <c:pt idx="16">
                  <c:v>178</c:v>
                </c:pt>
                <c:pt idx="17">
                  <c:v>178</c:v>
                </c:pt>
                <c:pt idx="18">
                  <c:v>178</c:v>
                </c:pt>
              </c:numCache>
            </c:numRef>
          </c:val>
        </c:ser>
        <c:ser>
          <c:idx val="13"/>
          <c:order val="14"/>
          <c:tx>
            <c:strRef>
              <c:f>GLU!$P$2</c:f>
              <c:strCache>
                <c:ptCount val="1"/>
                <c:pt idx="0">
                  <c:v>上限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GLU!$A$3:$A$21</c:f>
              <c:numCache>
                <c:formatCode>General</c:formatCode>
                <c:ptCount val="19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</c:numCache>
            </c:numRef>
          </c:cat>
          <c:val>
            <c:numRef>
              <c:f>GLU!$P$3:$P$21</c:f>
              <c:numCache>
                <c:formatCode>General</c:formatCode>
                <c:ptCount val="19"/>
                <c:pt idx="0">
                  <c:v>188</c:v>
                </c:pt>
                <c:pt idx="1">
                  <c:v>188</c:v>
                </c:pt>
                <c:pt idx="2">
                  <c:v>188</c:v>
                </c:pt>
                <c:pt idx="3">
                  <c:v>188</c:v>
                </c:pt>
                <c:pt idx="4">
                  <c:v>188</c:v>
                </c:pt>
                <c:pt idx="5">
                  <c:v>188</c:v>
                </c:pt>
                <c:pt idx="6">
                  <c:v>188</c:v>
                </c:pt>
                <c:pt idx="7">
                  <c:v>188</c:v>
                </c:pt>
                <c:pt idx="8">
                  <c:v>188</c:v>
                </c:pt>
                <c:pt idx="9">
                  <c:v>188</c:v>
                </c:pt>
                <c:pt idx="10">
                  <c:v>188</c:v>
                </c:pt>
                <c:pt idx="11">
                  <c:v>188</c:v>
                </c:pt>
                <c:pt idx="12">
                  <c:v>188</c:v>
                </c:pt>
                <c:pt idx="13">
                  <c:v>188</c:v>
                </c:pt>
                <c:pt idx="14">
                  <c:v>188</c:v>
                </c:pt>
                <c:pt idx="15">
                  <c:v>188</c:v>
                </c:pt>
                <c:pt idx="16">
                  <c:v>188</c:v>
                </c:pt>
                <c:pt idx="17">
                  <c:v>188</c:v>
                </c:pt>
                <c:pt idx="18">
                  <c:v>188</c:v>
                </c:pt>
              </c:numCache>
            </c:numRef>
          </c:val>
        </c:ser>
        <c:marker val="1"/>
        <c:axId val="89233664"/>
        <c:axId val="89247744"/>
      </c:lineChart>
      <c:catAx>
        <c:axId val="89233664"/>
        <c:scaling>
          <c:orientation val="minMax"/>
        </c:scaling>
        <c:axPos val="b"/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89247744"/>
        <c:crosses val="autoZero"/>
        <c:lblAlgn val="ctr"/>
        <c:lblOffset val="100"/>
        <c:tickLblSkip val="1"/>
        <c:tickMarkSkip val="1"/>
      </c:catAx>
      <c:valAx>
        <c:axId val="89247744"/>
        <c:scaling>
          <c:orientation val="minMax"/>
          <c:max val="193"/>
          <c:min val="173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89233664"/>
        <c:crosses val="autoZero"/>
        <c:crossBetween val="between"/>
        <c:majorUnit val="5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12"/>
        <c:delete val="1"/>
      </c:legendEntry>
      <c:layout>
        <c:manualLayout>
          <c:xMode val="edge"/>
          <c:yMode val="edge"/>
          <c:x val="0.82064568038932806"/>
          <c:y val="0.10655715009140398"/>
          <c:w val="0.15870985999900275"/>
          <c:h val="0.8701128412881346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>
        <c:manualLayout>
          <c:layoutTarget val="inner"/>
          <c:xMode val="edge"/>
          <c:yMode val="edge"/>
          <c:x val="7.4694257797184693E-2"/>
          <c:y val="8.5397452587317707E-2"/>
          <c:w val="0.69929279282536649"/>
          <c:h val="0.73441809225093169"/>
        </c:manualLayout>
      </c:layout>
      <c:lineChart>
        <c:grouping val="standard"/>
        <c:ser>
          <c:idx val="0"/>
          <c:order val="0"/>
          <c:tx>
            <c:strRef>
              <c:f>Na!$B$2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Na!$A$3:$A$20</c:f>
              <c:numCache>
                <c:formatCode>General</c:formatCode>
                <c:ptCount val="18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</c:numCache>
            </c:numRef>
          </c:cat>
          <c:val>
            <c:numRef>
              <c:f>Na!$B$3:$B$20</c:f>
              <c:numCache>
                <c:formatCode>0.0</c:formatCode>
                <c:ptCount val="18"/>
                <c:pt idx="1">
                  <c:v>146.08181818181822</c:v>
                </c:pt>
                <c:pt idx="2">
                  <c:v>145.99999999999997</c:v>
                </c:pt>
                <c:pt idx="3">
                  <c:v>146.06666666666672</c:v>
                </c:pt>
                <c:pt idx="4">
                  <c:v>146.05263157894737</c:v>
                </c:pt>
                <c:pt idx="5">
                  <c:v>145.83157894736843</c:v>
                </c:pt>
                <c:pt idx="6">
                  <c:v>146.02500000000001</c:v>
                </c:pt>
                <c:pt idx="7">
                  <c:v>145.81666666666666</c:v>
                </c:pt>
                <c:pt idx="8">
                  <c:v>145.80555555555554</c:v>
                </c:pt>
                <c:pt idx="9">
                  <c:v>145.85277777777779</c:v>
                </c:pt>
                <c:pt idx="10">
                  <c:v>145.87352941176468</c:v>
                </c:pt>
                <c:pt idx="11">
                  <c:v>145.81562500000001</c:v>
                </c:pt>
                <c:pt idx="12">
                  <c:v>145.9375</c:v>
                </c:pt>
                <c:pt idx="13">
                  <c:v>145.95937499999997</c:v>
                </c:pt>
                <c:pt idx="14">
                  <c:v>145.796875</c:v>
                </c:pt>
                <c:pt idx="15">
                  <c:v>145.77187500000002</c:v>
                </c:pt>
                <c:pt idx="16">
                  <c:v>145.875</c:v>
                </c:pt>
                <c:pt idx="17">
                  <c:v>145.80370370370369</c:v>
                </c:pt>
              </c:numCache>
            </c:numRef>
          </c:val>
        </c:ser>
        <c:ser>
          <c:idx val="1"/>
          <c:order val="1"/>
          <c:tx>
            <c:strRef>
              <c:f>Na!$C$2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Na!$A$3:$A$20</c:f>
              <c:numCache>
                <c:formatCode>General</c:formatCode>
                <c:ptCount val="18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</c:numCache>
            </c:numRef>
          </c:cat>
          <c:val>
            <c:numRef>
              <c:f>Na!$C$3:$C$20</c:f>
              <c:numCache>
                <c:formatCode>0.0</c:formatCode>
                <c:ptCount val="18"/>
                <c:pt idx="1">
                  <c:v>145.95136363636365</c:v>
                </c:pt>
                <c:pt idx="2">
                  <c:v>145.79833333333337</c:v>
                </c:pt>
                <c:pt idx="3">
                  <c:v>145.90842105263158</c:v>
                </c:pt>
                <c:pt idx="4">
                  <c:v>145.97277777777779</c:v>
                </c:pt>
                <c:pt idx="5">
                  <c:v>146.95809523809524</c:v>
                </c:pt>
                <c:pt idx="6">
                  <c:v>146.87454545454543</c:v>
                </c:pt>
                <c:pt idx="7">
                  <c:v>146.95809523809524</c:v>
                </c:pt>
                <c:pt idx="8">
                  <c:v>146.90666666666664</c:v>
                </c:pt>
                <c:pt idx="9">
                  <c:v>146.95809523809524</c:v>
                </c:pt>
                <c:pt idx="10">
                  <c:v>146.39409090909089</c:v>
                </c:pt>
                <c:pt idx="11">
                  <c:v>146.42285714285714</c:v>
                </c:pt>
                <c:pt idx="12">
                  <c:v>146.08166666666665</c:v>
                </c:pt>
                <c:pt idx="13">
                  <c:v>146.42285714285714</c:v>
                </c:pt>
                <c:pt idx="14">
                  <c:v>146.56333333333336</c:v>
                </c:pt>
                <c:pt idx="15">
                  <c:v>146.24263157894734</c:v>
                </c:pt>
                <c:pt idx="16">
                  <c:v>146.26052631578949</c:v>
                </c:pt>
                <c:pt idx="17">
                  <c:v>146.15450000000004</c:v>
                </c:pt>
              </c:numCache>
            </c:numRef>
          </c:val>
        </c:ser>
        <c:ser>
          <c:idx val="2"/>
          <c:order val="2"/>
          <c:tx>
            <c:strRef>
              <c:f>Na!$D$2</c:f>
              <c:strCache>
                <c:ptCount val="1"/>
                <c:pt idx="0">
                  <c:v>船橋中央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Na!$A$3:$A$20</c:f>
              <c:numCache>
                <c:formatCode>General</c:formatCode>
                <c:ptCount val="18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</c:numCache>
            </c:numRef>
          </c:cat>
          <c:val>
            <c:numRef>
              <c:f>Na!$D$3:$D$20</c:f>
              <c:numCache>
                <c:formatCode>0.0</c:formatCode>
                <c:ptCount val="18"/>
                <c:pt idx="0">
                  <c:v>147.63399999999999</c:v>
                </c:pt>
                <c:pt idx="1">
                  <c:v>147.803</c:v>
                </c:pt>
                <c:pt idx="2">
                  <c:v>148.02199999999999</c:v>
                </c:pt>
                <c:pt idx="3">
                  <c:v>147.892</c:v>
                </c:pt>
                <c:pt idx="4">
                  <c:v>147.59200000000001</c:v>
                </c:pt>
                <c:pt idx="5">
                  <c:v>147.37100000000001</c:v>
                </c:pt>
                <c:pt idx="6">
                  <c:v>147.64099999999999</c:v>
                </c:pt>
                <c:pt idx="7">
                  <c:v>147.387</c:v>
                </c:pt>
                <c:pt idx="8">
                  <c:v>147.76</c:v>
                </c:pt>
                <c:pt idx="9">
                  <c:v>147.756</c:v>
                </c:pt>
                <c:pt idx="10">
                  <c:v>147.85499999999999</c:v>
                </c:pt>
                <c:pt idx="11">
                  <c:v>147.929</c:v>
                </c:pt>
                <c:pt idx="12">
                  <c:v>147.71799999999999</c:v>
                </c:pt>
                <c:pt idx="13">
                  <c:v>147.59299999999999</c:v>
                </c:pt>
                <c:pt idx="14">
                  <c:v>147.57</c:v>
                </c:pt>
                <c:pt idx="15">
                  <c:v>147.54599999999999</c:v>
                </c:pt>
                <c:pt idx="16">
                  <c:v>147.46799999999999</c:v>
                </c:pt>
              </c:numCache>
            </c:numRef>
          </c:val>
        </c:ser>
        <c:ser>
          <c:idx val="4"/>
          <c:order val="3"/>
          <c:tx>
            <c:strRef>
              <c:f>Na!$E$2</c:f>
              <c:strCache>
                <c:ptCount val="1"/>
                <c:pt idx="0">
                  <c:v>県立佐原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Na!$A$3:$A$20</c:f>
              <c:numCache>
                <c:formatCode>General</c:formatCode>
                <c:ptCount val="18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</c:numCache>
            </c:numRef>
          </c:cat>
          <c:val>
            <c:numRef>
              <c:f>Na!$E$3:$E$20</c:f>
              <c:numCache>
                <c:formatCode>0.0</c:formatCode>
                <c:ptCount val="18"/>
                <c:pt idx="1">
                  <c:v>146.56</c:v>
                </c:pt>
                <c:pt idx="2">
                  <c:v>146.59</c:v>
                </c:pt>
                <c:pt idx="3">
                  <c:v>146.44999999999999</c:v>
                </c:pt>
                <c:pt idx="4">
                  <c:v>146.35</c:v>
                </c:pt>
                <c:pt idx="5">
                  <c:v>146.35</c:v>
                </c:pt>
                <c:pt idx="6">
                  <c:v>146.51</c:v>
                </c:pt>
                <c:pt idx="7">
                  <c:v>146.59</c:v>
                </c:pt>
                <c:pt idx="8">
                  <c:v>146.28</c:v>
                </c:pt>
                <c:pt idx="9">
                  <c:v>146.33000000000001</c:v>
                </c:pt>
                <c:pt idx="10">
                  <c:v>146.28</c:v>
                </c:pt>
                <c:pt idx="11">
                  <c:v>146.96</c:v>
                </c:pt>
                <c:pt idx="12">
                  <c:v>146.78</c:v>
                </c:pt>
                <c:pt idx="13">
                  <c:v>146.41</c:v>
                </c:pt>
                <c:pt idx="14">
                  <c:v>146.85</c:v>
                </c:pt>
                <c:pt idx="15">
                  <c:v>146.93</c:v>
                </c:pt>
                <c:pt idx="16">
                  <c:v>146.5</c:v>
                </c:pt>
              </c:numCache>
            </c:numRef>
          </c:val>
        </c:ser>
        <c:ser>
          <c:idx val="5"/>
          <c:order val="4"/>
          <c:tx>
            <c:strRef>
              <c:f>Na!$F$2</c:f>
              <c:strCache>
                <c:ptCount val="1"/>
                <c:pt idx="0">
                  <c:v>千葉ﾘﾊﾋﾞﾘ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Na!$A$3:$A$20</c:f>
              <c:numCache>
                <c:formatCode>General</c:formatCode>
                <c:ptCount val="18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</c:numCache>
            </c:numRef>
          </c:cat>
          <c:val>
            <c:numRef>
              <c:f>Na!$F$3:$F$20</c:f>
              <c:numCache>
                <c:formatCode>0.0</c:formatCode>
                <c:ptCount val="18"/>
                <c:pt idx="0">
                  <c:v>145.88333333333335</c:v>
                </c:pt>
                <c:pt idx="1">
                  <c:v>145.86093750000001</c:v>
                </c:pt>
                <c:pt idx="2">
                  <c:v>146.23090909090908</c:v>
                </c:pt>
                <c:pt idx="3">
                  <c:v>146.10363636363641</c:v>
                </c:pt>
                <c:pt idx="4">
                  <c:v>146.25438596491227</c:v>
                </c:pt>
                <c:pt idx="5">
                  <c:v>146.30909090909094</c:v>
                </c:pt>
                <c:pt idx="6">
                  <c:v>145.8031746031746</c:v>
                </c:pt>
                <c:pt idx="7">
                  <c:v>146.41587301587302</c:v>
                </c:pt>
                <c:pt idx="8">
                  <c:v>146.38867924528307</c:v>
                </c:pt>
                <c:pt idx="9">
                  <c:v>146.19999999999999</c:v>
                </c:pt>
                <c:pt idx="10">
                  <c:v>146.12096774193549</c:v>
                </c:pt>
                <c:pt idx="11">
                  <c:v>145.87540983606561</c:v>
                </c:pt>
                <c:pt idx="12">
                  <c:v>145.80980392156863</c:v>
                </c:pt>
                <c:pt idx="13">
                  <c:v>146.26406249999999</c:v>
                </c:pt>
                <c:pt idx="14">
                  <c:v>146.52962962962962</c:v>
                </c:pt>
                <c:pt idx="15">
                  <c:v>146.45892857142854</c:v>
                </c:pt>
                <c:pt idx="16">
                  <c:v>146.57413793103444</c:v>
                </c:pt>
                <c:pt idx="17">
                  <c:v>146.35517241379307</c:v>
                </c:pt>
              </c:numCache>
            </c:numRef>
          </c:val>
        </c:ser>
        <c:ser>
          <c:idx val="6"/>
          <c:order val="5"/>
          <c:tx>
            <c:strRef>
              <c:f>Na!$G$2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Na!$A$3:$A$20</c:f>
              <c:numCache>
                <c:formatCode>General</c:formatCode>
                <c:ptCount val="18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</c:numCache>
            </c:numRef>
          </c:cat>
          <c:val>
            <c:numRef>
              <c:f>Na!$G$3:$G$20</c:f>
              <c:numCache>
                <c:formatCode>0.0</c:formatCode>
                <c:ptCount val="18"/>
                <c:pt idx="1">
                  <c:v>147.03478260869565</c:v>
                </c:pt>
                <c:pt idx="2">
                  <c:v>146.42083333333332</c:v>
                </c:pt>
                <c:pt idx="3">
                  <c:v>146.27500000000001</c:v>
                </c:pt>
                <c:pt idx="4">
                  <c:v>146.34799999999998</c:v>
                </c:pt>
                <c:pt idx="5">
                  <c:v>146.20833333333331</c:v>
                </c:pt>
                <c:pt idx="6">
                  <c:v>146.40909090909093</c:v>
                </c:pt>
                <c:pt idx="7">
                  <c:v>147.09047619047618</c:v>
                </c:pt>
                <c:pt idx="8">
                  <c:v>146.9</c:v>
                </c:pt>
                <c:pt idx="9">
                  <c:v>146.52564102564102</c:v>
                </c:pt>
                <c:pt idx="10">
                  <c:v>146.15</c:v>
                </c:pt>
                <c:pt idx="11">
                  <c:v>146.09555555555559</c:v>
                </c:pt>
                <c:pt idx="12">
                  <c:v>145.68536585365854</c:v>
                </c:pt>
                <c:pt idx="13">
                  <c:v>145.50645161290322</c:v>
                </c:pt>
                <c:pt idx="14">
                  <c:v>145.35999999999999</c:v>
                </c:pt>
                <c:pt idx="15">
                  <c:v>145.35609756097554</c:v>
                </c:pt>
                <c:pt idx="16">
                  <c:v>145.392</c:v>
                </c:pt>
              </c:numCache>
            </c:numRef>
          </c:val>
        </c:ser>
        <c:ser>
          <c:idx val="7"/>
          <c:order val="6"/>
          <c:tx>
            <c:strRef>
              <c:f>Na!$H$2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Na!$A$3:$A$20</c:f>
              <c:numCache>
                <c:formatCode>General</c:formatCode>
                <c:ptCount val="18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</c:numCache>
            </c:numRef>
          </c:cat>
          <c:val>
            <c:numRef>
              <c:f>Na!$H$3:$H$20</c:f>
              <c:numCache>
                <c:formatCode>0.0</c:formatCode>
                <c:ptCount val="18"/>
                <c:pt idx="1">
                  <c:v>147.1</c:v>
                </c:pt>
                <c:pt idx="2">
                  <c:v>146.69999999999999</c:v>
                </c:pt>
                <c:pt idx="3">
                  <c:v>146.30000000000001</c:v>
                </c:pt>
                <c:pt idx="4">
                  <c:v>147</c:v>
                </c:pt>
                <c:pt idx="5">
                  <c:v>147.30000000000001</c:v>
                </c:pt>
                <c:pt idx="6">
                  <c:v>146.9</c:v>
                </c:pt>
                <c:pt idx="7">
                  <c:v>147</c:v>
                </c:pt>
                <c:pt idx="8">
                  <c:v>147</c:v>
                </c:pt>
                <c:pt idx="9">
                  <c:v>146.6</c:v>
                </c:pt>
                <c:pt idx="10">
                  <c:v>146.6</c:v>
                </c:pt>
                <c:pt idx="11">
                  <c:v>146.6</c:v>
                </c:pt>
                <c:pt idx="12">
                  <c:v>146.80000000000001</c:v>
                </c:pt>
                <c:pt idx="13">
                  <c:v>146.69999999999999</c:v>
                </c:pt>
                <c:pt idx="14">
                  <c:v>146.80000000000001</c:v>
                </c:pt>
                <c:pt idx="15">
                  <c:v>146.4</c:v>
                </c:pt>
                <c:pt idx="16">
                  <c:v>146.6</c:v>
                </c:pt>
                <c:pt idx="17">
                  <c:v>146.30000000000001</c:v>
                </c:pt>
              </c:numCache>
            </c:numRef>
          </c:val>
        </c:ser>
        <c:ser>
          <c:idx val="8"/>
          <c:order val="7"/>
          <c:tx>
            <c:strRef>
              <c:f>Na!$I$2</c:f>
              <c:strCache>
                <c:ptCount val="1"/>
                <c:pt idx="0">
                  <c:v>東歯大市川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Na!$A$3:$A$20</c:f>
              <c:numCache>
                <c:formatCode>General</c:formatCode>
                <c:ptCount val="18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</c:numCache>
            </c:numRef>
          </c:cat>
          <c:val>
            <c:numRef>
              <c:f>Na!$I$3:$I$20</c:f>
              <c:numCache>
                <c:formatCode>0.0</c:formatCode>
                <c:ptCount val="18"/>
                <c:pt idx="1">
                  <c:v>147.5</c:v>
                </c:pt>
                <c:pt idx="2">
                  <c:v>147.654</c:v>
                </c:pt>
                <c:pt idx="3">
                  <c:v>147.43100000000001</c:v>
                </c:pt>
                <c:pt idx="4">
                  <c:v>148.10900000000001</c:v>
                </c:pt>
                <c:pt idx="5">
                  <c:v>147.58600000000001</c:v>
                </c:pt>
                <c:pt idx="6">
                  <c:v>147.56</c:v>
                </c:pt>
                <c:pt idx="7">
                  <c:v>147.47300000000001</c:v>
                </c:pt>
                <c:pt idx="8">
                  <c:v>146.583</c:v>
                </c:pt>
                <c:pt idx="9">
                  <c:v>146.37799999999999</c:v>
                </c:pt>
                <c:pt idx="10">
                  <c:v>146.327</c:v>
                </c:pt>
                <c:pt idx="11">
                  <c:v>146.30199999999999</c:v>
                </c:pt>
                <c:pt idx="12">
                  <c:v>146.86199999999999</c:v>
                </c:pt>
                <c:pt idx="13">
                  <c:v>146.95500000000001</c:v>
                </c:pt>
                <c:pt idx="14">
                  <c:v>146.53200000000001</c:v>
                </c:pt>
                <c:pt idx="15">
                  <c:v>146.88900000000001</c:v>
                </c:pt>
                <c:pt idx="16">
                  <c:v>147.07</c:v>
                </c:pt>
                <c:pt idx="17">
                  <c:v>147.22800000000001</c:v>
                </c:pt>
              </c:numCache>
            </c:numRef>
          </c:val>
        </c:ser>
        <c:ser>
          <c:idx val="3"/>
          <c:order val="8"/>
          <c:tx>
            <c:strRef>
              <c:f>Na!$J$2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Na!$A$3:$A$20</c:f>
              <c:numCache>
                <c:formatCode>General</c:formatCode>
                <c:ptCount val="18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</c:numCache>
            </c:numRef>
          </c:cat>
          <c:val>
            <c:numRef>
              <c:f>Na!$J$3:$J$20</c:f>
              <c:numCache>
                <c:formatCode>0.0</c:formatCode>
                <c:ptCount val="18"/>
                <c:pt idx="0">
                  <c:v>146.72</c:v>
                </c:pt>
                <c:pt idx="1">
                  <c:v>146.66</c:v>
                </c:pt>
                <c:pt idx="2">
                  <c:v>146.77000000000001</c:v>
                </c:pt>
                <c:pt idx="3">
                  <c:v>146.63999999999999</c:v>
                </c:pt>
                <c:pt idx="4">
                  <c:v>147.46</c:v>
                </c:pt>
                <c:pt idx="5">
                  <c:v>146.47999999999999</c:v>
                </c:pt>
                <c:pt idx="6">
                  <c:v>146.83000000000001</c:v>
                </c:pt>
                <c:pt idx="7">
                  <c:v>146.91</c:v>
                </c:pt>
                <c:pt idx="8">
                  <c:v>146.38</c:v>
                </c:pt>
                <c:pt idx="9">
                  <c:v>146.65</c:v>
                </c:pt>
                <c:pt idx="10">
                  <c:v>146.72999999999999</c:v>
                </c:pt>
                <c:pt idx="11">
                  <c:v>146.65</c:v>
                </c:pt>
                <c:pt idx="12">
                  <c:v>146.86000000000001</c:v>
                </c:pt>
                <c:pt idx="13">
                  <c:v>147.26</c:v>
                </c:pt>
                <c:pt idx="14">
                  <c:v>147.66999999999999</c:v>
                </c:pt>
                <c:pt idx="15">
                  <c:v>147.47</c:v>
                </c:pt>
                <c:pt idx="16">
                  <c:v>147.1</c:v>
                </c:pt>
                <c:pt idx="17">
                  <c:v>147.13999999999999</c:v>
                </c:pt>
              </c:numCache>
            </c:numRef>
          </c:val>
        </c:ser>
        <c:ser>
          <c:idx val="14"/>
          <c:order val="9"/>
          <c:tx>
            <c:strRef>
              <c:f>Na!$K$2</c:f>
              <c:strCache>
                <c:ptCount val="1"/>
                <c:pt idx="0">
                  <c:v>こども病院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Na!$A$3:$A$20</c:f>
              <c:numCache>
                <c:formatCode>General</c:formatCode>
                <c:ptCount val="18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</c:numCache>
            </c:numRef>
          </c:cat>
          <c:val>
            <c:numRef>
              <c:f>Na!$K$3:$K$20</c:f>
              <c:numCache>
                <c:formatCode>0.0</c:formatCode>
                <c:ptCount val="18"/>
                <c:pt idx="0">
                  <c:v>146.14285714285714</c:v>
                </c:pt>
                <c:pt idx="1">
                  <c:v>146.38709677419354</c:v>
                </c:pt>
                <c:pt idx="2">
                  <c:v>146.35</c:v>
                </c:pt>
                <c:pt idx="3">
                  <c:v>146.63157894736841</c:v>
                </c:pt>
                <c:pt idx="4">
                  <c:v>147.38888888888889</c:v>
                </c:pt>
                <c:pt idx="5">
                  <c:v>146.94999999999999</c:v>
                </c:pt>
                <c:pt idx="6">
                  <c:v>146.46666666666667</c:v>
                </c:pt>
                <c:pt idx="7">
                  <c:v>146.86956521739131</c:v>
                </c:pt>
                <c:pt idx="8">
                  <c:v>146.67741935483872</c:v>
                </c:pt>
                <c:pt idx="9">
                  <c:v>146.9</c:v>
                </c:pt>
                <c:pt idx="10">
                  <c:v>146.25925925925927</c:v>
                </c:pt>
                <c:pt idx="11">
                  <c:v>146.14814814814815</c:v>
                </c:pt>
                <c:pt idx="12">
                  <c:v>146.42307692307693</c:v>
                </c:pt>
                <c:pt idx="13">
                  <c:v>146.4</c:v>
                </c:pt>
                <c:pt idx="14">
                  <c:v>146.35714285714286</c:v>
                </c:pt>
                <c:pt idx="15">
                  <c:v>146.3953488372093</c:v>
                </c:pt>
                <c:pt idx="16">
                  <c:v>145.83018867924528</c:v>
                </c:pt>
                <c:pt idx="17">
                  <c:v>145.9</c:v>
                </c:pt>
              </c:numCache>
            </c:numRef>
          </c:val>
        </c:ser>
        <c:ser>
          <c:idx val="9"/>
          <c:order val="10"/>
          <c:tx>
            <c:strRef>
              <c:f>Na!$L$2</c:f>
              <c:strCache>
                <c:ptCount val="1"/>
                <c:pt idx="0">
                  <c:v>認証値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Na!$A$3:$A$20</c:f>
              <c:numCache>
                <c:formatCode>General</c:formatCode>
                <c:ptCount val="18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</c:numCache>
            </c:numRef>
          </c:cat>
          <c:val>
            <c:numRef>
              <c:f>Na!$L$3:$L$20</c:f>
              <c:numCache>
                <c:formatCode>0</c:formatCode>
                <c:ptCount val="18"/>
                <c:pt idx="0">
                  <c:v>147</c:v>
                </c:pt>
                <c:pt idx="1">
                  <c:v>147</c:v>
                </c:pt>
                <c:pt idx="2">
                  <c:v>147</c:v>
                </c:pt>
                <c:pt idx="3">
                  <c:v>147</c:v>
                </c:pt>
                <c:pt idx="4">
                  <c:v>147</c:v>
                </c:pt>
                <c:pt idx="5">
                  <c:v>147</c:v>
                </c:pt>
                <c:pt idx="6">
                  <c:v>147</c:v>
                </c:pt>
                <c:pt idx="7">
                  <c:v>147</c:v>
                </c:pt>
                <c:pt idx="8">
                  <c:v>147</c:v>
                </c:pt>
                <c:pt idx="9">
                  <c:v>147</c:v>
                </c:pt>
                <c:pt idx="10">
                  <c:v>147</c:v>
                </c:pt>
                <c:pt idx="11">
                  <c:v>147</c:v>
                </c:pt>
                <c:pt idx="12">
                  <c:v>147</c:v>
                </c:pt>
                <c:pt idx="13">
                  <c:v>147</c:v>
                </c:pt>
                <c:pt idx="14">
                  <c:v>147</c:v>
                </c:pt>
                <c:pt idx="15">
                  <c:v>147</c:v>
                </c:pt>
                <c:pt idx="16">
                  <c:v>147</c:v>
                </c:pt>
                <c:pt idx="17">
                  <c:v>147</c:v>
                </c:pt>
              </c:numCache>
            </c:numRef>
          </c:val>
        </c:ser>
        <c:ser>
          <c:idx val="10"/>
          <c:order val="11"/>
          <c:tx>
            <c:strRef>
              <c:f>Na!$M$2</c:f>
              <c:strCache>
                <c:ptCount val="1"/>
                <c:pt idx="0">
                  <c:v>10病院平均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Na!$A$3:$A$20</c:f>
              <c:numCache>
                <c:formatCode>General</c:formatCode>
                <c:ptCount val="18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</c:numCache>
            </c:numRef>
          </c:cat>
          <c:val>
            <c:numRef>
              <c:f>Na!$M$3:$M$20</c:f>
              <c:numCache>
                <c:formatCode>0.0</c:formatCode>
                <c:ptCount val="18"/>
                <c:pt idx="0">
                  <c:v>146.59504761904762</c:v>
                </c:pt>
                <c:pt idx="1">
                  <c:v>146.69389987010715</c:v>
                </c:pt>
                <c:pt idx="2">
                  <c:v>146.65360757575758</c:v>
                </c:pt>
                <c:pt idx="3">
                  <c:v>146.5698303030303</c:v>
                </c:pt>
                <c:pt idx="4">
                  <c:v>146.85276842105264</c:v>
                </c:pt>
                <c:pt idx="5">
                  <c:v>146.73440984278881</c:v>
                </c:pt>
                <c:pt idx="6">
                  <c:v>146.70194776334776</c:v>
                </c:pt>
                <c:pt idx="7">
                  <c:v>146.85106763285023</c:v>
                </c:pt>
                <c:pt idx="8">
                  <c:v>146.66813208223442</c:v>
                </c:pt>
                <c:pt idx="9">
                  <c:v>146.61505140415142</c:v>
                </c:pt>
                <c:pt idx="10">
                  <c:v>146.45898473220504</c:v>
                </c:pt>
                <c:pt idx="11">
                  <c:v>146.47985956826264</c:v>
                </c:pt>
                <c:pt idx="12">
                  <c:v>146.4957413364971</c:v>
                </c:pt>
                <c:pt idx="13">
                  <c:v>146.54707462557604</c:v>
                </c:pt>
                <c:pt idx="14">
                  <c:v>146.6028980820106</c:v>
                </c:pt>
                <c:pt idx="15">
                  <c:v>146.54598815485605</c:v>
                </c:pt>
                <c:pt idx="16">
                  <c:v>146.46698529260692</c:v>
                </c:pt>
                <c:pt idx="17">
                  <c:v>146.4116251596424</c:v>
                </c:pt>
              </c:numCache>
            </c:numRef>
          </c:val>
        </c:ser>
        <c:ser>
          <c:idx val="11"/>
          <c:order val="12"/>
          <c:tx>
            <c:strRef>
              <c:f>Na!$N$2</c:f>
              <c:strCache>
                <c:ptCount val="1"/>
                <c:pt idx="0">
                  <c:v>R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Na!$A$3:$A$20</c:f>
              <c:numCache>
                <c:formatCode>General</c:formatCode>
                <c:ptCount val="18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</c:numCache>
            </c:numRef>
          </c:cat>
          <c:val>
            <c:numRef>
              <c:f>Na!$N$3:$N$20</c:f>
              <c:numCache>
                <c:formatCode>0.0</c:formatCode>
                <c:ptCount val="18"/>
                <c:pt idx="0">
                  <c:v>1.750666666666632</c:v>
                </c:pt>
                <c:pt idx="1">
                  <c:v>1.9420624999999916</c:v>
                </c:pt>
                <c:pt idx="2">
                  <c:v>2.2236666666666167</c:v>
                </c:pt>
                <c:pt idx="3">
                  <c:v>1.9835789473684144</c:v>
                </c:pt>
                <c:pt idx="4">
                  <c:v>2.1362222222222158</c:v>
                </c:pt>
                <c:pt idx="5">
                  <c:v>1.7544210526315851</c:v>
                </c:pt>
                <c:pt idx="6">
                  <c:v>1.8378253968253944</c:v>
                </c:pt>
                <c:pt idx="7">
                  <c:v>1.6563333333333503</c:v>
                </c:pt>
                <c:pt idx="8">
                  <c:v>1.954444444444448</c:v>
                </c:pt>
                <c:pt idx="9">
                  <c:v>1.9032222222222117</c:v>
                </c:pt>
                <c:pt idx="10">
                  <c:v>1.981470588235311</c:v>
                </c:pt>
                <c:pt idx="11">
                  <c:v>2.1133749999999907</c:v>
                </c:pt>
                <c:pt idx="12">
                  <c:v>2.0326341463414508</c:v>
                </c:pt>
                <c:pt idx="13">
                  <c:v>2.0865483870967694</c:v>
                </c:pt>
                <c:pt idx="14">
                  <c:v>2.3100000000000023</c:v>
                </c:pt>
                <c:pt idx="15">
                  <c:v>2.1899024390244506</c:v>
                </c:pt>
                <c:pt idx="16">
                  <c:v>2.0759999999999934</c:v>
                </c:pt>
                <c:pt idx="17">
                  <c:v>1.424296296296319</c:v>
                </c:pt>
              </c:numCache>
            </c:numRef>
          </c:val>
        </c:ser>
        <c:ser>
          <c:idx val="12"/>
          <c:order val="13"/>
          <c:tx>
            <c:strRef>
              <c:f>Na!$O$2</c:f>
              <c:strCache>
                <c:ptCount val="1"/>
                <c:pt idx="0">
                  <c:v>下限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Na!$A$3:$A$20</c:f>
              <c:numCache>
                <c:formatCode>General</c:formatCode>
                <c:ptCount val="18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</c:numCache>
            </c:numRef>
          </c:cat>
          <c:val>
            <c:numRef>
              <c:f>Na!$O$3:$O$20</c:f>
              <c:numCache>
                <c:formatCode>General</c:formatCode>
                <c:ptCount val="18"/>
                <c:pt idx="0">
                  <c:v>145</c:v>
                </c:pt>
                <c:pt idx="1">
                  <c:v>145</c:v>
                </c:pt>
                <c:pt idx="2">
                  <c:v>145</c:v>
                </c:pt>
                <c:pt idx="3">
                  <c:v>145</c:v>
                </c:pt>
                <c:pt idx="4">
                  <c:v>145</c:v>
                </c:pt>
                <c:pt idx="5">
                  <c:v>145</c:v>
                </c:pt>
                <c:pt idx="6">
                  <c:v>145</c:v>
                </c:pt>
                <c:pt idx="7">
                  <c:v>145</c:v>
                </c:pt>
                <c:pt idx="8">
                  <c:v>145</c:v>
                </c:pt>
                <c:pt idx="9">
                  <c:v>145</c:v>
                </c:pt>
                <c:pt idx="10">
                  <c:v>145</c:v>
                </c:pt>
                <c:pt idx="11">
                  <c:v>145</c:v>
                </c:pt>
                <c:pt idx="12">
                  <c:v>145</c:v>
                </c:pt>
                <c:pt idx="13">
                  <c:v>145</c:v>
                </c:pt>
                <c:pt idx="14">
                  <c:v>145</c:v>
                </c:pt>
                <c:pt idx="15">
                  <c:v>145</c:v>
                </c:pt>
                <c:pt idx="16">
                  <c:v>145</c:v>
                </c:pt>
                <c:pt idx="17">
                  <c:v>145</c:v>
                </c:pt>
              </c:numCache>
            </c:numRef>
          </c:val>
        </c:ser>
        <c:ser>
          <c:idx val="13"/>
          <c:order val="14"/>
          <c:tx>
            <c:strRef>
              <c:f>Na!$P$2</c:f>
              <c:strCache>
                <c:ptCount val="1"/>
                <c:pt idx="0">
                  <c:v>上限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Na!$A$3:$A$20</c:f>
              <c:numCache>
                <c:formatCode>General</c:formatCode>
                <c:ptCount val="18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</c:numCache>
            </c:numRef>
          </c:cat>
          <c:val>
            <c:numRef>
              <c:f>Na!$P$3:$P$20</c:f>
              <c:numCache>
                <c:formatCode>General</c:formatCode>
                <c:ptCount val="18"/>
                <c:pt idx="0">
                  <c:v>149</c:v>
                </c:pt>
                <c:pt idx="1">
                  <c:v>149</c:v>
                </c:pt>
                <c:pt idx="2">
                  <c:v>149</c:v>
                </c:pt>
                <c:pt idx="3">
                  <c:v>149</c:v>
                </c:pt>
                <c:pt idx="4">
                  <c:v>149</c:v>
                </c:pt>
                <c:pt idx="5">
                  <c:v>149</c:v>
                </c:pt>
                <c:pt idx="6">
                  <c:v>149</c:v>
                </c:pt>
                <c:pt idx="7">
                  <c:v>149</c:v>
                </c:pt>
                <c:pt idx="8">
                  <c:v>149</c:v>
                </c:pt>
                <c:pt idx="9">
                  <c:v>149</c:v>
                </c:pt>
                <c:pt idx="10">
                  <c:v>149</c:v>
                </c:pt>
                <c:pt idx="11">
                  <c:v>149</c:v>
                </c:pt>
                <c:pt idx="12">
                  <c:v>149</c:v>
                </c:pt>
                <c:pt idx="13">
                  <c:v>149</c:v>
                </c:pt>
                <c:pt idx="14">
                  <c:v>149</c:v>
                </c:pt>
                <c:pt idx="15">
                  <c:v>149</c:v>
                </c:pt>
                <c:pt idx="16">
                  <c:v>149</c:v>
                </c:pt>
                <c:pt idx="17">
                  <c:v>149</c:v>
                </c:pt>
              </c:numCache>
            </c:numRef>
          </c:val>
        </c:ser>
        <c:marker val="1"/>
        <c:axId val="89590400"/>
        <c:axId val="89604864"/>
      </c:lineChart>
      <c:catAx>
        <c:axId val="89590400"/>
        <c:scaling>
          <c:orientation val="minMax"/>
        </c:scaling>
        <c:axPos val="b"/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89604864"/>
        <c:crosses val="autoZero"/>
        <c:lblAlgn val="ctr"/>
        <c:lblOffset val="100"/>
        <c:tickLblSkip val="1"/>
        <c:tickMarkSkip val="1"/>
      </c:catAx>
      <c:valAx>
        <c:axId val="89604864"/>
        <c:scaling>
          <c:orientation val="minMax"/>
          <c:max val="151"/>
          <c:min val="143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89590400"/>
        <c:crosses val="autoZero"/>
        <c:crossBetween val="between"/>
        <c:majorUnit val="2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12"/>
        <c:delete val="1"/>
      </c:legendEntry>
      <c:layout>
        <c:manualLayout>
          <c:xMode val="edge"/>
          <c:yMode val="edge"/>
          <c:x val="0.82087627935396967"/>
          <c:y val="0.11542663862079475"/>
          <c:w val="0.15850518685164691"/>
          <c:h val="0.86464143546154515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>
        <c:manualLayout>
          <c:layoutTarget val="inner"/>
          <c:xMode val="edge"/>
          <c:yMode val="edge"/>
          <c:x val="7.8662796475858082E-2"/>
          <c:y val="8.5034190138610175E-2"/>
          <c:w val="0.69354365559549125"/>
          <c:h val="0.73469540279759227"/>
        </c:manualLayout>
      </c:layout>
      <c:lineChart>
        <c:grouping val="standard"/>
        <c:ser>
          <c:idx val="0"/>
          <c:order val="0"/>
          <c:tx>
            <c:strRef>
              <c:f>K!$B$2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K!$A$3:$A$21</c:f>
              <c:numCache>
                <c:formatCode>General</c:formatCode>
                <c:ptCount val="19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</c:numCache>
            </c:numRef>
          </c:cat>
          <c:val>
            <c:numRef>
              <c:f>K!$B$3:$B$21</c:f>
              <c:numCache>
                <c:formatCode>0.00</c:formatCode>
                <c:ptCount val="19"/>
                <c:pt idx="1">
                  <c:v>5.5863636363636369</c:v>
                </c:pt>
                <c:pt idx="2">
                  <c:v>5.5872222222222234</c:v>
                </c:pt>
                <c:pt idx="3">
                  <c:v>5.5944444444444441</c:v>
                </c:pt>
                <c:pt idx="4">
                  <c:v>5.5950000000000006</c:v>
                </c:pt>
                <c:pt idx="5">
                  <c:v>5.5836842105263171</c:v>
                </c:pt>
                <c:pt idx="6">
                  <c:v>5.5907499999999999</c:v>
                </c:pt>
                <c:pt idx="7">
                  <c:v>5.5811111111111114</c:v>
                </c:pt>
                <c:pt idx="8">
                  <c:v>5.5777777777777784</c:v>
                </c:pt>
                <c:pt idx="9">
                  <c:v>5.5822222222222244</c:v>
                </c:pt>
                <c:pt idx="10">
                  <c:v>5.5870588235294116</c:v>
                </c:pt>
                <c:pt idx="11">
                  <c:v>5.5849999999999991</c:v>
                </c:pt>
                <c:pt idx="12">
                  <c:v>5.5896875000000001</c:v>
                </c:pt>
                <c:pt idx="13">
                  <c:v>5.5865624999999994</c:v>
                </c:pt>
                <c:pt idx="14">
                  <c:v>5.5746875000000005</c:v>
                </c:pt>
                <c:pt idx="15">
                  <c:v>5.5765625000000005</c:v>
                </c:pt>
                <c:pt idx="16">
                  <c:v>5.5768750000000002</c:v>
                </c:pt>
                <c:pt idx="17">
                  <c:v>5.5822222222222218</c:v>
                </c:pt>
              </c:numCache>
            </c:numRef>
          </c:val>
        </c:ser>
        <c:ser>
          <c:idx val="1"/>
          <c:order val="1"/>
          <c:tx>
            <c:strRef>
              <c:f>K!$C$2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K!$A$3:$A$21</c:f>
              <c:numCache>
                <c:formatCode>General</c:formatCode>
                <c:ptCount val="19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</c:numCache>
            </c:numRef>
          </c:cat>
          <c:val>
            <c:numRef>
              <c:f>K!$C$3:$C$21</c:f>
              <c:numCache>
                <c:formatCode>0.00</c:formatCode>
                <c:ptCount val="19"/>
                <c:pt idx="1">
                  <c:v>5.5882727272727273</c:v>
                </c:pt>
                <c:pt idx="2">
                  <c:v>5.5889999999999986</c:v>
                </c:pt>
                <c:pt idx="3">
                  <c:v>5.5885263157894727</c:v>
                </c:pt>
                <c:pt idx="4">
                  <c:v>5.5905000000000005</c:v>
                </c:pt>
                <c:pt idx="5">
                  <c:v>5.5855714285714289</c:v>
                </c:pt>
                <c:pt idx="6">
                  <c:v>5.5708181818181828</c:v>
                </c:pt>
                <c:pt idx="7">
                  <c:v>5.5855714285714289</c:v>
                </c:pt>
                <c:pt idx="8">
                  <c:v>5.5671111111111093</c:v>
                </c:pt>
                <c:pt idx="9">
                  <c:v>5.5855714285714289</c:v>
                </c:pt>
                <c:pt idx="10">
                  <c:v>5.5198181818181826</c:v>
                </c:pt>
                <c:pt idx="11">
                  <c:v>5.5314285714285711</c:v>
                </c:pt>
                <c:pt idx="12">
                  <c:v>5.5459444444444426</c:v>
                </c:pt>
                <c:pt idx="13">
                  <c:v>5.5314285714285711</c:v>
                </c:pt>
                <c:pt idx="14">
                  <c:v>5.6059999999999981</c:v>
                </c:pt>
                <c:pt idx="15">
                  <c:v>5.597631578947369</c:v>
                </c:pt>
                <c:pt idx="16">
                  <c:v>5.6142105263157891</c:v>
                </c:pt>
                <c:pt idx="17">
                  <c:v>5.6061499999999995</c:v>
                </c:pt>
              </c:numCache>
            </c:numRef>
          </c:val>
        </c:ser>
        <c:ser>
          <c:idx val="2"/>
          <c:order val="2"/>
          <c:tx>
            <c:strRef>
              <c:f>K!$D$2</c:f>
              <c:strCache>
                <c:ptCount val="1"/>
                <c:pt idx="0">
                  <c:v>船橋中央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K!$A$3:$A$21</c:f>
              <c:numCache>
                <c:formatCode>General</c:formatCode>
                <c:ptCount val="19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</c:numCache>
            </c:numRef>
          </c:cat>
          <c:val>
            <c:numRef>
              <c:f>K!$D$3:$D$21</c:f>
              <c:numCache>
                <c:formatCode>0.00</c:formatCode>
                <c:ptCount val="19"/>
                <c:pt idx="0">
                  <c:v>5.6660000000000004</c:v>
                </c:pt>
                <c:pt idx="1">
                  <c:v>5.6760000000000002</c:v>
                </c:pt>
                <c:pt idx="2">
                  <c:v>5.6609999999999996</c:v>
                </c:pt>
                <c:pt idx="3">
                  <c:v>5.6239999999999997</c:v>
                </c:pt>
                <c:pt idx="4">
                  <c:v>5.6710000000000003</c:v>
                </c:pt>
                <c:pt idx="5">
                  <c:v>5.7030000000000003</c:v>
                </c:pt>
                <c:pt idx="6">
                  <c:v>5.657</c:v>
                </c:pt>
                <c:pt idx="7">
                  <c:v>5.6369999999999996</c:v>
                </c:pt>
                <c:pt idx="8">
                  <c:v>5.6609999999999996</c:v>
                </c:pt>
                <c:pt idx="9">
                  <c:v>5.6719999999999997</c:v>
                </c:pt>
                <c:pt idx="10">
                  <c:v>5.6550000000000002</c:v>
                </c:pt>
                <c:pt idx="11">
                  <c:v>5.6420000000000003</c:v>
                </c:pt>
                <c:pt idx="12">
                  <c:v>5.6319999999999997</c:v>
                </c:pt>
                <c:pt idx="13">
                  <c:v>5.6710000000000003</c:v>
                </c:pt>
                <c:pt idx="14">
                  <c:v>5.6790000000000003</c:v>
                </c:pt>
                <c:pt idx="15">
                  <c:v>5.6609999999999996</c:v>
                </c:pt>
                <c:pt idx="16">
                  <c:v>5.6790000000000003</c:v>
                </c:pt>
              </c:numCache>
            </c:numRef>
          </c:val>
        </c:ser>
        <c:ser>
          <c:idx val="4"/>
          <c:order val="3"/>
          <c:tx>
            <c:strRef>
              <c:f>K!$E$2</c:f>
              <c:strCache>
                <c:ptCount val="1"/>
                <c:pt idx="0">
                  <c:v>県立佐原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K!$A$3:$A$21</c:f>
              <c:numCache>
                <c:formatCode>General</c:formatCode>
                <c:ptCount val="19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</c:numCache>
            </c:numRef>
          </c:cat>
          <c:val>
            <c:numRef>
              <c:f>K!$E$3:$E$21</c:f>
              <c:numCache>
                <c:formatCode>0.00</c:formatCode>
                <c:ptCount val="19"/>
                <c:pt idx="1">
                  <c:v>5.6</c:v>
                </c:pt>
                <c:pt idx="2">
                  <c:v>5.6</c:v>
                </c:pt>
                <c:pt idx="3">
                  <c:v>5.59</c:v>
                </c:pt>
                <c:pt idx="4">
                  <c:v>5.59</c:v>
                </c:pt>
                <c:pt idx="5">
                  <c:v>5.59</c:v>
                </c:pt>
                <c:pt idx="6">
                  <c:v>5.59</c:v>
                </c:pt>
                <c:pt idx="7">
                  <c:v>5.59</c:v>
                </c:pt>
                <c:pt idx="8">
                  <c:v>5.57</c:v>
                </c:pt>
                <c:pt idx="9">
                  <c:v>5.58</c:v>
                </c:pt>
                <c:pt idx="10">
                  <c:v>5.58</c:v>
                </c:pt>
                <c:pt idx="11">
                  <c:v>5.61</c:v>
                </c:pt>
                <c:pt idx="12">
                  <c:v>5.6</c:v>
                </c:pt>
                <c:pt idx="13">
                  <c:v>5.59</c:v>
                </c:pt>
                <c:pt idx="14">
                  <c:v>5.59</c:v>
                </c:pt>
                <c:pt idx="15">
                  <c:v>5.59</c:v>
                </c:pt>
                <c:pt idx="16">
                  <c:v>5.57</c:v>
                </c:pt>
              </c:numCache>
            </c:numRef>
          </c:val>
        </c:ser>
        <c:ser>
          <c:idx val="5"/>
          <c:order val="4"/>
          <c:tx>
            <c:strRef>
              <c:f>K!$F$2</c:f>
              <c:strCache>
                <c:ptCount val="1"/>
                <c:pt idx="0">
                  <c:v>千葉ﾘﾊﾋﾞﾘ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K!$A$3:$A$21</c:f>
              <c:numCache>
                <c:formatCode>General</c:formatCode>
                <c:ptCount val="19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</c:numCache>
            </c:numRef>
          </c:cat>
          <c:val>
            <c:numRef>
              <c:f>K!$F$3:$F$21</c:f>
              <c:numCache>
                <c:formatCode>0.00</c:formatCode>
                <c:ptCount val="19"/>
                <c:pt idx="0">
                  <c:v>5.5861111111111112</c:v>
                </c:pt>
                <c:pt idx="1">
                  <c:v>5.58984375</c:v>
                </c:pt>
                <c:pt idx="2">
                  <c:v>5.5947272727272734</c:v>
                </c:pt>
                <c:pt idx="3">
                  <c:v>5.5971428571428561</c:v>
                </c:pt>
                <c:pt idx="4">
                  <c:v>5.608421052631579</c:v>
                </c:pt>
                <c:pt idx="5">
                  <c:v>5.6045454545454545</c:v>
                </c:pt>
                <c:pt idx="6">
                  <c:v>5.5879687499999999</c:v>
                </c:pt>
                <c:pt idx="7">
                  <c:v>5.6136507936507938</c:v>
                </c:pt>
                <c:pt idx="8">
                  <c:v>5.6207547169811338</c:v>
                </c:pt>
                <c:pt idx="9">
                  <c:v>5.61</c:v>
                </c:pt>
                <c:pt idx="10">
                  <c:v>5.6090769230769251</c:v>
                </c:pt>
                <c:pt idx="11">
                  <c:v>5.6093442622950835</c:v>
                </c:pt>
                <c:pt idx="12">
                  <c:v>5.6033333333333362</c:v>
                </c:pt>
                <c:pt idx="13">
                  <c:v>5.6096874999999997</c:v>
                </c:pt>
                <c:pt idx="14">
                  <c:v>5.6146296296296319</c:v>
                </c:pt>
                <c:pt idx="15">
                  <c:v>5.6035714285714304</c:v>
                </c:pt>
                <c:pt idx="16">
                  <c:v>5.6150000000000002</c:v>
                </c:pt>
                <c:pt idx="17">
                  <c:v>5.600862068965518</c:v>
                </c:pt>
              </c:numCache>
            </c:numRef>
          </c:val>
        </c:ser>
        <c:ser>
          <c:idx val="6"/>
          <c:order val="5"/>
          <c:tx>
            <c:strRef>
              <c:f>K!$G$2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K!$A$3:$A$21</c:f>
              <c:numCache>
                <c:formatCode>General</c:formatCode>
                <c:ptCount val="19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</c:numCache>
            </c:numRef>
          </c:cat>
          <c:val>
            <c:numRef>
              <c:f>K!$G$3:$G$21</c:f>
              <c:numCache>
                <c:formatCode>0.00</c:formatCode>
                <c:ptCount val="19"/>
                <c:pt idx="1">
                  <c:v>5.5379166666666668</c:v>
                </c:pt>
                <c:pt idx="2">
                  <c:v>5.54</c:v>
                </c:pt>
                <c:pt idx="3">
                  <c:v>5.5465000000000009</c:v>
                </c:pt>
                <c:pt idx="4">
                  <c:v>5.5252173913043467</c:v>
                </c:pt>
                <c:pt idx="5">
                  <c:v>5.5150000000000006</c:v>
                </c:pt>
                <c:pt idx="6">
                  <c:v>5.5127272727272727</c:v>
                </c:pt>
                <c:pt idx="7">
                  <c:v>5.5500000000000007</c:v>
                </c:pt>
                <c:pt idx="8">
                  <c:v>5.55</c:v>
                </c:pt>
                <c:pt idx="9">
                  <c:v>5.5490476190476192</c:v>
                </c:pt>
                <c:pt idx="10">
                  <c:v>5.5461363636363643</c:v>
                </c:pt>
                <c:pt idx="11">
                  <c:v>5.5589130434782614</c:v>
                </c:pt>
                <c:pt idx="12">
                  <c:v>5.5411904761904776</c:v>
                </c:pt>
                <c:pt idx="13">
                  <c:v>5.5374193548387112</c:v>
                </c:pt>
                <c:pt idx="14">
                  <c:v>5.53</c:v>
                </c:pt>
                <c:pt idx="15">
                  <c:v>5.5382926829268309</c:v>
                </c:pt>
                <c:pt idx="16">
                  <c:v>5.5332000000000008</c:v>
                </c:pt>
              </c:numCache>
            </c:numRef>
          </c:val>
        </c:ser>
        <c:ser>
          <c:idx val="7"/>
          <c:order val="6"/>
          <c:tx>
            <c:strRef>
              <c:f>K!$H$2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K!$A$3:$A$21</c:f>
              <c:numCache>
                <c:formatCode>General</c:formatCode>
                <c:ptCount val="19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</c:numCache>
            </c:numRef>
          </c:cat>
          <c:val>
            <c:numRef>
              <c:f>K!$H$3:$H$21</c:f>
              <c:numCache>
                <c:formatCode>0.00</c:formatCode>
                <c:ptCount val="19"/>
                <c:pt idx="1">
                  <c:v>5.58</c:v>
                </c:pt>
                <c:pt idx="2">
                  <c:v>5.57</c:v>
                </c:pt>
                <c:pt idx="3">
                  <c:v>5.56</c:v>
                </c:pt>
                <c:pt idx="4">
                  <c:v>5.55</c:v>
                </c:pt>
                <c:pt idx="5">
                  <c:v>5.57</c:v>
                </c:pt>
                <c:pt idx="6">
                  <c:v>5.57</c:v>
                </c:pt>
                <c:pt idx="7">
                  <c:v>5.57</c:v>
                </c:pt>
                <c:pt idx="8">
                  <c:v>5.57</c:v>
                </c:pt>
                <c:pt idx="9">
                  <c:v>5.5579999999999998</c:v>
                </c:pt>
                <c:pt idx="10">
                  <c:v>5.56</c:v>
                </c:pt>
                <c:pt idx="11">
                  <c:v>5.56</c:v>
                </c:pt>
                <c:pt idx="12">
                  <c:v>5.58</c:v>
                </c:pt>
                <c:pt idx="13">
                  <c:v>5.58</c:v>
                </c:pt>
                <c:pt idx="14">
                  <c:v>5.59</c:v>
                </c:pt>
                <c:pt idx="15">
                  <c:v>5.58</c:v>
                </c:pt>
                <c:pt idx="16">
                  <c:v>5.6</c:v>
                </c:pt>
                <c:pt idx="17">
                  <c:v>5.59</c:v>
                </c:pt>
                <c:pt idx="18">
                  <c:v>5.6</c:v>
                </c:pt>
              </c:numCache>
            </c:numRef>
          </c:val>
        </c:ser>
        <c:ser>
          <c:idx val="8"/>
          <c:order val="7"/>
          <c:tx>
            <c:strRef>
              <c:f>K!$I$2</c:f>
              <c:strCache>
                <c:ptCount val="1"/>
                <c:pt idx="0">
                  <c:v>東歯大市川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K!$A$3:$A$21</c:f>
              <c:numCache>
                <c:formatCode>General</c:formatCode>
                <c:ptCount val="19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</c:numCache>
            </c:numRef>
          </c:cat>
          <c:val>
            <c:numRef>
              <c:f>K!$I$3:$I$21</c:f>
              <c:numCache>
                <c:formatCode>0.00</c:formatCode>
                <c:ptCount val="19"/>
                <c:pt idx="1">
                  <c:v>5.69</c:v>
                </c:pt>
                <c:pt idx="2">
                  <c:v>5.6870000000000003</c:v>
                </c:pt>
                <c:pt idx="3">
                  <c:v>5.6820000000000004</c:v>
                </c:pt>
                <c:pt idx="4">
                  <c:v>5.7089999999999996</c:v>
                </c:pt>
                <c:pt idx="5">
                  <c:v>5.6909999999999998</c:v>
                </c:pt>
                <c:pt idx="6">
                  <c:v>5.69</c:v>
                </c:pt>
                <c:pt idx="7">
                  <c:v>5.694</c:v>
                </c:pt>
                <c:pt idx="8">
                  <c:v>5.6369999999999996</c:v>
                </c:pt>
                <c:pt idx="9">
                  <c:v>5.6280000000000001</c:v>
                </c:pt>
                <c:pt idx="10">
                  <c:v>5.6219999999999999</c:v>
                </c:pt>
                <c:pt idx="11">
                  <c:v>5.6139999999999999</c:v>
                </c:pt>
                <c:pt idx="12">
                  <c:v>5.64</c:v>
                </c:pt>
                <c:pt idx="13">
                  <c:v>5.6440000000000001</c:v>
                </c:pt>
                <c:pt idx="14">
                  <c:v>5.6280000000000001</c:v>
                </c:pt>
                <c:pt idx="15">
                  <c:v>5.641</c:v>
                </c:pt>
                <c:pt idx="16">
                  <c:v>5.6429999999999998</c:v>
                </c:pt>
                <c:pt idx="17">
                  <c:v>5.6550000000000002</c:v>
                </c:pt>
              </c:numCache>
            </c:numRef>
          </c:val>
        </c:ser>
        <c:ser>
          <c:idx val="3"/>
          <c:order val="8"/>
          <c:tx>
            <c:strRef>
              <c:f>K!$J$2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K!$A$3:$A$21</c:f>
              <c:numCache>
                <c:formatCode>General</c:formatCode>
                <c:ptCount val="19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</c:numCache>
            </c:numRef>
          </c:cat>
          <c:val>
            <c:numRef>
              <c:f>K!$J$3:$J$21</c:f>
              <c:numCache>
                <c:formatCode>0.00</c:formatCode>
                <c:ptCount val="19"/>
                <c:pt idx="0">
                  <c:v>5.63</c:v>
                </c:pt>
                <c:pt idx="1">
                  <c:v>5.61</c:v>
                </c:pt>
                <c:pt idx="2">
                  <c:v>5.61</c:v>
                </c:pt>
                <c:pt idx="3">
                  <c:v>5.6</c:v>
                </c:pt>
                <c:pt idx="4">
                  <c:v>5.63</c:v>
                </c:pt>
                <c:pt idx="5">
                  <c:v>5.58</c:v>
                </c:pt>
                <c:pt idx="6">
                  <c:v>5.6</c:v>
                </c:pt>
                <c:pt idx="7">
                  <c:v>5.61</c:v>
                </c:pt>
                <c:pt idx="8">
                  <c:v>5.58</c:v>
                </c:pt>
                <c:pt idx="9">
                  <c:v>5.6</c:v>
                </c:pt>
                <c:pt idx="10">
                  <c:v>5.6</c:v>
                </c:pt>
                <c:pt idx="11">
                  <c:v>5.59</c:v>
                </c:pt>
                <c:pt idx="12">
                  <c:v>5.6</c:v>
                </c:pt>
                <c:pt idx="13">
                  <c:v>5.61</c:v>
                </c:pt>
                <c:pt idx="14">
                  <c:v>5.63</c:v>
                </c:pt>
                <c:pt idx="15">
                  <c:v>5.62</c:v>
                </c:pt>
                <c:pt idx="16">
                  <c:v>5.6</c:v>
                </c:pt>
                <c:pt idx="17">
                  <c:v>5.59</c:v>
                </c:pt>
              </c:numCache>
            </c:numRef>
          </c:val>
        </c:ser>
        <c:ser>
          <c:idx val="14"/>
          <c:order val="9"/>
          <c:tx>
            <c:strRef>
              <c:f>K!$K$2</c:f>
              <c:strCache>
                <c:ptCount val="1"/>
                <c:pt idx="0">
                  <c:v>こども病院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K!$A$3:$A$21</c:f>
              <c:numCache>
                <c:formatCode>General</c:formatCode>
                <c:ptCount val="19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</c:numCache>
            </c:numRef>
          </c:cat>
          <c:val>
            <c:numRef>
              <c:f>K!$K$3:$K$21</c:f>
              <c:numCache>
                <c:formatCode>0.00</c:formatCode>
                <c:ptCount val="19"/>
                <c:pt idx="0">
                  <c:v>5.6</c:v>
                </c:pt>
                <c:pt idx="1">
                  <c:v>5.6064516129032231</c:v>
                </c:pt>
                <c:pt idx="2">
                  <c:v>5.6684210526315795</c:v>
                </c:pt>
                <c:pt idx="3">
                  <c:v>5.6842105263157903</c:v>
                </c:pt>
                <c:pt idx="4">
                  <c:v>5.6642857142857155</c:v>
                </c:pt>
                <c:pt idx="5">
                  <c:v>5.6736842105263161</c:v>
                </c:pt>
                <c:pt idx="6">
                  <c:v>5.660000000000001</c:v>
                </c:pt>
                <c:pt idx="7">
                  <c:v>5.673333333333332</c:v>
                </c:pt>
                <c:pt idx="8">
                  <c:v>5.6258064516129007</c:v>
                </c:pt>
                <c:pt idx="9">
                  <c:v>5.6066666666666638</c:v>
                </c:pt>
                <c:pt idx="10">
                  <c:v>5.5620689655172395</c:v>
                </c:pt>
                <c:pt idx="11">
                  <c:v>5.5321428571428566</c:v>
                </c:pt>
                <c:pt idx="12">
                  <c:v>5.5884615384615355</c:v>
                </c:pt>
                <c:pt idx="13">
                  <c:v>5.5907407407407383</c:v>
                </c:pt>
                <c:pt idx="14">
                  <c:v>5.5821428571428573</c:v>
                </c:pt>
                <c:pt idx="15">
                  <c:v>5.5688888888888872</c:v>
                </c:pt>
                <c:pt idx="16">
                  <c:v>5.5509433962264145</c:v>
                </c:pt>
                <c:pt idx="17">
                  <c:v>5.5599999999999987</c:v>
                </c:pt>
              </c:numCache>
            </c:numRef>
          </c:val>
        </c:ser>
        <c:ser>
          <c:idx val="9"/>
          <c:order val="10"/>
          <c:tx>
            <c:strRef>
              <c:f>K!$L$2</c:f>
              <c:strCache>
                <c:ptCount val="1"/>
                <c:pt idx="0">
                  <c:v>認証値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K!$A$3:$A$21</c:f>
              <c:numCache>
                <c:formatCode>General</c:formatCode>
                <c:ptCount val="19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</c:numCache>
            </c:numRef>
          </c:cat>
          <c:val>
            <c:numRef>
              <c:f>K!$L$3:$L$21</c:f>
              <c:numCache>
                <c:formatCode>0.0</c:formatCode>
                <c:ptCount val="19"/>
                <c:pt idx="0">
                  <c:v>5.6</c:v>
                </c:pt>
                <c:pt idx="1">
                  <c:v>5.6</c:v>
                </c:pt>
                <c:pt idx="2">
                  <c:v>5.6</c:v>
                </c:pt>
                <c:pt idx="3">
                  <c:v>5.6</c:v>
                </c:pt>
                <c:pt idx="4">
                  <c:v>5.6</c:v>
                </c:pt>
                <c:pt idx="5">
                  <c:v>5.6</c:v>
                </c:pt>
                <c:pt idx="6">
                  <c:v>5.6</c:v>
                </c:pt>
                <c:pt idx="7">
                  <c:v>5.6</c:v>
                </c:pt>
                <c:pt idx="8">
                  <c:v>5.6</c:v>
                </c:pt>
                <c:pt idx="9">
                  <c:v>5.6</c:v>
                </c:pt>
                <c:pt idx="10">
                  <c:v>5.6</c:v>
                </c:pt>
                <c:pt idx="11">
                  <c:v>5.6</c:v>
                </c:pt>
                <c:pt idx="12">
                  <c:v>5.6</c:v>
                </c:pt>
                <c:pt idx="13">
                  <c:v>5.6</c:v>
                </c:pt>
                <c:pt idx="14">
                  <c:v>5.6</c:v>
                </c:pt>
                <c:pt idx="15">
                  <c:v>5.6</c:v>
                </c:pt>
                <c:pt idx="16">
                  <c:v>5.6</c:v>
                </c:pt>
                <c:pt idx="17">
                  <c:v>5.6</c:v>
                </c:pt>
                <c:pt idx="18">
                  <c:v>5.6</c:v>
                </c:pt>
              </c:numCache>
            </c:numRef>
          </c:val>
        </c:ser>
        <c:ser>
          <c:idx val="10"/>
          <c:order val="11"/>
          <c:tx>
            <c:strRef>
              <c:f>K!$M$2</c:f>
              <c:strCache>
                <c:ptCount val="1"/>
                <c:pt idx="0">
                  <c:v>10病院平均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K!$A$3:$A$21</c:f>
              <c:numCache>
                <c:formatCode>General</c:formatCode>
                <c:ptCount val="19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</c:numCache>
            </c:numRef>
          </c:cat>
          <c:val>
            <c:numRef>
              <c:f>K!$M$3:$M$21</c:f>
              <c:numCache>
                <c:formatCode>0.00</c:formatCode>
                <c:ptCount val="19"/>
                <c:pt idx="0">
                  <c:v>5.6205277777777773</c:v>
                </c:pt>
                <c:pt idx="1">
                  <c:v>5.6064848393206246</c:v>
                </c:pt>
                <c:pt idx="2">
                  <c:v>5.6107370547581077</c:v>
                </c:pt>
                <c:pt idx="3">
                  <c:v>5.6066824143692564</c:v>
                </c:pt>
                <c:pt idx="4">
                  <c:v>5.6133424158221645</c:v>
                </c:pt>
                <c:pt idx="5">
                  <c:v>5.6096485304169521</c:v>
                </c:pt>
                <c:pt idx="6">
                  <c:v>5.6029264204545459</c:v>
                </c:pt>
                <c:pt idx="7">
                  <c:v>5.6104666666666665</c:v>
                </c:pt>
                <c:pt idx="8">
                  <c:v>5.595945005748292</c:v>
                </c:pt>
                <c:pt idx="9">
                  <c:v>5.5971507936507932</c:v>
                </c:pt>
                <c:pt idx="10">
                  <c:v>5.5841159257578132</c:v>
                </c:pt>
                <c:pt idx="11">
                  <c:v>5.5832828734344773</c:v>
                </c:pt>
                <c:pt idx="12">
                  <c:v>5.5920617292429791</c:v>
                </c:pt>
                <c:pt idx="13">
                  <c:v>5.5950838667008016</c:v>
                </c:pt>
                <c:pt idx="14">
                  <c:v>5.6024459986772488</c:v>
                </c:pt>
                <c:pt idx="15">
                  <c:v>5.5976947079334511</c:v>
                </c:pt>
                <c:pt idx="16">
                  <c:v>5.5982228922542214</c:v>
                </c:pt>
                <c:pt idx="17">
                  <c:v>5.5977477558839626</c:v>
                </c:pt>
                <c:pt idx="18">
                  <c:v>5.6</c:v>
                </c:pt>
              </c:numCache>
            </c:numRef>
          </c:val>
        </c:ser>
        <c:ser>
          <c:idx val="11"/>
          <c:order val="12"/>
          <c:tx>
            <c:strRef>
              <c:f>K!$N$2</c:f>
              <c:strCache>
                <c:ptCount val="1"/>
                <c:pt idx="0">
                  <c:v>R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K!$A$3:$A$21</c:f>
              <c:numCache>
                <c:formatCode>General</c:formatCode>
                <c:ptCount val="19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</c:numCache>
            </c:numRef>
          </c:cat>
          <c:val>
            <c:numRef>
              <c:f>K!$N$3:$N$21</c:f>
              <c:numCache>
                <c:formatCode>0.00</c:formatCode>
                <c:ptCount val="19"/>
                <c:pt idx="0">
                  <c:v>7.988888888888912E-2</c:v>
                </c:pt>
                <c:pt idx="1">
                  <c:v>0.15208333333333357</c:v>
                </c:pt>
                <c:pt idx="2">
                  <c:v>0.14700000000000024</c:v>
                </c:pt>
                <c:pt idx="3">
                  <c:v>0.13771052631578939</c:v>
                </c:pt>
                <c:pt idx="4">
                  <c:v>0.18378260869565288</c:v>
                </c:pt>
                <c:pt idx="5">
                  <c:v>0.18799999999999972</c:v>
                </c:pt>
                <c:pt idx="6">
                  <c:v>0.17727272727272769</c:v>
                </c:pt>
                <c:pt idx="7">
                  <c:v>0.14399999999999924</c:v>
                </c:pt>
                <c:pt idx="8">
                  <c:v>0.11099999999999977</c:v>
                </c:pt>
                <c:pt idx="9">
                  <c:v>0.12295238095238048</c:v>
                </c:pt>
                <c:pt idx="10">
                  <c:v>0.13518181818181763</c:v>
                </c:pt>
                <c:pt idx="11">
                  <c:v>0.11057142857142921</c:v>
                </c:pt>
                <c:pt idx="12">
                  <c:v>9.8809523809522126E-2</c:v>
                </c:pt>
                <c:pt idx="13">
                  <c:v>0.13957142857142912</c:v>
                </c:pt>
                <c:pt idx="14">
                  <c:v>0.14900000000000002</c:v>
                </c:pt>
                <c:pt idx="15">
                  <c:v>0.12270731707316873</c:v>
                </c:pt>
                <c:pt idx="16">
                  <c:v>0.14579999999999949</c:v>
                </c:pt>
                <c:pt idx="17">
                  <c:v>9.5000000000001528E-2</c:v>
                </c:pt>
                <c:pt idx="18">
                  <c:v>0</c:v>
                </c:pt>
              </c:numCache>
            </c:numRef>
          </c:val>
        </c:ser>
        <c:ser>
          <c:idx val="12"/>
          <c:order val="13"/>
          <c:tx>
            <c:strRef>
              <c:f>K!$O$2</c:f>
              <c:strCache>
                <c:ptCount val="1"/>
                <c:pt idx="0">
                  <c:v>下限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K!$A$3:$A$21</c:f>
              <c:numCache>
                <c:formatCode>General</c:formatCode>
                <c:ptCount val="19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</c:numCache>
            </c:numRef>
          </c:cat>
          <c:val>
            <c:numRef>
              <c:f>K!$O$3:$O$21</c:f>
              <c:numCache>
                <c:formatCode>General</c:formatCode>
                <c:ptCount val="19"/>
                <c:pt idx="0">
                  <c:v>5.4</c:v>
                </c:pt>
                <c:pt idx="1">
                  <c:v>5.4</c:v>
                </c:pt>
                <c:pt idx="2">
                  <c:v>5.4</c:v>
                </c:pt>
                <c:pt idx="3">
                  <c:v>5.4</c:v>
                </c:pt>
                <c:pt idx="4">
                  <c:v>5.4</c:v>
                </c:pt>
                <c:pt idx="5">
                  <c:v>5.4</c:v>
                </c:pt>
                <c:pt idx="6">
                  <c:v>5.4</c:v>
                </c:pt>
                <c:pt idx="7">
                  <c:v>5.4</c:v>
                </c:pt>
                <c:pt idx="8">
                  <c:v>5.4</c:v>
                </c:pt>
                <c:pt idx="9">
                  <c:v>5.4</c:v>
                </c:pt>
                <c:pt idx="10">
                  <c:v>5.4</c:v>
                </c:pt>
                <c:pt idx="11">
                  <c:v>5.4</c:v>
                </c:pt>
                <c:pt idx="12">
                  <c:v>5.4</c:v>
                </c:pt>
                <c:pt idx="13">
                  <c:v>5.4</c:v>
                </c:pt>
                <c:pt idx="14">
                  <c:v>5.4</c:v>
                </c:pt>
                <c:pt idx="15">
                  <c:v>5.4</c:v>
                </c:pt>
                <c:pt idx="16">
                  <c:v>5.4</c:v>
                </c:pt>
                <c:pt idx="17">
                  <c:v>5.4</c:v>
                </c:pt>
                <c:pt idx="18">
                  <c:v>5.4</c:v>
                </c:pt>
              </c:numCache>
            </c:numRef>
          </c:val>
        </c:ser>
        <c:ser>
          <c:idx val="13"/>
          <c:order val="14"/>
          <c:tx>
            <c:strRef>
              <c:f>K!$P$2</c:f>
              <c:strCache>
                <c:ptCount val="1"/>
                <c:pt idx="0">
                  <c:v>上限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K!$A$3:$A$21</c:f>
              <c:numCache>
                <c:formatCode>General</c:formatCode>
                <c:ptCount val="19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</c:numCache>
            </c:numRef>
          </c:cat>
          <c:val>
            <c:numRef>
              <c:f>K!$P$3:$P$21</c:f>
              <c:numCache>
                <c:formatCode>General</c:formatCode>
                <c:ptCount val="19"/>
                <c:pt idx="0">
                  <c:v>5.8</c:v>
                </c:pt>
                <c:pt idx="1">
                  <c:v>5.8</c:v>
                </c:pt>
                <c:pt idx="2">
                  <c:v>5.8</c:v>
                </c:pt>
                <c:pt idx="3">
                  <c:v>5.8</c:v>
                </c:pt>
                <c:pt idx="4">
                  <c:v>5.8</c:v>
                </c:pt>
                <c:pt idx="5">
                  <c:v>5.8</c:v>
                </c:pt>
                <c:pt idx="6">
                  <c:v>5.8</c:v>
                </c:pt>
                <c:pt idx="7">
                  <c:v>5.8</c:v>
                </c:pt>
                <c:pt idx="8">
                  <c:v>5.8</c:v>
                </c:pt>
                <c:pt idx="9">
                  <c:v>5.8</c:v>
                </c:pt>
                <c:pt idx="10">
                  <c:v>5.8</c:v>
                </c:pt>
                <c:pt idx="11">
                  <c:v>5.8</c:v>
                </c:pt>
                <c:pt idx="12">
                  <c:v>5.8</c:v>
                </c:pt>
                <c:pt idx="13">
                  <c:v>5.8</c:v>
                </c:pt>
                <c:pt idx="14">
                  <c:v>5.8</c:v>
                </c:pt>
                <c:pt idx="15">
                  <c:v>5.8</c:v>
                </c:pt>
                <c:pt idx="16">
                  <c:v>5.8</c:v>
                </c:pt>
                <c:pt idx="17">
                  <c:v>5.8</c:v>
                </c:pt>
                <c:pt idx="18">
                  <c:v>5.8</c:v>
                </c:pt>
              </c:numCache>
            </c:numRef>
          </c:val>
        </c:ser>
        <c:marker val="1"/>
        <c:axId val="90812416"/>
        <c:axId val="90814336"/>
      </c:lineChart>
      <c:catAx>
        <c:axId val="90812416"/>
        <c:scaling>
          <c:orientation val="minMax"/>
        </c:scaling>
        <c:axPos val="b"/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90814336"/>
        <c:crosses val="autoZero"/>
        <c:lblAlgn val="ctr"/>
        <c:lblOffset val="100"/>
        <c:tickLblSkip val="1"/>
        <c:tickMarkSkip val="1"/>
      </c:catAx>
      <c:valAx>
        <c:axId val="90814336"/>
        <c:scaling>
          <c:orientation val="minMax"/>
          <c:max val="6"/>
          <c:min val="5.2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90812416"/>
        <c:crosses val="autoZero"/>
        <c:crossBetween val="between"/>
        <c:majorUnit val="0.2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12"/>
        <c:delete val="1"/>
      </c:legendEntry>
      <c:layout>
        <c:manualLayout>
          <c:xMode val="edge"/>
          <c:yMode val="edge"/>
          <c:x val="0.81758635726089801"/>
          <c:y val="0.11979565646380942"/>
          <c:w val="0.16141760057770832"/>
          <c:h val="0.8604056278523756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300"/>
  </c:printSettings>
  <c:userShapes r:id="rId1"/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>
        <c:manualLayout>
          <c:layoutTarget val="inner"/>
          <c:xMode val="edge"/>
          <c:yMode val="edge"/>
          <c:x val="0.11171190827686564"/>
          <c:y val="7.6923192492777168E-2"/>
          <c:w val="0.63063174027262869"/>
          <c:h val="0.78461656342632657"/>
        </c:manualLayout>
      </c:layout>
      <c:lineChart>
        <c:grouping val="standard"/>
        <c:ser>
          <c:idx val="2"/>
          <c:order val="0"/>
          <c:tx>
            <c:strRef>
              <c:f>CL!$C$2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>
              <a:solidFill>
                <a:srgbClr val="FF66CC"/>
              </a:solidFill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</a:ln>
            </c:spPr>
          </c:marker>
          <c:cat>
            <c:numRef>
              <c:f>CL!$A$3:$A$21</c:f>
              <c:numCache>
                <c:formatCode>General</c:formatCode>
                <c:ptCount val="19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</c:numCache>
            </c:numRef>
          </c:cat>
          <c:val>
            <c:numRef>
              <c:f>CL!$C$3:$C$20</c:f>
              <c:numCache>
                <c:formatCode>0.0</c:formatCode>
                <c:ptCount val="18"/>
                <c:pt idx="1">
                  <c:v>108.69590909090907</c:v>
                </c:pt>
                <c:pt idx="2">
                  <c:v>108.82444444444445</c:v>
                </c:pt>
                <c:pt idx="3">
                  <c:v>108.88052631578948</c:v>
                </c:pt>
                <c:pt idx="4">
                  <c:v>108.92611111111113</c:v>
                </c:pt>
                <c:pt idx="5">
                  <c:v>106.02238095238094</c:v>
                </c:pt>
                <c:pt idx="6">
                  <c:v>105.80727272727272</c:v>
                </c:pt>
                <c:pt idx="7">
                  <c:v>106.02238095238094</c:v>
                </c:pt>
                <c:pt idx="8">
                  <c:v>105.16500000000002</c:v>
                </c:pt>
                <c:pt idx="9">
                  <c:v>106.02238095238094</c:v>
                </c:pt>
                <c:pt idx="10">
                  <c:v>104.79363636363637</c:v>
                </c:pt>
                <c:pt idx="11">
                  <c:v>104.82285714285715</c:v>
                </c:pt>
                <c:pt idx="12">
                  <c:v>105.04333333333332</c:v>
                </c:pt>
                <c:pt idx="13">
                  <c:v>104.82285714285715</c:v>
                </c:pt>
                <c:pt idx="14">
                  <c:v>105.79588235294118</c:v>
                </c:pt>
                <c:pt idx="15">
                  <c:v>105.49105263157897</c:v>
                </c:pt>
                <c:pt idx="16">
                  <c:v>105.21263157894738</c:v>
                </c:pt>
                <c:pt idx="17">
                  <c:v>104.95150000000001</c:v>
                </c:pt>
              </c:numCache>
            </c:numRef>
          </c:val>
        </c:ser>
        <c:ser>
          <c:idx val="0"/>
          <c:order val="1"/>
          <c:tx>
            <c:strRef>
              <c:f>CL!$G$2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CL!$A$3:$A$21</c:f>
              <c:numCache>
                <c:formatCode>General</c:formatCode>
                <c:ptCount val="19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</c:numCache>
            </c:numRef>
          </c:cat>
          <c:val>
            <c:numRef>
              <c:f>CL!$G$3:$G$20</c:f>
              <c:numCache>
                <c:formatCode>0.0</c:formatCode>
                <c:ptCount val="18"/>
                <c:pt idx="1">
                  <c:v>104.91249999999998</c:v>
                </c:pt>
                <c:pt idx="2">
                  <c:v>104.81499999999998</c:v>
                </c:pt>
                <c:pt idx="3">
                  <c:v>104.45217391304348</c:v>
                </c:pt>
                <c:pt idx="4">
                  <c:v>105.0130434782609</c:v>
                </c:pt>
                <c:pt idx="5">
                  <c:v>104.91304347826087</c:v>
                </c:pt>
                <c:pt idx="6">
                  <c:v>105.46818181818185</c:v>
                </c:pt>
                <c:pt idx="7">
                  <c:v>106.22000000000003</c:v>
                </c:pt>
                <c:pt idx="8">
                  <c:v>105.7</c:v>
                </c:pt>
                <c:pt idx="9">
                  <c:v>105.55121951219513</c:v>
                </c:pt>
                <c:pt idx="10">
                  <c:v>104.83902439024394</c:v>
                </c:pt>
                <c:pt idx="11">
                  <c:v>104.57659574468084</c:v>
                </c:pt>
                <c:pt idx="12">
                  <c:v>104.43030303030299</c:v>
                </c:pt>
                <c:pt idx="13">
                  <c:v>104.2590909090909</c:v>
                </c:pt>
                <c:pt idx="14">
                  <c:v>105.38888888888889</c:v>
                </c:pt>
                <c:pt idx="15">
                  <c:v>105.36500000000004</c:v>
                </c:pt>
                <c:pt idx="16">
                  <c:v>104.51052631578948</c:v>
                </c:pt>
              </c:numCache>
            </c:numRef>
          </c:val>
        </c:ser>
        <c:ser>
          <c:idx val="1"/>
          <c:order val="2"/>
          <c:tx>
            <c:strRef>
              <c:f>CL!$H$2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CL!$A$3:$A$21</c:f>
              <c:numCache>
                <c:formatCode>General</c:formatCode>
                <c:ptCount val="19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</c:numCache>
            </c:numRef>
          </c:cat>
          <c:val>
            <c:numRef>
              <c:f>CL!$H$3:$H$21</c:f>
              <c:numCache>
                <c:formatCode>0.0</c:formatCode>
                <c:ptCount val="19"/>
                <c:pt idx="1">
                  <c:v>105.4</c:v>
                </c:pt>
                <c:pt idx="2">
                  <c:v>106.3</c:v>
                </c:pt>
                <c:pt idx="3">
                  <c:v>106</c:v>
                </c:pt>
                <c:pt idx="4">
                  <c:v>105.8</c:v>
                </c:pt>
                <c:pt idx="5">
                  <c:v>106</c:v>
                </c:pt>
                <c:pt idx="6">
                  <c:v>105.6</c:v>
                </c:pt>
                <c:pt idx="7">
                  <c:v>105.3</c:v>
                </c:pt>
                <c:pt idx="8">
                  <c:v>105.1</c:v>
                </c:pt>
                <c:pt idx="9">
                  <c:v>104.4</c:v>
                </c:pt>
                <c:pt idx="10">
                  <c:v>105.2</c:v>
                </c:pt>
                <c:pt idx="11">
                  <c:v>104.5</c:v>
                </c:pt>
                <c:pt idx="12">
                  <c:v>104.4</c:v>
                </c:pt>
                <c:pt idx="13">
                  <c:v>104.3</c:v>
                </c:pt>
                <c:pt idx="14">
                  <c:v>104.6</c:v>
                </c:pt>
                <c:pt idx="15">
                  <c:v>104</c:v>
                </c:pt>
                <c:pt idx="16">
                  <c:v>104</c:v>
                </c:pt>
                <c:pt idx="17">
                  <c:v>103.8</c:v>
                </c:pt>
                <c:pt idx="18">
                  <c:v>104.7</c:v>
                </c:pt>
              </c:numCache>
            </c:numRef>
          </c:val>
        </c:ser>
        <c:ser>
          <c:idx val="8"/>
          <c:order val="3"/>
          <c:tx>
            <c:strRef>
              <c:f>CL!$L$2</c:f>
              <c:strCache>
                <c:ptCount val="1"/>
                <c:pt idx="0">
                  <c:v>日立認証値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CL!$A$3:$A$21</c:f>
              <c:numCache>
                <c:formatCode>General</c:formatCode>
                <c:ptCount val="19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</c:numCache>
            </c:numRef>
          </c:cat>
          <c:val>
            <c:numRef>
              <c:f>CL!$L$3:$L$21</c:f>
              <c:numCache>
                <c:formatCode>0</c:formatCode>
                <c:ptCount val="19"/>
                <c:pt idx="0">
                  <c:v>105</c:v>
                </c:pt>
                <c:pt idx="1">
                  <c:v>105</c:v>
                </c:pt>
                <c:pt idx="2">
                  <c:v>105</c:v>
                </c:pt>
                <c:pt idx="3">
                  <c:v>105</c:v>
                </c:pt>
                <c:pt idx="4">
                  <c:v>105</c:v>
                </c:pt>
                <c:pt idx="5">
                  <c:v>105</c:v>
                </c:pt>
                <c:pt idx="6">
                  <c:v>105</c:v>
                </c:pt>
                <c:pt idx="7">
                  <c:v>105</c:v>
                </c:pt>
                <c:pt idx="8">
                  <c:v>105</c:v>
                </c:pt>
                <c:pt idx="9">
                  <c:v>105</c:v>
                </c:pt>
                <c:pt idx="10">
                  <c:v>105</c:v>
                </c:pt>
                <c:pt idx="11">
                  <c:v>105</c:v>
                </c:pt>
                <c:pt idx="12">
                  <c:v>105</c:v>
                </c:pt>
                <c:pt idx="13">
                  <c:v>105</c:v>
                </c:pt>
                <c:pt idx="14">
                  <c:v>105</c:v>
                </c:pt>
                <c:pt idx="15">
                  <c:v>105</c:v>
                </c:pt>
                <c:pt idx="16">
                  <c:v>105</c:v>
                </c:pt>
                <c:pt idx="17">
                  <c:v>105</c:v>
                </c:pt>
                <c:pt idx="18">
                  <c:v>105</c:v>
                </c:pt>
              </c:numCache>
            </c:numRef>
          </c:val>
        </c:ser>
        <c:ser>
          <c:idx val="4"/>
          <c:order val="4"/>
          <c:tx>
            <c:strRef>
              <c:f>CL!$M$2</c:f>
              <c:strCache>
                <c:ptCount val="1"/>
                <c:pt idx="0">
                  <c:v>日立平均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CL!$A$3:$A$21</c:f>
              <c:numCache>
                <c:formatCode>General</c:formatCode>
                <c:ptCount val="19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</c:numCache>
            </c:numRef>
          </c:cat>
          <c:val>
            <c:numRef>
              <c:f>CL!$M$3:$M$20</c:f>
              <c:numCache>
                <c:formatCode>0.0</c:formatCode>
                <c:ptCount val="18"/>
                <c:pt idx="1">
                  <c:v>105.15625</c:v>
                </c:pt>
                <c:pt idx="2">
                  <c:v>105.55749999999999</c:v>
                </c:pt>
                <c:pt idx="3">
                  <c:v>105.22608695652174</c:v>
                </c:pt>
                <c:pt idx="4">
                  <c:v>105.40652173913045</c:v>
                </c:pt>
                <c:pt idx="5">
                  <c:v>105.45652173913044</c:v>
                </c:pt>
                <c:pt idx="6">
                  <c:v>105.53409090909092</c:v>
                </c:pt>
                <c:pt idx="7">
                  <c:v>105.76000000000002</c:v>
                </c:pt>
                <c:pt idx="8">
                  <c:v>105.4</c:v>
                </c:pt>
                <c:pt idx="9">
                  <c:v>104.97560975609757</c:v>
                </c:pt>
                <c:pt idx="10">
                  <c:v>105.01951219512196</c:v>
                </c:pt>
                <c:pt idx="11">
                  <c:v>104.53829787234042</c:v>
                </c:pt>
                <c:pt idx="12">
                  <c:v>104.41515151515151</c:v>
                </c:pt>
                <c:pt idx="13">
                  <c:v>104.27954545454546</c:v>
                </c:pt>
                <c:pt idx="14">
                  <c:v>104.99444444444444</c:v>
                </c:pt>
                <c:pt idx="15">
                  <c:v>104.68250000000002</c:v>
                </c:pt>
                <c:pt idx="16">
                  <c:v>104.25526315789475</c:v>
                </c:pt>
                <c:pt idx="17">
                  <c:v>103.8</c:v>
                </c:pt>
              </c:numCache>
            </c:numRef>
          </c:val>
        </c:ser>
        <c:ser>
          <c:idx val="6"/>
          <c:order val="5"/>
          <c:tx>
            <c:strRef>
              <c:f>CL!$R$2</c:f>
              <c:strCache>
                <c:ptCount val="1"/>
                <c:pt idx="0">
                  <c:v>CL下限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CL!$A$3:$A$21</c:f>
              <c:numCache>
                <c:formatCode>General</c:formatCode>
                <c:ptCount val="19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</c:numCache>
            </c:numRef>
          </c:cat>
          <c:val>
            <c:numRef>
              <c:f>CL!$R$3:$R$21</c:f>
              <c:numCache>
                <c:formatCode>General</c:formatCode>
                <c:ptCount val="19"/>
                <c:pt idx="0">
                  <c:v>102</c:v>
                </c:pt>
                <c:pt idx="1">
                  <c:v>102</c:v>
                </c:pt>
                <c:pt idx="2">
                  <c:v>102</c:v>
                </c:pt>
                <c:pt idx="3">
                  <c:v>102</c:v>
                </c:pt>
                <c:pt idx="4">
                  <c:v>102</c:v>
                </c:pt>
                <c:pt idx="5">
                  <c:v>102</c:v>
                </c:pt>
                <c:pt idx="6">
                  <c:v>102</c:v>
                </c:pt>
                <c:pt idx="7">
                  <c:v>102</c:v>
                </c:pt>
                <c:pt idx="8">
                  <c:v>102</c:v>
                </c:pt>
                <c:pt idx="9">
                  <c:v>102</c:v>
                </c:pt>
                <c:pt idx="10">
                  <c:v>102</c:v>
                </c:pt>
                <c:pt idx="11">
                  <c:v>102</c:v>
                </c:pt>
                <c:pt idx="12">
                  <c:v>102</c:v>
                </c:pt>
                <c:pt idx="13">
                  <c:v>102</c:v>
                </c:pt>
                <c:pt idx="14">
                  <c:v>102</c:v>
                </c:pt>
                <c:pt idx="15">
                  <c:v>102</c:v>
                </c:pt>
                <c:pt idx="16">
                  <c:v>102</c:v>
                </c:pt>
                <c:pt idx="17">
                  <c:v>102</c:v>
                </c:pt>
                <c:pt idx="18">
                  <c:v>102</c:v>
                </c:pt>
              </c:numCache>
            </c:numRef>
          </c:val>
        </c:ser>
        <c:ser>
          <c:idx val="3"/>
          <c:order val="6"/>
          <c:tx>
            <c:strRef>
              <c:f>CL!$S$2</c:f>
              <c:strCache>
                <c:ptCount val="1"/>
                <c:pt idx="0">
                  <c:v>CL上限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CL!$A$3:$A$21</c:f>
              <c:numCache>
                <c:formatCode>General</c:formatCode>
                <c:ptCount val="19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</c:numCache>
            </c:numRef>
          </c:cat>
          <c:val>
            <c:numRef>
              <c:f>CL!$S$3:$S$21</c:f>
              <c:numCache>
                <c:formatCode>General</c:formatCode>
                <c:ptCount val="19"/>
                <c:pt idx="0">
                  <c:v>108</c:v>
                </c:pt>
                <c:pt idx="1">
                  <c:v>108</c:v>
                </c:pt>
                <c:pt idx="2">
                  <c:v>108</c:v>
                </c:pt>
                <c:pt idx="3">
                  <c:v>108</c:v>
                </c:pt>
                <c:pt idx="4">
                  <c:v>108</c:v>
                </c:pt>
                <c:pt idx="5">
                  <c:v>108</c:v>
                </c:pt>
                <c:pt idx="6">
                  <c:v>108</c:v>
                </c:pt>
                <c:pt idx="7">
                  <c:v>108</c:v>
                </c:pt>
                <c:pt idx="8">
                  <c:v>108</c:v>
                </c:pt>
                <c:pt idx="9">
                  <c:v>108</c:v>
                </c:pt>
                <c:pt idx="10">
                  <c:v>108</c:v>
                </c:pt>
                <c:pt idx="11">
                  <c:v>108</c:v>
                </c:pt>
                <c:pt idx="12">
                  <c:v>108</c:v>
                </c:pt>
                <c:pt idx="13">
                  <c:v>108</c:v>
                </c:pt>
                <c:pt idx="14">
                  <c:v>108</c:v>
                </c:pt>
                <c:pt idx="15">
                  <c:v>108</c:v>
                </c:pt>
                <c:pt idx="16">
                  <c:v>108</c:v>
                </c:pt>
                <c:pt idx="17">
                  <c:v>108</c:v>
                </c:pt>
                <c:pt idx="18">
                  <c:v>108</c:v>
                </c:pt>
              </c:numCache>
            </c:numRef>
          </c:val>
        </c:ser>
        <c:marker val="1"/>
        <c:axId val="98236672"/>
        <c:axId val="98279808"/>
      </c:lineChart>
      <c:catAx>
        <c:axId val="98236672"/>
        <c:scaling>
          <c:orientation val="minMax"/>
        </c:scaling>
        <c:axPos val="b"/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98279808"/>
        <c:crosses val="autoZero"/>
        <c:lblAlgn val="ctr"/>
        <c:lblOffset val="100"/>
        <c:tickLblSkip val="1"/>
        <c:tickMarkSkip val="1"/>
      </c:catAx>
      <c:valAx>
        <c:axId val="98279808"/>
        <c:scaling>
          <c:orientation val="minMax"/>
          <c:max val="111"/>
          <c:min val="99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98236672"/>
        <c:crosses val="autoZero"/>
        <c:crossBetween val="between"/>
        <c:majorUnit val="3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6756881693210854"/>
          <c:y val="0.2111558277437523"/>
          <c:w val="0.21994351771830259"/>
          <c:h val="0.57124137260620589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200" verticalDpi="200"/>
  </c:printSettings>
  <c:userShapes r:id="rId1"/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>
        <c:manualLayout>
          <c:layoutTarget val="inner"/>
          <c:xMode val="edge"/>
          <c:yMode val="edge"/>
          <c:x val="9.4684385382062489E-2"/>
          <c:y val="7.6923192492777168E-2"/>
          <c:w val="0.66611295681063121"/>
          <c:h val="0.78461656342632657"/>
        </c:manualLayout>
      </c:layout>
      <c:lineChart>
        <c:grouping val="standard"/>
        <c:ser>
          <c:idx val="10"/>
          <c:order val="0"/>
          <c:tx>
            <c:strRef>
              <c:f>CL!$B$2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CL!$A$3:$A$20</c:f>
              <c:numCache>
                <c:formatCode>General</c:formatCode>
                <c:ptCount val="18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</c:numCache>
            </c:numRef>
          </c:cat>
          <c:val>
            <c:numRef>
              <c:f>CL!$B$3:$B$17</c:f>
              <c:numCache>
                <c:formatCode>0.0</c:formatCode>
                <c:ptCount val="15"/>
                <c:pt idx="1">
                  <c:v>109.14318181818182</c:v>
                </c:pt>
                <c:pt idx="2">
                  <c:v>109.17222222222226</c:v>
                </c:pt>
                <c:pt idx="3">
                  <c:v>109.20555555555559</c:v>
                </c:pt>
                <c:pt idx="4">
                  <c:v>109.16842105263159</c:v>
                </c:pt>
                <c:pt idx="5">
                  <c:v>109.12105263157893</c:v>
                </c:pt>
                <c:pt idx="6">
                  <c:v>109.21000000000001</c:v>
                </c:pt>
                <c:pt idx="7">
                  <c:v>109.07777777777777</c:v>
                </c:pt>
                <c:pt idx="8">
                  <c:v>109.11666666666669</c:v>
                </c:pt>
                <c:pt idx="9">
                  <c:v>109.04722222222219</c:v>
                </c:pt>
                <c:pt idx="10">
                  <c:v>109.08529411764705</c:v>
                </c:pt>
                <c:pt idx="11">
                  <c:v>108.88124999999998</c:v>
                </c:pt>
                <c:pt idx="12">
                  <c:v>109.04374999999999</c:v>
                </c:pt>
                <c:pt idx="13">
                  <c:v>109.18124999999999</c:v>
                </c:pt>
                <c:pt idx="14">
                  <c:v>109.26874999999998</c:v>
                </c:pt>
              </c:numCache>
            </c:numRef>
          </c:val>
        </c:ser>
        <c:ser>
          <c:idx val="1"/>
          <c:order val="1"/>
          <c:tx>
            <c:strRef>
              <c:f>CL!$D$2</c:f>
              <c:strCache>
                <c:ptCount val="1"/>
                <c:pt idx="0">
                  <c:v>船橋中央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CL!$A$3:$A$20</c:f>
              <c:numCache>
                <c:formatCode>General</c:formatCode>
                <c:ptCount val="18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</c:numCache>
            </c:numRef>
          </c:cat>
          <c:val>
            <c:numRef>
              <c:f>CL!$D$3:$D$20</c:f>
              <c:numCache>
                <c:formatCode>0.0</c:formatCode>
                <c:ptCount val="18"/>
                <c:pt idx="0">
                  <c:v>110.97</c:v>
                </c:pt>
                <c:pt idx="1">
                  <c:v>110.1</c:v>
                </c:pt>
                <c:pt idx="2">
                  <c:v>110.42</c:v>
                </c:pt>
                <c:pt idx="3">
                  <c:v>110.87</c:v>
                </c:pt>
                <c:pt idx="4">
                  <c:v>110.01</c:v>
                </c:pt>
                <c:pt idx="5">
                  <c:v>109.81</c:v>
                </c:pt>
                <c:pt idx="6">
                  <c:v>109.57</c:v>
                </c:pt>
                <c:pt idx="7">
                  <c:v>111.13</c:v>
                </c:pt>
                <c:pt idx="8">
                  <c:v>110.26</c:v>
                </c:pt>
                <c:pt idx="9">
                  <c:v>109.59</c:v>
                </c:pt>
                <c:pt idx="10">
                  <c:v>109</c:v>
                </c:pt>
                <c:pt idx="11">
                  <c:v>109.31</c:v>
                </c:pt>
                <c:pt idx="12">
                  <c:v>109.92</c:v>
                </c:pt>
                <c:pt idx="13">
                  <c:v>110.02</c:v>
                </c:pt>
                <c:pt idx="14">
                  <c:v>110.71</c:v>
                </c:pt>
                <c:pt idx="15">
                  <c:v>110.77</c:v>
                </c:pt>
                <c:pt idx="16">
                  <c:v>110.63</c:v>
                </c:pt>
              </c:numCache>
            </c:numRef>
          </c:val>
        </c:ser>
        <c:ser>
          <c:idx val="2"/>
          <c:order val="2"/>
          <c:tx>
            <c:strRef>
              <c:f>CL!$E$2</c:f>
              <c:strCache>
                <c:ptCount val="1"/>
                <c:pt idx="0">
                  <c:v>県立佐原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CL!$A$3:$A$20</c:f>
              <c:numCache>
                <c:formatCode>General</c:formatCode>
                <c:ptCount val="18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</c:numCache>
            </c:numRef>
          </c:cat>
          <c:val>
            <c:numRef>
              <c:f>CL!$E$3:$E$20</c:f>
              <c:numCache>
                <c:formatCode>0.0</c:formatCode>
                <c:ptCount val="18"/>
                <c:pt idx="1">
                  <c:v>108.29</c:v>
                </c:pt>
                <c:pt idx="2">
                  <c:v>108.45</c:v>
                </c:pt>
                <c:pt idx="3">
                  <c:v>108.2</c:v>
                </c:pt>
                <c:pt idx="4">
                  <c:v>108.21</c:v>
                </c:pt>
                <c:pt idx="5">
                  <c:v>108.1</c:v>
                </c:pt>
                <c:pt idx="6">
                  <c:v>108.25</c:v>
                </c:pt>
                <c:pt idx="7">
                  <c:v>108.23</c:v>
                </c:pt>
                <c:pt idx="8">
                  <c:v>108.04</c:v>
                </c:pt>
                <c:pt idx="9">
                  <c:v>108.1</c:v>
                </c:pt>
                <c:pt idx="10">
                  <c:v>108.19</c:v>
                </c:pt>
                <c:pt idx="11">
                  <c:v>108.6</c:v>
                </c:pt>
                <c:pt idx="12">
                  <c:v>108.29</c:v>
                </c:pt>
                <c:pt idx="13">
                  <c:v>108.04</c:v>
                </c:pt>
                <c:pt idx="14">
                  <c:v>108.89</c:v>
                </c:pt>
                <c:pt idx="15">
                  <c:v>108.94</c:v>
                </c:pt>
                <c:pt idx="16">
                  <c:v>108.79</c:v>
                </c:pt>
              </c:numCache>
            </c:numRef>
          </c:val>
        </c:ser>
        <c:ser>
          <c:idx val="3"/>
          <c:order val="3"/>
          <c:tx>
            <c:strRef>
              <c:f>CL!$F$2</c:f>
              <c:strCache>
                <c:ptCount val="1"/>
                <c:pt idx="0">
                  <c:v>千葉ﾘﾊﾋﾞﾘ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CL!$A$3:$A$20</c:f>
              <c:numCache>
                <c:formatCode>General</c:formatCode>
                <c:ptCount val="18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</c:numCache>
            </c:numRef>
          </c:cat>
          <c:val>
            <c:numRef>
              <c:f>CL!$F$3:$F$20</c:f>
              <c:numCache>
                <c:formatCode>0.0</c:formatCode>
                <c:ptCount val="18"/>
                <c:pt idx="0">
                  <c:v>108.88888888888889</c:v>
                </c:pt>
                <c:pt idx="1">
                  <c:v>108.78281250000001</c:v>
                </c:pt>
                <c:pt idx="2">
                  <c:v>109.16363636363639</c:v>
                </c:pt>
                <c:pt idx="3">
                  <c:v>109.05892857142858</c:v>
                </c:pt>
                <c:pt idx="4">
                  <c:v>109.29649122807017</c:v>
                </c:pt>
                <c:pt idx="5">
                  <c:v>109.41090909090904</c:v>
                </c:pt>
                <c:pt idx="6">
                  <c:v>108.559375</c:v>
                </c:pt>
                <c:pt idx="7">
                  <c:v>108.79206349206348</c:v>
                </c:pt>
                <c:pt idx="8">
                  <c:v>108.96792452830189</c:v>
                </c:pt>
                <c:pt idx="9">
                  <c:v>109</c:v>
                </c:pt>
                <c:pt idx="10">
                  <c:v>108.97230769230771</c:v>
                </c:pt>
                <c:pt idx="11">
                  <c:v>109.27540983606555</c:v>
                </c:pt>
                <c:pt idx="12">
                  <c:v>109.42222222222223</c:v>
                </c:pt>
                <c:pt idx="13">
                  <c:v>109.64375</c:v>
                </c:pt>
                <c:pt idx="14">
                  <c:v>109.69814814814818</c:v>
                </c:pt>
                <c:pt idx="15">
                  <c:v>109.63571428571426</c:v>
                </c:pt>
                <c:pt idx="16">
                  <c:v>109.8793103448276</c:v>
                </c:pt>
                <c:pt idx="17">
                  <c:v>110.00862068965519</c:v>
                </c:pt>
              </c:numCache>
            </c:numRef>
          </c:val>
        </c:ser>
        <c:ser>
          <c:idx val="8"/>
          <c:order val="4"/>
          <c:tx>
            <c:strRef>
              <c:f>CL!$I$2</c:f>
              <c:strCache>
                <c:ptCount val="1"/>
                <c:pt idx="0">
                  <c:v>東歯大市川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CL!$A$3:$A$20</c:f>
              <c:numCache>
                <c:formatCode>General</c:formatCode>
                <c:ptCount val="18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</c:numCache>
            </c:numRef>
          </c:cat>
          <c:val>
            <c:numRef>
              <c:f>CL!$I$3:$I$20</c:f>
              <c:numCache>
                <c:formatCode>0.0</c:formatCode>
                <c:ptCount val="18"/>
                <c:pt idx="1">
                  <c:v>109.4</c:v>
                </c:pt>
                <c:pt idx="2">
                  <c:v>109.959</c:v>
                </c:pt>
                <c:pt idx="3">
                  <c:v>110.096</c:v>
                </c:pt>
                <c:pt idx="4">
                  <c:v>109.917</c:v>
                </c:pt>
                <c:pt idx="5">
                  <c:v>109.96599999999999</c:v>
                </c:pt>
                <c:pt idx="6">
                  <c:v>110.357</c:v>
                </c:pt>
                <c:pt idx="7">
                  <c:v>110.119</c:v>
                </c:pt>
                <c:pt idx="8">
                  <c:v>108.465</c:v>
                </c:pt>
                <c:pt idx="9">
                  <c:v>108.33</c:v>
                </c:pt>
                <c:pt idx="10">
                  <c:v>108.949</c:v>
                </c:pt>
                <c:pt idx="11">
                  <c:v>108.783</c:v>
                </c:pt>
                <c:pt idx="12">
                  <c:v>109.03100000000001</c:v>
                </c:pt>
                <c:pt idx="13">
                  <c:v>109.255</c:v>
                </c:pt>
                <c:pt idx="14">
                  <c:v>109.63800000000001</c:v>
                </c:pt>
                <c:pt idx="15">
                  <c:v>109.56399999999999</c:v>
                </c:pt>
                <c:pt idx="16">
                  <c:v>109.485</c:v>
                </c:pt>
                <c:pt idx="17">
                  <c:v>109.42100000000001</c:v>
                </c:pt>
              </c:numCache>
            </c:numRef>
          </c:val>
        </c:ser>
        <c:ser>
          <c:idx val="4"/>
          <c:order val="5"/>
          <c:tx>
            <c:strRef>
              <c:f>CL!$J$2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CL!$A$3:$A$20</c:f>
              <c:numCache>
                <c:formatCode>General</c:formatCode>
                <c:ptCount val="18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</c:numCache>
            </c:numRef>
          </c:cat>
          <c:val>
            <c:numRef>
              <c:f>CL!$J$3:$J$20</c:f>
              <c:numCache>
                <c:formatCode>0.0</c:formatCode>
                <c:ptCount val="18"/>
                <c:pt idx="0">
                  <c:v>108.43</c:v>
                </c:pt>
                <c:pt idx="1">
                  <c:v>108.15</c:v>
                </c:pt>
                <c:pt idx="2">
                  <c:v>107.79</c:v>
                </c:pt>
                <c:pt idx="3">
                  <c:v>107.66</c:v>
                </c:pt>
                <c:pt idx="4">
                  <c:v>108.54</c:v>
                </c:pt>
                <c:pt idx="5">
                  <c:v>108.41</c:v>
                </c:pt>
                <c:pt idx="6">
                  <c:v>108.49</c:v>
                </c:pt>
                <c:pt idx="7">
                  <c:v>108.22</c:v>
                </c:pt>
                <c:pt idx="8">
                  <c:v>107.87</c:v>
                </c:pt>
                <c:pt idx="9">
                  <c:v>108.68</c:v>
                </c:pt>
                <c:pt idx="10">
                  <c:v>108.51</c:v>
                </c:pt>
                <c:pt idx="11">
                  <c:v>108.09</c:v>
                </c:pt>
                <c:pt idx="12">
                  <c:v>107.91</c:v>
                </c:pt>
                <c:pt idx="13">
                  <c:v>107.32</c:v>
                </c:pt>
                <c:pt idx="14">
                  <c:v>108.49</c:v>
                </c:pt>
                <c:pt idx="15">
                  <c:v>109</c:v>
                </c:pt>
                <c:pt idx="16">
                  <c:v>109.34</c:v>
                </c:pt>
                <c:pt idx="17">
                  <c:v>109.41</c:v>
                </c:pt>
              </c:numCache>
            </c:numRef>
          </c:val>
        </c:ser>
        <c:ser>
          <c:idx val="5"/>
          <c:order val="6"/>
          <c:tx>
            <c:strRef>
              <c:f>CL!$K$2</c:f>
              <c:strCache>
                <c:ptCount val="1"/>
                <c:pt idx="0">
                  <c:v>こども病院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CL!$A$3:$A$20</c:f>
              <c:numCache>
                <c:formatCode>General</c:formatCode>
                <c:ptCount val="18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</c:numCache>
            </c:numRef>
          </c:cat>
          <c:val>
            <c:numRef>
              <c:f>CL!$K$3:$K$20</c:f>
              <c:numCache>
                <c:formatCode>0.0</c:formatCode>
                <c:ptCount val="18"/>
                <c:pt idx="0">
                  <c:v>106.42857142857143</c:v>
                </c:pt>
                <c:pt idx="1">
                  <c:v>107.1</c:v>
                </c:pt>
                <c:pt idx="2">
                  <c:v>107.8</c:v>
                </c:pt>
                <c:pt idx="3">
                  <c:v>107.89473684210526</c:v>
                </c:pt>
                <c:pt idx="4">
                  <c:v>107.875</c:v>
                </c:pt>
                <c:pt idx="5">
                  <c:v>108.26086956521739</c:v>
                </c:pt>
                <c:pt idx="6">
                  <c:v>109.14285714285714</c:v>
                </c:pt>
                <c:pt idx="7">
                  <c:v>108.55555555555556</c:v>
                </c:pt>
                <c:pt idx="8">
                  <c:v>107.64516129032258</c:v>
                </c:pt>
                <c:pt idx="9">
                  <c:v>107.73333333333333</c:v>
                </c:pt>
                <c:pt idx="10">
                  <c:v>106.79310344827586</c:v>
                </c:pt>
                <c:pt idx="11">
                  <c:v>107.44444444444444</c:v>
                </c:pt>
                <c:pt idx="12">
                  <c:v>107.30769230769231</c:v>
                </c:pt>
                <c:pt idx="13">
                  <c:v>107.61818181818182</c:v>
                </c:pt>
                <c:pt idx="14">
                  <c:v>107.51785714285714</c:v>
                </c:pt>
                <c:pt idx="15">
                  <c:v>107.45454545454545</c:v>
                </c:pt>
                <c:pt idx="16">
                  <c:v>107.16981132075472</c:v>
                </c:pt>
                <c:pt idx="17">
                  <c:v>108.11111111111111</c:v>
                </c:pt>
              </c:numCache>
            </c:numRef>
          </c:val>
        </c:ser>
        <c:ser>
          <c:idx val="6"/>
          <c:order val="7"/>
          <c:tx>
            <c:strRef>
              <c:f>CL!$O$2</c:f>
              <c:strCache>
                <c:ptCount val="1"/>
                <c:pt idx="0">
                  <c:v>CL認証値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CL!$A$3:$A$20</c:f>
              <c:numCache>
                <c:formatCode>General</c:formatCode>
                <c:ptCount val="18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</c:numCache>
            </c:numRef>
          </c:cat>
          <c:val>
            <c:numRef>
              <c:f>CL!$O$3:$O$20</c:f>
              <c:numCache>
                <c:formatCode>0</c:formatCode>
                <c:ptCount val="18"/>
                <c:pt idx="0">
                  <c:v>109</c:v>
                </c:pt>
                <c:pt idx="1">
                  <c:v>109</c:v>
                </c:pt>
                <c:pt idx="2">
                  <c:v>109</c:v>
                </c:pt>
                <c:pt idx="3">
                  <c:v>109</c:v>
                </c:pt>
                <c:pt idx="4">
                  <c:v>109</c:v>
                </c:pt>
                <c:pt idx="5">
                  <c:v>109</c:v>
                </c:pt>
                <c:pt idx="6">
                  <c:v>109</c:v>
                </c:pt>
                <c:pt idx="7">
                  <c:v>109</c:v>
                </c:pt>
                <c:pt idx="8">
                  <c:v>109</c:v>
                </c:pt>
                <c:pt idx="9">
                  <c:v>109</c:v>
                </c:pt>
                <c:pt idx="10">
                  <c:v>109</c:v>
                </c:pt>
                <c:pt idx="11">
                  <c:v>109</c:v>
                </c:pt>
                <c:pt idx="12">
                  <c:v>109</c:v>
                </c:pt>
                <c:pt idx="13">
                  <c:v>109</c:v>
                </c:pt>
                <c:pt idx="14">
                  <c:v>109</c:v>
                </c:pt>
                <c:pt idx="15">
                  <c:v>109</c:v>
                </c:pt>
                <c:pt idx="16">
                  <c:v>109</c:v>
                </c:pt>
                <c:pt idx="17">
                  <c:v>109</c:v>
                </c:pt>
              </c:numCache>
            </c:numRef>
          </c:val>
        </c:ser>
        <c:ser>
          <c:idx val="11"/>
          <c:order val="8"/>
          <c:tx>
            <c:strRef>
              <c:f>CL!$P$2</c:f>
              <c:strCache>
                <c:ptCount val="1"/>
                <c:pt idx="0">
                  <c:v>A&amp;T平均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CL!$A$3:$A$20</c:f>
              <c:numCache>
                <c:formatCode>General</c:formatCode>
                <c:ptCount val="18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</c:numCache>
            </c:numRef>
          </c:cat>
          <c:val>
            <c:numRef>
              <c:f>CL!$P$3:$P$17</c:f>
              <c:numCache>
                <c:formatCode>0.0</c:formatCode>
                <c:ptCount val="15"/>
                <c:pt idx="0">
                  <c:v>108.67936507936508</c:v>
                </c:pt>
                <c:pt idx="1">
                  <c:v>108.70773792613636</c:v>
                </c:pt>
                <c:pt idx="2">
                  <c:v>108.94741287878787</c:v>
                </c:pt>
                <c:pt idx="3">
                  <c:v>108.98321841060985</c:v>
                </c:pt>
                <c:pt idx="4">
                  <c:v>108.99287792397661</c:v>
                </c:pt>
                <c:pt idx="5">
                  <c:v>108.63765153001079</c:v>
                </c:pt>
                <c:pt idx="6">
                  <c:v>108.67331310876622</c:v>
                </c:pt>
                <c:pt idx="7">
                  <c:v>108.76834722222222</c:v>
                </c:pt>
                <c:pt idx="8">
                  <c:v>108.1912190606614</c:v>
                </c:pt>
                <c:pt idx="9">
                  <c:v>108.31286706349206</c:v>
                </c:pt>
                <c:pt idx="10">
                  <c:v>108.03666770273337</c:v>
                </c:pt>
                <c:pt idx="11">
                  <c:v>108.15087017792091</c:v>
                </c:pt>
                <c:pt idx="12">
                  <c:v>108.24599973290597</c:v>
                </c:pt>
                <c:pt idx="13">
                  <c:v>108.23762987012988</c:v>
                </c:pt>
                <c:pt idx="14">
                  <c:v>108.75107970549331</c:v>
                </c:pt>
              </c:numCache>
            </c:numRef>
          </c:val>
        </c:ser>
        <c:ser>
          <c:idx val="7"/>
          <c:order val="9"/>
          <c:tx>
            <c:strRef>
              <c:f>CL!$T$2</c:f>
              <c:strCache>
                <c:ptCount val="1"/>
                <c:pt idx="0">
                  <c:v>A&amp;T下限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CL!$A$3:$A$20</c:f>
              <c:numCache>
                <c:formatCode>General</c:formatCode>
                <c:ptCount val="18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</c:numCache>
            </c:numRef>
          </c:cat>
          <c:val>
            <c:numRef>
              <c:f>CL!$T$3:$T$20</c:f>
              <c:numCache>
                <c:formatCode>General</c:formatCode>
                <c:ptCount val="18"/>
                <c:pt idx="0">
                  <c:v>106</c:v>
                </c:pt>
                <c:pt idx="1">
                  <c:v>106</c:v>
                </c:pt>
                <c:pt idx="2">
                  <c:v>106</c:v>
                </c:pt>
                <c:pt idx="3">
                  <c:v>106</c:v>
                </c:pt>
                <c:pt idx="4">
                  <c:v>106</c:v>
                </c:pt>
                <c:pt idx="5">
                  <c:v>106</c:v>
                </c:pt>
                <c:pt idx="6">
                  <c:v>106</c:v>
                </c:pt>
                <c:pt idx="7">
                  <c:v>106</c:v>
                </c:pt>
                <c:pt idx="8">
                  <c:v>106</c:v>
                </c:pt>
                <c:pt idx="9">
                  <c:v>106</c:v>
                </c:pt>
                <c:pt idx="10">
                  <c:v>106</c:v>
                </c:pt>
                <c:pt idx="11">
                  <c:v>106</c:v>
                </c:pt>
                <c:pt idx="12">
                  <c:v>106</c:v>
                </c:pt>
                <c:pt idx="13">
                  <c:v>106</c:v>
                </c:pt>
                <c:pt idx="14">
                  <c:v>106</c:v>
                </c:pt>
                <c:pt idx="15">
                  <c:v>106</c:v>
                </c:pt>
                <c:pt idx="16">
                  <c:v>106</c:v>
                </c:pt>
                <c:pt idx="17">
                  <c:v>106</c:v>
                </c:pt>
              </c:numCache>
            </c:numRef>
          </c:val>
        </c:ser>
        <c:ser>
          <c:idx val="9"/>
          <c:order val="10"/>
          <c:tx>
            <c:strRef>
              <c:f>CL!$U$2</c:f>
              <c:strCache>
                <c:ptCount val="1"/>
                <c:pt idx="0">
                  <c:v>A&amp;T上限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CL!$A$3:$A$20</c:f>
              <c:numCache>
                <c:formatCode>General</c:formatCode>
                <c:ptCount val="18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</c:numCache>
            </c:numRef>
          </c:cat>
          <c:val>
            <c:numRef>
              <c:f>CL!$U$3:$U$20</c:f>
              <c:numCache>
                <c:formatCode>General</c:formatCode>
                <c:ptCount val="18"/>
                <c:pt idx="0">
                  <c:v>112</c:v>
                </c:pt>
                <c:pt idx="1">
                  <c:v>112</c:v>
                </c:pt>
                <c:pt idx="2">
                  <c:v>112</c:v>
                </c:pt>
                <c:pt idx="3">
                  <c:v>112</c:v>
                </c:pt>
                <c:pt idx="4">
                  <c:v>112</c:v>
                </c:pt>
                <c:pt idx="5">
                  <c:v>112</c:v>
                </c:pt>
                <c:pt idx="6">
                  <c:v>112</c:v>
                </c:pt>
                <c:pt idx="7">
                  <c:v>112</c:v>
                </c:pt>
                <c:pt idx="8">
                  <c:v>112</c:v>
                </c:pt>
                <c:pt idx="9">
                  <c:v>112</c:v>
                </c:pt>
                <c:pt idx="10">
                  <c:v>112</c:v>
                </c:pt>
                <c:pt idx="11">
                  <c:v>112</c:v>
                </c:pt>
                <c:pt idx="12">
                  <c:v>112</c:v>
                </c:pt>
                <c:pt idx="13">
                  <c:v>112</c:v>
                </c:pt>
                <c:pt idx="14">
                  <c:v>112</c:v>
                </c:pt>
                <c:pt idx="15">
                  <c:v>112</c:v>
                </c:pt>
                <c:pt idx="16">
                  <c:v>112</c:v>
                </c:pt>
                <c:pt idx="17">
                  <c:v>112</c:v>
                </c:pt>
              </c:numCache>
            </c:numRef>
          </c:val>
        </c:ser>
        <c:marker val="1"/>
        <c:axId val="98421760"/>
        <c:axId val="98460800"/>
      </c:lineChart>
      <c:catAx>
        <c:axId val="98421760"/>
        <c:scaling>
          <c:orientation val="minMax"/>
        </c:scaling>
        <c:axPos val="b"/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98460800"/>
        <c:crosses val="autoZero"/>
        <c:lblAlgn val="ctr"/>
        <c:lblOffset val="100"/>
        <c:tickLblSkip val="1"/>
        <c:tickMarkSkip val="1"/>
      </c:catAx>
      <c:valAx>
        <c:axId val="98460800"/>
        <c:scaling>
          <c:orientation val="minMax"/>
          <c:max val="115"/>
          <c:min val="103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98421760"/>
        <c:crosses val="autoZero"/>
        <c:crossBetween val="between"/>
        <c:majorUnit val="3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8904219062169467"/>
          <c:y val="0.11773346149602879"/>
          <c:w val="0.19490212977109378"/>
          <c:h val="0.80720594862988926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200" verticalDpi="200"/>
  </c:printSettings>
  <c:userShapes r:id="rId1"/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>
        <c:manualLayout>
          <c:layoutTarget val="inner"/>
          <c:xMode val="edge"/>
          <c:yMode val="edge"/>
          <c:x val="8.062423844903141E-2"/>
          <c:y val="7.2368537290132443E-2"/>
          <c:w val="0.69440876341583768"/>
          <c:h val="0.72697485186904465"/>
        </c:manualLayout>
      </c:layout>
      <c:lineChart>
        <c:grouping val="standard"/>
        <c:ser>
          <c:idx val="0"/>
          <c:order val="0"/>
          <c:tx>
            <c:strRef>
              <c:f>Ca!$B$2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Ca!$A$3:$A$21</c:f>
              <c:numCache>
                <c:formatCode>General</c:formatCode>
                <c:ptCount val="19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</c:numCache>
            </c:numRef>
          </c:cat>
          <c:val>
            <c:numRef>
              <c:f>Ca!$B$3:$B$21</c:f>
              <c:numCache>
                <c:formatCode>0.00</c:formatCode>
                <c:ptCount val="19"/>
                <c:pt idx="1">
                  <c:v>11.329545454545453</c:v>
                </c:pt>
                <c:pt idx="2">
                  <c:v>11.349999999999998</c:v>
                </c:pt>
                <c:pt idx="3">
                  <c:v>11.369444444444444</c:v>
                </c:pt>
                <c:pt idx="4">
                  <c:v>11.376315789473679</c:v>
                </c:pt>
                <c:pt idx="5">
                  <c:v>11.323684210526313</c:v>
                </c:pt>
                <c:pt idx="6">
                  <c:v>11.284999999999998</c:v>
                </c:pt>
                <c:pt idx="7">
                  <c:v>11.311111111111115</c:v>
                </c:pt>
                <c:pt idx="8">
                  <c:v>11.288888888888884</c:v>
                </c:pt>
                <c:pt idx="9">
                  <c:v>11.30555555555555</c:v>
                </c:pt>
                <c:pt idx="10">
                  <c:v>11.382352941176469</c:v>
                </c:pt>
                <c:pt idx="11">
                  <c:v>11.406250000000002</c:v>
                </c:pt>
                <c:pt idx="12">
                  <c:v>11.409375000000001</c:v>
                </c:pt>
                <c:pt idx="13">
                  <c:v>11.243749999999997</c:v>
                </c:pt>
                <c:pt idx="14">
                  <c:v>11.321874999999999</c:v>
                </c:pt>
                <c:pt idx="15">
                  <c:v>11.393749999999997</c:v>
                </c:pt>
                <c:pt idx="16">
                  <c:v>11.268750000000001</c:v>
                </c:pt>
                <c:pt idx="17">
                  <c:v>11.381481481481481</c:v>
                </c:pt>
              </c:numCache>
            </c:numRef>
          </c:val>
        </c:ser>
        <c:ser>
          <c:idx val="1"/>
          <c:order val="1"/>
          <c:tx>
            <c:strRef>
              <c:f>Ca!$C$2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CC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Ca!$A$3:$A$21</c:f>
              <c:numCache>
                <c:formatCode>General</c:formatCode>
                <c:ptCount val="19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</c:numCache>
            </c:numRef>
          </c:cat>
          <c:val>
            <c:numRef>
              <c:f>Ca!$C$3:$C$21</c:f>
              <c:numCache>
                <c:formatCode>0.00</c:formatCode>
                <c:ptCount val="19"/>
                <c:pt idx="1">
                  <c:v>11.039545454545454</c:v>
                </c:pt>
                <c:pt idx="2">
                  <c:v>11.059277777777776</c:v>
                </c:pt>
                <c:pt idx="3">
                  <c:v>11.128631578947369</c:v>
                </c:pt>
                <c:pt idx="4">
                  <c:v>11.133555555555555</c:v>
                </c:pt>
                <c:pt idx="5">
                  <c:v>11.535285714285713</c:v>
                </c:pt>
                <c:pt idx="6">
                  <c:v>11.438318181818184</c:v>
                </c:pt>
                <c:pt idx="7">
                  <c:v>11.535285714285713</c:v>
                </c:pt>
                <c:pt idx="8">
                  <c:v>11.421388888888888</c:v>
                </c:pt>
                <c:pt idx="9">
                  <c:v>11.535285714285713</c:v>
                </c:pt>
                <c:pt idx="10">
                  <c:v>11.526227272727274</c:v>
                </c:pt>
                <c:pt idx="11">
                  <c:v>11.53742857142857</c:v>
                </c:pt>
                <c:pt idx="12">
                  <c:v>11.517500000000002</c:v>
                </c:pt>
                <c:pt idx="13">
                  <c:v>11.53742857142857</c:v>
                </c:pt>
                <c:pt idx="14">
                  <c:v>11.523684210526314</c:v>
                </c:pt>
                <c:pt idx="15">
                  <c:v>11.574473684210526</c:v>
                </c:pt>
                <c:pt idx="16">
                  <c:v>11.545947368421052</c:v>
                </c:pt>
                <c:pt idx="17">
                  <c:v>11.531599999999997</c:v>
                </c:pt>
              </c:numCache>
            </c:numRef>
          </c:val>
        </c:ser>
        <c:ser>
          <c:idx val="2"/>
          <c:order val="2"/>
          <c:tx>
            <c:strRef>
              <c:f>Ca!$D$2</c:f>
              <c:strCache>
                <c:ptCount val="1"/>
                <c:pt idx="0">
                  <c:v>船橋中央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Ca!$A$3:$A$21</c:f>
              <c:numCache>
                <c:formatCode>General</c:formatCode>
                <c:ptCount val="19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</c:numCache>
            </c:numRef>
          </c:cat>
          <c:val>
            <c:numRef>
              <c:f>Ca!$D$3:$D$21</c:f>
              <c:numCache>
                <c:formatCode>0.00</c:formatCode>
                <c:ptCount val="19"/>
                <c:pt idx="0">
                  <c:v>11.257999999999999</c:v>
                </c:pt>
                <c:pt idx="1">
                  <c:v>11.212999999999999</c:v>
                </c:pt>
                <c:pt idx="2">
                  <c:v>11.218999999999999</c:v>
                </c:pt>
                <c:pt idx="3">
                  <c:v>11.244999999999999</c:v>
                </c:pt>
                <c:pt idx="4">
                  <c:v>11.22</c:v>
                </c:pt>
                <c:pt idx="5">
                  <c:v>11.182</c:v>
                </c:pt>
                <c:pt idx="6">
                  <c:v>11.227</c:v>
                </c:pt>
                <c:pt idx="7">
                  <c:v>11.237</c:v>
                </c:pt>
                <c:pt idx="8">
                  <c:v>11.195</c:v>
                </c:pt>
                <c:pt idx="9">
                  <c:v>11.161</c:v>
                </c:pt>
                <c:pt idx="10">
                  <c:v>11.167999999999999</c:v>
                </c:pt>
                <c:pt idx="11">
                  <c:v>11.207000000000001</c:v>
                </c:pt>
                <c:pt idx="12">
                  <c:v>11.205</c:v>
                </c:pt>
                <c:pt idx="13">
                  <c:v>11.217000000000001</c:v>
                </c:pt>
                <c:pt idx="14">
                  <c:v>11.25</c:v>
                </c:pt>
                <c:pt idx="15">
                  <c:v>11.198</c:v>
                </c:pt>
                <c:pt idx="16">
                  <c:v>11.145</c:v>
                </c:pt>
              </c:numCache>
            </c:numRef>
          </c:val>
        </c:ser>
        <c:ser>
          <c:idx val="4"/>
          <c:order val="3"/>
          <c:tx>
            <c:strRef>
              <c:f>Ca!$E$2</c:f>
              <c:strCache>
                <c:ptCount val="1"/>
                <c:pt idx="0">
                  <c:v>県立佐原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Ca!$A$3:$A$21</c:f>
              <c:numCache>
                <c:formatCode>General</c:formatCode>
                <c:ptCount val="19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</c:numCache>
            </c:numRef>
          </c:cat>
          <c:val>
            <c:numRef>
              <c:f>Ca!$E$3:$E$21</c:f>
              <c:numCache>
                <c:formatCode>0.00</c:formatCode>
                <c:ptCount val="19"/>
                <c:pt idx="1">
                  <c:v>11.21</c:v>
                </c:pt>
                <c:pt idx="2">
                  <c:v>11.2</c:v>
                </c:pt>
                <c:pt idx="3">
                  <c:v>11.16</c:v>
                </c:pt>
                <c:pt idx="4">
                  <c:v>11.18</c:v>
                </c:pt>
                <c:pt idx="5">
                  <c:v>11.24</c:v>
                </c:pt>
                <c:pt idx="6">
                  <c:v>11.3</c:v>
                </c:pt>
                <c:pt idx="7">
                  <c:v>11.27</c:v>
                </c:pt>
                <c:pt idx="8">
                  <c:v>11.22</c:v>
                </c:pt>
                <c:pt idx="9">
                  <c:v>11.24</c:v>
                </c:pt>
                <c:pt idx="10">
                  <c:v>11.27</c:v>
                </c:pt>
                <c:pt idx="11">
                  <c:v>11.25</c:v>
                </c:pt>
                <c:pt idx="12">
                  <c:v>11.3</c:v>
                </c:pt>
                <c:pt idx="13">
                  <c:v>11.28</c:v>
                </c:pt>
                <c:pt idx="14">
                  <c:v>11.26</c:v>
                </c:pt>
                <c:pt idx="15">
                  <c:v>11.21</c:v>
                </c:pt>
                <c:pt idx="16">
                  <c:v>11.15</c:v>
                </c:pt>
              </c:numCache>
            </c:numRef>
          </c:val>
        </c:ser>
        <c:ser>
          <c:idx val="5"/>
          <c:order val="4"/>
          <c:tx>
            <c:strRef>
              <c:f>Ca!$F$2</c:f>
              <c:strCache>
                <c:ptCount val="1"/>
                <c:pt idx="0">
                  <c:v>千葉ﾘﾊﾋﾞﾘ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Ca!$A$3:$A$21</c:f>
              <c:numCache>
                <c:formatCode>General</c:formatCode>
                <c:ptCount val="19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</c:numCache>
            </c:numRef>
          </c:cat>
          <c:val>
            <c:numRef>
              <c:f>Ca!$F$3:$F$21</c:f>
              <c:numCache>
                <c:formatCode>0.00</c:formatCode>
                <c:ptCount val="19"/>
                <c:pt idx="0">
                  <c:v>11.333888888888888</c:v>
                </c:pt>
                <c:pt idx="1">
                  <c:v>11.3803125</c:v>
                </c:pt>
                <c:pt idx="2">
                  <c:v>11.348909090909094</c:v>
                </c:pt>
                <c:pt idx="3">
                  <c:v>11.375357142857142</c:v>
                </c:pt>
                <c:pt idx="4">
                  <c:v>11.392807017543863</c:v>
                </c:pt>
                <c:pt idx="5">
                  <c:v>11.334545454545456</c:v>
                </c:pt>
                <c:pt idx="6">
                  <c:v>11.33640625</c:v>
                </c:pt>
                <c:pt idx="7">
                  <c:v>11.351904761904759</c:v>
                </c:pt>
                <c:pt idx="8">
                  <c:v>11.396981132075471</c:v>
                </c:pt>
                <c:pt idx="9">
                  <c:v>11.37</c:v>
                </c:pt>
                <c:pt idx="10">
                  <c:v>11.324925373134324</c:v>
                </c:pt>
                <c:pt idx="11">
                  <c:v>11.268644067796611</c:v>
                </c:pt>
                <c:pt idx="12">
                  <c:v>11.322452830188677</c:v>
                </c:pt>
                <c:pt idx="13">
                  <c:v>11.3452381</c:v>
                </c:pt>
                <c:pt idx="14">
                  <c:v>11.368333333333336</c:v>
                </c:pt>
                <c:pt idx="15">
                  <c:v>11.288596491228073</c:v>
                </c:pt>
                <c:pt idx="16">
                  <c:v>11.313620689655171</c:v>
                </c:pt>
                <c:pt idx="17">
                  <c:v>11.353448275862068</c:v>
                </c:pt>
              </c:numCache>
            </c:numRef>
          </c:val>
        </c:ser>
        <c:ser>
          <c:idx val="6"/>
          <c:order val="5"/>
          <c:tx>
            <c:strRef>
              <c:f>Ca!$G$2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Ca!$A$3:$A$21</c:f>
              <c:numCache>
                <c:formatCode>General</c:formatCode>
                <c:ptCount val="19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</c:numCache>
            </c:numRef>
          </c:cat>
          <c:val>
            <c:numRef>
              <c:f>Ca!$G$3:$G$21</c:f>
              <c:numCache>
                <c:formatCode>0.00</c:formatCode>
                <c:ptCount val="19"/>
                <c:pt idx="1">
                  <c:v>11.345833333333337</c:v>
                </c:pt>
                <c:pt idx="2">
                  <c:v>11.304166666666669</c:v>
                </c:pt>
                <c:pt idx="3">
                  <c:v>11.212499999999999</c:v>
                </c:pt>
                <c:pt idx="4">
                  <c:v>11.290909090909093</c:v>
                </c:pt>
                <c:pt idx="5">
                  <c:v>11.3375</c:v>
                </c:pt>
                <c:pt idx="6">
                  <c:v>11.313636363636364</c:v>
                </c:pt>
                <c:pt idx="7">
                  <c:v>11.376190476190477</c:v>
                </c:pt>
                <c:pt idx="8">
                  <c:v>11.44</c:v>
                </c:pt>
                <c:pt idx="9">
                  <c:v>11.348888888888887</c:v>
                </c:pt>
                <c:pt idx="10">
                  <c:v>11.355555555555553</c:v>
                </c:pt>
                <c:pt idx="11">
                  <c:v>11.327083333333329</c:v>
                </c:pt>
                <c:pt idx="12">
                  <c:v>11.367391304347823</c:v>
                </c:pt>
                <c:pt idx="13">
                  <c:v>11.4</c:v>
                </c:pt>
                <c:pt idx="14">
                  <c:v>11.312195121951222</c:v>
                </c:pt>
                <c:pt idx="15">
                  <c:v>11.257142857142856</c:v>
                </c:pt>
                <c:pt idx="16">
                  <c:v>11.274074074074074</c:v>
                </c:pt>
              </c:numCache>
            </c:numRef>
          </c:val>
        </c:ser>
        <c:ser>
          <c:idx val="7"/>
          <c:order val="6"/>
          <c:tx>
            <c:strRef>
              <c:f>Ca!$H$2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Ca!$A$3:$A$21</c:f>
              <c:numCache>
                <c:formatCode>General</c:formatCode>
                <c:ptCount val="19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</c:numCache>
            </c:numRef>
          </c:cat>
          <c:val>
            <c:numRef>
              <c:f>Ca!$H$3:$H$21</c:f>
              <c:numCache>
                <c:formatCode>0.00</c:formatCode>
                <c:ptCount val="19"/>
                <c:pt idx="1">
                  <c:v>11.1</c:v>
                </c:pt>
                <c:pt idx="2">
                  <c:v>11</c:v>
                </c:pt>
                <c:pt idx="3">
                  <c:v>11.07</c:v>
                </c:pt>
                <c:pt idx="4">
                  <c:v>11.08</c:v>
                </c:pt>
                <c:pt idx="5">
                  <c:v>11.08</c:v>
                </c:pt>
                <c:pt idx="6">
                  <c:v>11</c:v>
                </c:pt>
                <c:pt idx="7">
                  <c:v>11.12</c:v>
                </c:pt>
                <c:pt idx="8">
                  <c:v>11.15</c:v>
                </c:pt>
                <c:pt idx="9">
                  <c:v>10.91</c:v>
                </c:pt>
                <c:pt idx="10">
                  <c:v>11.04</c:v>
                </c:pt>
                <c:pt idx="11">
                  <c:v>10.98</c:v>
                </c:pt>
                <c:pt idx="12">
                  <c:v>11.13</c:v>
                </c:pt>
                <c:pt idx="13">
                  <c:v>10.99</c:v>
                </c:pt>
                <c:pt idx="14">
                  <c:v>11.46</c:v>
                </c:pt>
                <c:pt idx="15">
                  <c:v>11.43</c:v>
                </c:pt>
                <c:pt idx="16">
                  <c:v>11.43</c:v>
                </c:pt>
                <c:pt idx="17">
                  <c:v>11.46</c:v>
                </c:pt>
                <c:pt idx="18">
                  <c:v>11.43</c:v>
                </c:pt>
              </c:numCache>
            </c:numRef>
          </c:val>
        </c:ser>
        <c:ser>
          <c:idx val="8"/>
          <c:order val="7"/>
          <c:tx>
            <c:strRef>
              <c:f>Ca!$I$2</c:f>
              <c:strCache>
                <c:ptCount val="1"/>
                <c:pt idx="0">
                  <c:v>東歯大市川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Ca!$A$3:$A$21</c:f>
              <c:numCache>
                <c:formatCode>General</c:formatCode>
                <c:ptCount val="19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</c:numCache>
            </c:numRef>
          </c:cat>
          <c:val>
            <c:numRef>
              <c:f>Ca!$I$3:$I$21</c:f>
              <c:numCache>
                <c:formatCode>0.00</c:formatCode>
                <c:ptCount val="19"/>
                <c:pt idx="1">
                  <c:v>11.14</c:v>
                </c:pt>
                <c:pt idx="2">
                  <c:v>11.163</c:v>
                </c:pt>
                <c:pt idx="3">
                  <c:v>11.223000000000001</c:v>
                </c:pt>
                <c:pt idx="4">
                  <c:v>11.214</c:v>
                </c:pt>
                <c:pt idx="5">
                  <c:v>11.303000000000001</c:v>
                </c:pt>
                <c:pt idx="6">
                  <c:v>11.292</c:v>
                </c:pt>
                <c:pt idx="7">
                  <c:v>11.292999999999999</c:v>
                </c:pt>
                <c:pt idx="8">
                  <c:v>11.166</c:v>
                </c:pt>
                <c:pt idx="9">
                  <c:v>11.148999999999999</c:v>
                </c:pt>
                <c:pt idx="10">
                  <c:v>11.095000000000001</c:v>
                </c:pt>
                <c:pt idx="11">
                  <c:v>11.087</c:v>
                </c:pt>
                <c:pt idx="12">
                  <c:v>11.089</c:v>
                </c:pt>
                <c:pt idx="13">
                  <c:v>11.134</c:v>
                </c:pt>
                <c:pt idx="14">
                  <c:v>11.151</c:v>
                </c:pt>
                <c:pt idx="15">
                  <c:v>11.180999999999999</c:v>
                </c:pt>
                <c:pt idx="16">
                  <c:v>11.154</c:v>
                </c:pt>
                <c:pt idx="17">
                  <c:v>11.069000000000001</c:v>
                </c:pt>
              </c:numCache>
            </c:numRef>
          </c:val>
        </c:ser>
        <c:ser>
          <c:idx val="3"/>
          <c:order val="8"/>
          <c:tx>
            <c:strRef>
              <c:f>Ca!$J$2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Ca!$A$3:$A$21</c:f>
              <c:numCache>
                <c:formatCode>General</c:formatCode>
                <c:ptCount val="19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</c:numCache>
            </c:numRef>
          </c:cat>
          <c:val>
            <c:numRef>
              <c:f>Ca!$J$3:$J$21</c:f>
              <c:numCache>
                <c:formatCode>0.00</c:formatCode>
                <c:ptCount val="19"/>
                <c:pt idx="0">
                  <c:v>11.34</c:v>
                </c:pt>
                <c:pt idx="1">
                  <c:v>11.34</c:v>
                </c:pt>
                <c:pt idx="2">
                  <c:v>11.45</c:v>
                </c:pt>
                <c:pt idx="3">
                  <c:v>11.29</c:v>
                </c:pt>
                <c:pt idx="4">
                  <c:v>11.52</c:v>
                </c:pt>
                <c:pt idx="5">
                  <c:v>11.49</c:v>
                </c:pt>
                <c:pt idx="6">
                  <c:v>11.64</c:v>
                </c:pt>
                <c:pt idx="7">
                  <c:v>11.55</c:v>
                </c:pt>
                <c:pt idx="8">
                  <c:v>11.59</c:v>
                </c:pt>
                <c:pt idx="9">
                  <c:v>11.54</c:v>
                </c:pt>
                <c:pt idx="10">
                  <c:v>11.43</c:v>
                </c:pt>
                <c:pt idx="11">
                  <c:v>11.48</c:v>
                </c:pt>
                <c:pt idx="12">
                  <c:v>11.31</c:v>
                </c:pt>
                <c:pt idx="13">
                  <c:v>11.39</c:v>
                </c:pt>
                <c:pt idx="14">
                  <c:v>11.44</c:v>
                </c:pt>
                <c:pt idx="15">
                  <c:v>11.54</c:v>
                </c:pt>
                <c:pt idx="16">
                  <c:v>11.51</c:v>
                </c:pt>
                <c:pt idx="17">
                  <c:v>11.61</c:v>
                </c:pt>
              </c:numCache>
            </c:numRef>
          </c:val>
        </c:ser>
        <c:ser>
          <c:idx val="14"/>
          <c:order val="9"/>
          <c:tx>
            <c:strRef>
              <c:f>Ca!$K$2</c:f>
              <c:strCache>
                <c:ptCount val="1"/>
                <c:pt idx="0">
                  <c:v>こども病院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Ca!$A$3:$A$21</c:f>
              <c:numCache>
                <c:formatCode>General</c:formatCode>
                <c:ptCount val="19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</c:numCache>
            </c:numRef>
          </c:cat>
          <c:val>
            <c:numRef>
              <c:f>Ca!$K$3:$K$21</c:f>
              <c:numCache>
                <c:formatCode>0.00</c:formatCode>
                <c:ptCount val="19"/>
                <c:pt idx="0">
                  <c:v>11.271428571428572</c:v>
                </c:pt>
                <c:pt idx="1">
                  <c:v>11.483333333333333</c:v>
                </c:pt>
                <c:pt idx="2">
                  <c:v>11.738095238095234</c:v>
                </c:pt>
                <c:pt idx="3">
                  <c:v>11.55833333333333</c:v>
                </c:pt>
                <c:pt idx="4">
                  <c:v>11.684999999999997</c:v>
                </c:pt>
                <c:pt idx="5">
                  <c:v>11.762962962962968</c:v>
                </c:pt>
                <c:pt idx="6">
                  <c:v>11.561290322580648</c:v>
                </c:pt>
                <c:pt idx="7">
                  <c:v>11.373333333333335</c:v>
                </c:pt>
                <c:pt idx="8">
                  <c:v>11.674999999999997</c:v>
                </c:pt>
                <c:pt idx="9">
                  <c:v>11.427586206896551</c:v>
                </c:pt>
                <c:pt idx="10">
                  <c:v>11.560714285714285</c:v>
                </c:pt>
                <c:pt idx="11">
                  <c:v>11.432000000000002</c:v>
                </c:pt>
                <c:pt idx="12">
                  <c:v>11.513333333333337</c:v>
                </c:pt>
                <c:pt idx="13">
                  <c:v>11.383720930232554</c:v>
                </c:pt>
                <c:pt idx="14">
                  <c:v>11.358536585365853</c:v>
                </c:pt>
                <c:pt idx="15">
                  <c:v>11.371428571428572</c:v>
                </c:pt>
                <c:pt idx="16">
                  <c:v>11.254285714285716</c:v>
                </c:pt>
                <c:pt idx="17">
                  <c:v>11.260000000000002</c:v>
                </c:pt>
              </c:numCache>
            </c:numRef>
          </c:val>
        </c:ser>
        <c:ser>
          <c:idx val="9"/>
          <c:order val="10"/>
          <c:tx>
            <c:strRef>
              <c:f>Ca!$L$2</c:f>
              <c:strCache>
                <c:ptCount val="1"/>
                <c:pt idx="0">
                  <c:v>認証値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Ca!$A$3:$A$21</c:f>
              <c:numCache>
                <c:formatCode>General</c:formatCode>
                <c:ptCount val="19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</c:numCache>
            </c:numRef>
          </c:cat>
          <c:val>
            <c:numRef>
              <c:f>Ca!$L$3:$L$21</c:f>
              <c:numCache>
                <c:formatCode>0.0</c:formatCode>
                <c:ptCount val="19"/>
                <c:pt idx="0">
                  <c:v>11.4</c:v>
                </c:pt>
                <c:pt idx="1">
                  <c:v>11.4</c:v>
                </c:pt>
                <c:pt idx="2">
                  <c:v>11.4</c:v>
                </c:pt>
                <c:pt idx="3">
                  <c:v>11.4</c:v>
                </c:pt>
                <c:pt idx="4">
                  <c:v>11.4</c:v>
                </c:pt>
                <c:pt idx="5">
                  <c:v>11.4</c:v>
                </c:pt>
                <c:pt idx="6">
                  <c:v>11.4</c:v>
                </c:pt>
                <c:pt idx="7">
                  <c:v>11.4</c:v>
                </c:pt>
                <c:pt idx="8">
                  <c:v>11.4</c:v>
                </c:pt>
                <c:pt idx="9">
                  <c:v>11.4</c:v>
                </c:pt>
                <c:pt idx="10">
                  <c:v>11.4</c:v>
                </c:pt>
                <c:pt idx="11">
                  <c:v>11.4</c:v>
                </c:pt>
                <c:pt idx="12">
                  <c:v>11.4</c:v>
                </c:pt>
                <c:pt idx="13">
                  <c:v>11.4</c:v>
                </c:pt>
                <c:pt idx="14">
                  <c:v>11.4</c:v>
                </c:pt>
                <c:pt idx="15">
                  <c:v>11.4</c:v>
                </c:pt>
                <c:pt idx="16">
                  <c:v>11.4</c:v>
                </c:pt>
                <c:pt idx="17">
                  <c:v>11.4</c:v>
                </c:pt>
                <c:pt idx="18">
                  <c:v>11.4</c:v>
                </c:pt>
              </c:numCache>
            </c:numRef>
          </c:val>
        </c:ser>
        <c:ser>
          <c:idx val="10"/>
          <c:order val="11"/>
          <c:tx>
            <c:strRef>
              <c:f>Ca!$M$2</c:f>
              <c:strCache>
                <c:ptCount val="1"/>
                <c:pt idx="0">
                  <c:v>10病院平均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Ca!$A$3:$A$21</c:f>
              <c:numCache>
                <c:formatCode>General</c:formatCode>
                <c:ptCount val="19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</c:numCache>
            </c:numRef>
          </c:cat>
          <c:val>
            <c:numRef>
              <c:f>Ca!$M$3:$M$21</c:f>
              <c:numCache>
                <c:formatCode>0.00</c:formatCode>
                <c:ptCount val="19"/>
                <c:pt idx="0">
                  <c:v>11.300829365079366</c:v>
                </c:pt>
                <c:pt idx="1">
                  <c:v>11.258157007575758</c:v>
                </c:pt>
                <c:pt idx="2">
                  <c:v>11.283244877344876</c:v>
                </c:pt>
                <c:pt idx="3">
                  <c:v>11.263226649958227</c:v>
                </c:pt>
                <c:pt idx="4">
                  <c:v>11.309258745348219</c:v>
                </c:pt>
                <c:pt idx="5">
                  <c:v>11.358897834232044</c:v>
                </c:pt>
                <c:pt idx="6">
                  <c:v>11.33936511180352</c:v>
                </c:pt>
                <c:pt idx="7">
                  <c:v>11.341782539682539</c:v>
                </c:pt>
                <c:pt idx="8">
                  <c:v>11.354325890985324</c:v>
                </c:pt>
                <c:pt idx="9">
                  <c:v>11.298731636562668</c:v>
                </c:pt>
                <c:pt idx="10">
                  <c:v>11.31527754283079</c:v>
                </c:pt>
                <c:pt idx="11">
                  <c:v>11.297540597255853</c:v>
                </c:pt>
                <c:pt idx="12">
                  <c:v>11.316405246786983</c:v>
                </c:pt>
                <c:pt idx="13">
                  <c:v>11.292113760166114</c:v>
                </c:pt>
                <c:pt idx="14">
                  <c:v>11.344562425117672</c:v>
                </c:pt>
                <c:pt idx="15">
                  <c:v>11.344439160401</c:v>
                </c:pt>
                <c:pt idx="16">
                  <c:v>11.304567784643602</c:v>
                </c:pt>
                <c:pt idx="17">
                  <c:v>11.380789965334793</c:v>
                </c:pt>
                <c:pt idx="18">
                  <c:v>11.43</c:v>
                </c:pt>
              </c:numCache>
            </c:numRef>
          </c:val>
        </c:ser>
        <c:ser>
          <c:idx val="11"/>
          <c:order val="12"/>
          <c:tx>
            <c:strRef>
              <c:f>Ca!$N$2</c:f>
              <c:strCache>
                <c:ptCount val="1"/>
                <c:pt idx="0">
                  <c:v>R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Ca!$A$3:$A$21</c:f>
              <c:numCache>
                <c:formatCode>General</c:formatCode>
                <c:ptCount val="19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</c:numCache>
            </c:numRef>
          </c:cat>
          <c:val>
            <c:numRef>
              <c:f>Ca!$N$3:$N$21</c:f>
              <c:numCache>
                <c:formatCode>0.00</c:formatCode>
                <c:ptCount val="19"/>
                <c:pt idx="0">
                  <c:v>8.2000000000000739E-2</c:v>
                </c:pt>
                <c:pt idx="1">
                  <c:v>0.4437878787878784</c:v>
                </c:pt>
                <c:pt idx="2">
                  <c:v>0.7380952380952337</c:v>
                </c:pt>
                <c:pt idx="3">
                  <c:v>0.48833333333332973</c:v>
                </c:pt>
                <c:pt idx="4">
                  <c:v>0.60499999999999687</c:v>
                </c:pt>
                <c:pt idx="5">
                  <c:v>0.68296296296296788</c:v>
                </c:pt>
                <c:pt idx="6">
                  <c:v>0.64000000000000057</c:v>
                </c:pt>
                <c:pt idx="7">
                  <c:v>0.43000000000000149</c:v>
                </c:pt>
                <c:pt idx="8">
                  <c:v>0.5249999999999968</c:v>
                </c:pt>
                <c:pt idx="9">
                  <c:v>0.62999999999999901</c:v>
                </c:pt>
                <c:pt idx="10">
                  <c:v>0.52071428571428591</c:v>
                </c:pt>
                <c:pt idx="11">
                  <c:v>0.55742857142857005</c:v>
                </c:pt>
                <c:pt idx="12">
                  <c:v>0.42850000000000144</c:v>
                </c:pt>
                <c:pt idx="13">
                  <c:v>0.54742857142857027</c:v>
                </c:pt>
                <c:pt idx="14">
                  <c:v>0.37268421052631417</c:v>
                </c:pt>
                <c:pt idx="15">
                  <c:v>0.39347368421052664</c:v>
                </c:pt>
                <c:pt idx="16">
                  <c:v>0.40094736842105227</c:v>
                </c:pt>
                <c:pt idx="17">
                  <c:v>0.54099999999999859</c:v>
                </c:pt>
                <c:pt idx="18">
                  <c:v>0</c:v>
                </c:pt>
              </c:numCache>
            </c:numRef>
          </c:val>
        </c:ser>
        <c:ser>
          <c:idx val="12"/>
          <c:order val="13"/>
          <c:tx>
            <c:strRef>
              <c:f>Ca!$O$2</c:f>
              <c:strCache>
                <c:ptCount val="1"/>
                <c:pt idx="0">
                  <c:v>下限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Ca!$A$3:$A$21</c:f>
              <c:numCache>
                <c:formatCode>General</c:formatCode>
                <c:ptCount val="19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</c:numCache>
            </c:numRef>
          </c:cat>
          <c:val>
            <c:numRef>
              <c:f>Ca!$O$3:$O$21</c:f>
              <c:numCache>
                <c:formatCode>0.0</c:formatCode>
                <c:ptCount val="19"/>
                <c:pt idx="0">
                  <c:v>10.9</c:v>
                </c:pt>
                <c:pt idx="1">
                  <c:v>10.9</c:v>
                </c:pt>
                <c:pt idx="2">
                  <c:v>10.9</c:v>
                </c:pt>
                <c:pt idx="3">
                  <c:v>10.9</c:v>
                </c:pt>
                <c:pt idx="4">
                  <c:v>10.9</c:v>
                </c:pt>
                <c:pt idx="5">
                  <c:v>10.9</c:v>
                </c:pt>
                <c:pt idx="6">
                  <c:v>10.9</c:v>
                </c:pt>
                <c:pt idx="7">
                  <c:v>10.9</c:v>
                </c:pt>
                <c:pt idx="8">
                  <c:v>10.9</c:v>
                </c:pt>
                <c:pt idx="9">
                  <c:v>10.9</c:v>
                </c:pt>
                <c:pt idx="10">
                  <c:v>10.9</c:v>
                </c:pt>
                <c:pt idx="11">
                  <c:v>10.9</c:v>
                </c:pt>
                <c:pt idx="12">
                  <c:v>10.9</c:v>
                </c:pt>
                <c:pt idx="13">
                  <c:v>10.9</c:v>
                </c:pt>
                <c:pt idx="14">
                  <c:v>10.9</c:v>
                </c:pt>
                <c:pt idx="15">
                  <c:v>10.9</c:v>
                </c:pt>
                <c:pt idx="16">
                  <c:v>10.9</c:v>
                </c:pt>
                <c:pt idx="17">
                  <c:v>10.9</c:v>
                </c:pt>
                <c:pt idx="18">
                  <c:v>10.9</c:v>
                </c:pt>
              </c:numCache>
            </c:numRef>
          </c:val>
        </c:ser>
        <c:ser>
          <c:idx val="13"/>
          <c:order val="14"/>
          <c:tx>
            <c:strRef>
              <c:f>Ca!$P$2</c:f>
              <c:strCache>
                <c:ptCount val="1"/>
                <c:pt idx="0">
                  <c:v>上限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Ca!$A$3:$A$21</c:f>
              <c:numCache>
                <c:formatCode>General</c:formatCode>
                <c:ptCount val="19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</c:numCache>
            </c:numRef>
          </c:cat>
          <c:val>
            <c:numRef>
              <c:f>Ca!$P$3:$P$21</c:f>
              <c:numCache>
                <c:formatCode>0.0</c:formatCode>
                <c:ptCount val="19"/>
                <c:pt idx="0">
                  <c:v>11.9</c:v>
                </c:pt>
                <c:pt idx="1">
                  <c:v>11.9</c:v>
                </c:pt>
                <c:pt idx="2">
                  <c:v>11.9</c:v>
                </c:pt>
                <c:pt idx="3">
                  <c:v>11.9</c:v>
                </c:pt>
                <c:pt idx="4">
                  <c:v>11.9</c:v>
                </c:pt>
                <c:pt idx="5">
                  <c:v>11.9</c:v>
                </c:pt>
                <c:pt idx="6">
                  <c:v>11.9</c:v>
                </c:pt>
                <c:pt idx="7">
                  <c:v>11.9</c:v>
                </c:pt>
                <c:pt idx="8">
                  <c:v>11.9</c:v>
                </c:pt>
                <c:pt idx="9">
                  <c:v>11.9</c:v>
                </c:pt>
                <c:pt idx="10">
                  <c:v>11.9</c:v>
                </c:pt>
                <c:pt idx="11">
                  <c:v>11.9</c:v>
                </c:pt>
                <c:pt idx="12">
                  <c:v>11.9</c:v>
                </c:pt>
                <c:pt idx="13">
                  <c:v>11.9</c:v>
                </c:pt>
                <c:pt idx="14">
                  <c:v>11.9</c:v>
                </c:pt>
                <c:pt idx="15">
                  <c:v>11.9</c:v>
                </c:pt>
                <c:pt idx="16">
                  <c:v>11.9</c:v>
                </c:pt>
                <c:pt idx="17">
                  <c:v>11.9</c:v>
                </c:pt>
                <c:pt idx="18">
                  <c:v>11.9</c:v>
                </c:pt>
              </c:numCache>
            </c:numRef>
          </c:val>
        </c:ser>
        <c:marker val="1"/>
        <c:axId val="98501376"/>
        <c:axId val="98502528"/>
      </c:lineChart>
      <c:catAx>
        <c:axId val="98501376"/>
        <c:scaling>
          <c:orientation val="minMax"/>
        </c:scaling>
        <c:axPos val="b"/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98502528"/>
        <c:crosses val="autoZero"/>
        <c:lblAlgn val="ctr"/>
        <c:lblOffset val="100"/>
        <c:tickLblSkip val="1"/>
        <c:tickMarkSkip val="1"/>
      </c:catAx>
      <c:valAx>
        <c:axId val="98502528"/>
        <c:scaling>
          <c:orientation val="minMax"/>
          <c:max val="12.4"/>
          <c:min val="10.4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98501376"/>
        <c:crosses val="autoZero"/>
        <c:crossBetween val="between"/>
        <c:majorUnit val="0.5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12"/>
        <c:delete val="1"/>
      </c:legendEntry>
      <c:layout>
        <c:manualLayout>
          <c:xMode val="edge"/>
          <c:yMode val="edge"/>
          <c:x val="0.81664554260204258"/>
          <c:y val="0.12828993819861972"/>
          <c:w val="0.15994800230244499"/>
          <c:h val="0.86938406869257923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>
        <c:manualLayout>
          <c:layoutTarget val="inner"/>
          <c:xMode val="edge"/>
          <c:yMode val="edge"/>
          <c:x val="6.5616881993421541E-2"/>
          <c:y val="8.5245901639344229E-2"/>
          <c:w val="0.70472531260935112"/>
          <c:h val="0.72459016393442621"/>
        </c:manualLayout>
      </c:layout>
      <c:lineChart>
        <c:grouping val="standard"/>
        <c:ser>
          <c:idx val="0"/>
          <c:order val="0"/>
          <c:tx>
            <c:strRef>
              <c:f>IP!$B$2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IP!$A$3:$A$20</c:f>
              <c:numCache>
                <c:formatCode>General</c:formatCode>
                <c:ptCount val="18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</c:numCache>
            </c:numRef>
          </c:cat>
          <c:val>
            <c:numRef>
              <c:f>IP!$B$3:$B$20</c:f>
              <c:numCache>
                <c:formatCode>0.00</c:formatCode>
                <c:ptCount val="18"/>
                <c:pt idx="1">
                  <c:v>5.8022727272727312</c:v>
                </c:pt>
                <c:pt idx="2">
                  <c:v>5.88055555555556</c:v>
                </c:pt>
                <c:pt idx="3">
                  <c:v>5.8611111111111152</c:v>
                </c:pt>
                <c:pt idx="4">
                  <c:v>5.8131578947368467</c:v>
                </c:pt>
                <c:pt idx="5">
                  <c:v>5.80526315789474</c:v>
                </c:pt>
                <c:pt idx="6">
                  <c:v>5.8125000000000044</c:v>
                </c:pt>
                <c:pt idx="7">
                  <c:v>5.8027777777777807</c:v>
                </c:pt>
                <c:pt idx="8">
                  <c:v>5.7833333333333323</c:v>
                </c:pt>
                <c:pt idx="9">
                  <c:v>5.786111111111115</c:v>
                </c:pt>
                <c:pt idx="10">
                  <c:v>5.8000000000000025</c:v>
                </c:pt>
                <c:pt idx="11">
                  <c:v>5.8000000000000025</c:v>
                </c:pt>
                <c:pt idx="12">
                  <c:v>5.809375000000002</c:v>
                </c:pt>
                <c:pt idx="13">
                  <c:v>5.809375000000002</c:v>
                </c:pt>
                <c:pt idx="14">
                  <c:v>5.8437500000000018</c:v>
                </c:pt>
                <c:pt idx="15">
                  <c:v>5.8343750000000023</c:v>
                </c:pt>
                <c:pt idx="16">
                  <c:v>5.8187500000000014</c:v>
                </c:pt>
                <c:pt idx="17">
                  <c:v>5.8296296296296308</c:v>
                </c:pt>
              </c:numCache>
            </c:numRef>
          </c:val>
        </c:ser>
        <c:ser>
          <c:idx val="1"/>
          <c:order val="1"/>
          <c:tx>
            <c:strRef>
              <c:f>IP!$C$2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IP!$A$3:$A$20</c:f>
              <c:numCache>
                <c:formatCode>General</c:formatCode>
                <c:ptCount val="18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</c:numCache>
            </c:numRef>
          </c:cat>
          <c:val>
            <c:numRef>
              <c:f>IP!$C$3:$C$20</c:f>
              <c:numCache>
                <c:formatCode>0.00</c:formatCode>
                <c:ptCount val="18"/>
                <c:pt idx="1">
                  <c:v>5.9096363636363654</c:v>
                </c:pt>
                <c:pt idx="2">
                  <c:v>5.8936111111111114</c:v>
                </c:pt>
                <c:pt idx="3">
                  <c:v>5.8880000000000008</c:v>
                </c:pt>
                <c:pt idx="4">
                  <c:v>5.847333333333335</c:v>
                </c:pt>
                <c:pt idx="5">
                  <c:v>5.8295238095238089</c:v>
                </c:pt>
                <c:pt idx="6">
                  <c:v>5.8853181818181808</c:v>
                </c:pt>
                <c:pt idx="7">
                  <c:v>5.8295238095238089</c:v>
                </c:pt>
                <c:pt idx="8">
                  <c:v>5.8691666666666675</c:v>
                </c:pt>
                <c:pt idx="9">
                  <c:v>5.8295238095238089</c:v>
                </c:pt>
                <c:pt idx="10">
                  <c:v>5.8711363636363636</c:v>
                </c:pt>
                <c:pt idx="11">
                  <c:v>5.8679999999999994</c:v>
                </c:pt>
                <c:pt idx="12">
                  <c:v>5.8709444444444436</c:v>
                </c:pt>
                <c:pt idx="13">
                  <c:v>5.8679999999999994</c:v>
                </c:pt>
                <c:pt idx="14">
                  <c:v>5.8547894736842103</c:v>
                </c:pt>
                <c:pt idx="15">
                  <c:v>5.8625263157894745</c:v>
                </c:pt>
                <c:pt idx="16">
                  <c:v>5.8581052631578947</c:v>
                </c:pt>
                <c:pt idx="17">
                  <c:v>5.8503999999999996</c:v>
                </c:pt>
              </c:numCache>
            </c:numRef>
          </c:val>
        </c:ser>
        <c:ser>
          <c:idx val="2"/>
          <c:order val="2"/>
          <c:tx>
            <c:strRef>
              <c:f>IP!$D$2</c:f>
              <c:strCache>
                <c:ptCount val="1"/>
                <c:pt idx="0">
                  <c:v>船橋中央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IP!$A$3:$A$20</c:f>
              <c:numCache>
                <c:formatCode>General</c:formatCode>
                <c:ptCount val="18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</c:numCache>
            </c:numRef>
          </c:cat>
          <c:val>
            <c:numRef>
              <c:f>IP!$D$3:$D$20</c:f>
              <c:numCache>
                <c:formatCode>0.00</c:formatCode>
                <c:ptCount val="18"/>
                <c:pt idx="0">
                  <c:v>5.7510000000000003</c:v>
                </c:pt>
                <c:pt idx="1">
                  <c:v>5.7069999999999999</c:v>
                </c:pt>
                <c:pt idx="2">
                  <c:v>5.6970000000000001</c:v>
                </c:pt>
                <c:pt idx="3">
                  <c:v>5.7110000000000003</c:v>
                </c:pt>
                <c:pt idx="4">
                  <c:v>5.7460000000000004</c:v>
                </c:pt>
                <c:pt idx="5">
                  <c:v>5.742</c:v>
                </c:pt>
                <c:pt idx="6">
                  <c:v>5.7409999999999997</c:v>
                </c:pt>
                <c:pt idx="7">
                  <c:v>5.76</c:v>
                </c:pt>
                <c:pt idx="8">
                  <c:v>5.7069999999999999</c:v>
                </c:pt>
                <c:pt idx="9">
                  <c:v>5.7320000000000002</c:v>
                </c:pt>
                <c:pt idx="10">
                  <c:v>5.7140000000000004</c:v>
                </c:pt>
                <c:pt idx="11">
                  <c:v>5.7</c:v>
                </c:pt>
                <c:pt idx="12">
                  <c:v>5.7110000000000003</c:v>
                </c:pt>
                <c:pt idx="13">
                  <c:v>5.7069999999999999</c:v>
                </c:pt>
                <c:pt idx="14">
                  <c:v>5.734</c:v>
                </c:pt>
                <c:pt idx="15">
                  <c:v>5.7149999999999999</c:v>
                </c:pt>
                <c:pt idx="16">
                  <c:v>5.718</c:v>
                </c:pt>
              </c:numCache>
            </c:numRef>
          </c:val>
        </c:ser>
        <c:ser>
          <c:idx val="4"/>
          <c:order val="3"/>
          <c:tx>
            <c:strRef>
              <c:f>IP!$E$2</c:f>
              <c:strCache>
                <c:ptCount val="1"/>
                <c:pt idx="0">
                  <c:v>県立佐原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IP!$A$3:$A$20</c:f>
              <c:numCache>
                <c:formatCode>General</c:formatCode>
                <c:ptCount val="18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</c:numCache>
            </c:numRef>
          </c:cat>
          <c:val>
            <c:numRef>
              <c:f>IP!$E$3:$E$20</c:f>
              <c:numCache>
                <c:formatCode>0.00</c:formatCode>
                <c:ptCount val="18"/>
                <c:pt idx="1">
                  <c:v>5.85</c:v>
                </c:pt>
                <c:pt idx="2">
                  <c:v>5.83</c:v>
                </c:pt>
                <c:pt idx="3">
                  <c:v>5.83</c:v>
                </c:pt>
                <c:pt idx="4">
                  <c:v>5.9</c:v>
                </c:pt>
                <c:pt idx="5">
                  <c:v>5.88</c:v>
                </c:pt>
                <c:pt idx="6">
                  <c:v>5.86</c:v>
                </c:pt>
                <c:pt idx="7">
                  <c:v>5.87</c:v>
                </c:pt>
                <c:pt idx="8">
                  <c:v>5.87</c:v>
                </c:pt>
                <c:pt idx="9">
                  <c:v>5.88</c:v>
                </c:pt>
                <c:pt idx="10">
                  <c:v>5.88</c:v>
                </c:pt>
                <c:pt idx="11">
                  <c:v>5.91</c:v>
                </c:pt>
                <c:pt idx="12">
                  <c:v>5.91</c:v>
                </c:pt>
                <c:pt idx="13">
                  <c:v>5.87</c:v>
                </c:pt>
                <c:pt idx="14">
                  <c:v>5.85</c:v>
                </c:pt>
                <c:pt idx="15">
                  <c:v>5.86</c:v>
                </c:pt>
                <c:pt idx="16">
                  <c:v>5.84</c:v>
                </c:pt>
              </c:numCache>
            </c:numRef>
          </c:val>
        </c:ser>
        <c:ser>
          <c:idx val="5"/>
          <c:order val="4"/>
          <c:tx>
            <c:strRef>
              <c:f>IP!$F$2</c:f>
              <c:strCache>
                <c:ptCount val="1"/>
                <c:pt idx="0">
                  <c:v>千葉ﾘﾊﾋﾞﾘ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IP!$A$3:$A$20</c:f>
              <c:numCache>
                <c:formatCode>General</c:formatCode>
                <c:ptCount val="18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</c:numCache>
            </c:numRef>
          </c:cat>
          <c:val>
            <c:numRef>
              <c:f>IP!$F$3:$F$20</c:f>
              <c:numCache>
                <c:formatCode>0.00</c:formatCode>
                <c:ptCount val="18"/>
                <c:pt idx="0">
                  <c:v>5.8427777777777781</c:v>
                </c:pt>
                <c:pt idx="1">
                  <c:v>5.843333333333331</c:v>
                </c:pt>
                <c:pt idx="2">
                  <c:v>5.827924528301887</c:v>
                </c:pt>
                <c:pt idx="3">
                  <c:v>5.8136363636363617</c:v>
                </c:pt>
                <c:pt idx="4">
                  <c:v>5.8145614035087689</c:v>
                </c:pt>
                <c:pt idx="5">
                  <c:v>5.8046296296296296</c:v>
                </c:pt>
                <c:pt idx="6">
                  <c:v>5.8148437499999996</c:v>
                </c:pt>
                <c:pt idx="7">
                  <c:v>5.8022950819672099</c:v>
                </c:pt>
                <c:pt idx="8">
                  <c:v>5.8256862745098053</c:v>
                </c:pt>
                <c:pt idx="9">
                  <c:v>5.84</c:v>
                </c:pt>
                <c:pt idx="10">
                  <c:v>5.8411111111111111</c:v>
                </c:pt>
                <c:pt idx="11">
                  <c:v>5.8308064516129035</c:v>
                </c:pt>
                <c:pt idx="12">
                  <c:v>5.8285999999999998</c:v>
                </c:pt>
                <c:pt idx="13">
                  <c:v>5.8403448280000001</c:v>
                </c:pt>
                <c:pt idx="14">
                  <c:v>5.8433333333333328</c:v>
                </c:pt>
                <c:pt idx="15">
                  <c:v>5.8323636363636355</c:v>
                </c:pt>
                <c:pt idx="16">
                  <c:v>5.8448214285714286</c:v>
                </c:pt>
                <c:pt idx="17">
                  <c:v>5.844310344827587</c:v>
                </c:pt>
              </c:numCache>
            </c:numRef>
          </c:val>
        </c:ser>
        <c:ser>
          <c:idx val="6"/>
          <c:order val="5"/>
          <c:tx>
            <c:strRef>
              <c:f>IP!$G$2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IP!$A$3:$A$20</c:f>
              <c:numCache>
                <c:formatCode>General</c:formatCode>
                <c:ptCount val="18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</c:numCache>
            </c:numRef>
          </c:cat>
          <c:val>
            <c:numRef>
              <c:f>IP!$G$3:$G$20</c:f>
              <c:numCache>
                <c:formatCode>0.00</c:formatCode>
                <c:ptCount val="18"/>
                <c:pt idx="1">
                  <c:v>5.8409090909090908</c:v>
                </c:pt>
                <c:pt idx="2">
                  <c:v>5.8208333333333337</c:v>
                </c:pt>
                <c:pt idx="3">
                  <c:v>5.8166666666666673</c:v>
                </c:pt>
                <c:pt idx="4">
                  <c:v>5.7960000000000003</c:v>
                </c:pt>
                <c:pt idx="5">
                  <c:v>5.8291666666666666</c:v>
                </c:pt>
                <c:pt idx="6">
                  <c:v>5.8636363636363651</c:v>
                </c:pt>
                <c:pt idx="7">
                  <c:v>5.8476190476190482</c:v>
                </c:pt>
                <c:pt idx="8">
                  <c:v>5.79</c:v>
                </c:pt>
                <c:pt idx="9">
                  <c:v>5.8586956521739157</c:v>
                </c:pt>
                <c:pt idx="10">
                  <c:v>5.8711111111111149</c:v>
                </c:pt>
                <c:pt idx="11">
                  <c:v>5.8469387755102078</c:v>
                </c:pt>
                <c:pt idx="12">
                  <c:v>5.7956521739130435</c:v>
                </c:pt>
                <c:pt idx="13">
                  <c:v>5.8387096774193585</c:v>
                </c:pt>
                <c:pt idx="14">
                  <c:v>5.7857142857142874</c:v>
                </c:pt>
                <c:pt idx="15">
                  <c:v>5.7880952380952397</c:v>
                </c:pt>
                <c:pt idx="16">
                  <c:v>5.8285714285714301</c:v>
                </c:pt>
              </c:numCache>
            </c:numRef>
          </c:val>
        </c:ser>
        <c:ser>
          <c:idx val="7"/>
          <c:order val="6"/>
          <c:tx>
            <c:strRef>
              <c:f>IP!$H$2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IP!$A$3:$A$20</c:f>
              <c:numCache>
                <c:formatCode>General</c:formatCode>
                <c:ptCount val="18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</c:numCache>
            </c:numRef>
          </c:cat>
          <c:val>
            <c:numRef>
              <c:f>IP!$H$3:$H$20</c:f>
              <c:numCache>
                <c:formatCode>0.00</c:formatCode>
                <c:ptCount val="18"/>
                <c:pt idx="1">
                  <c:v>5.76</c:v>
                </c:pt>
                <c:pt idx="2">
                  <c:v>5.72</c:v>
                </c:pt>
                <c:pt idx="3">
                  <c:v>5.72</c:v>
                </c:pt>
                <c:pt idx="4">
                  <c:v>5.73</c:v>
                </c:pt>
                <c:pt idx="5">
                  <c:v>5.74</c:v>
                </c:pt>
                <c:pt idx="6">
                  <c:v>5.7</c:v>
                </c:pt>
                <c:pt idx="7">
                  <c:v>5.69</c:v>
                </c:pt>
                <c:pt idx="8">
                  <c:v>5.69</c:v>
                </c:pt>
                <c:pt idx="9">
                  <c:v>5.8</c:v>
                </c:pt>
                <c:pt idx="10">
                  <c:v>5.81</c:v>
                </c:pt>
                <c:pt idx="11">
                  <c:v>5.8</c:v>
                </c:pt>
                <c:pt idx="12">
                  <c:v>5.79</c:v>
                </c:pt>
                <c:pt idx="13">
                  <c:v>5.76</c:v>
                </c:pt>
                <c:pt idx="14">
                  <c:v>5.79</c:v>
                </c:pt>
                <c:pt idx="15">
                  <c:v>5.758</c:v>
                </c:pt>
                <c:pt idx="16">
                  <c:v>5.75</c:v>
                </c:pt>
                <c:pt idx="17">
                  <c:v>5.76</c:v>
                </c:pt>
              </c:numCache>
            </c:numRef>
          </c:val>
        </c:ser>
        <c:ser>
          <c:idx val="8"/>
          <c:order val="7"/>
          <c:tx>
            <c:strRef>
              <c:f>IP!$I$2</c:f>
              <c:strCache>
                <c:ptCount val="1"/>
                <c:pt idx="0">
                  <c:v>東歯大市川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IP!$A$3:$A$20</c:f>
              <c:numCache>
                <c:formatCode>General</c:formatCode>
                <c:ptCount val="18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</c:numCache>
            </c:numRef>
          </c:cat>
          <c:val>
            <c:numRef>
              <c:f>IP!$I$3:$I$20</c:f>
              <c:numCache>
                <c:formatCode>0.00</c:formatCode>
                <c:ptCount val="18"/>
                <c:pt idx="1">
                  <c:v>5.81</c:v>
                </c:pt>
                <c:pt idx="2">
                  <c:v>5.7939999999999996</c:v>
                </c:pt>
                <c:pt idx="3">
                  <c:v>5.8250000000000002</c:v>
                </c:pt>
                <c:pt idx="4">
                  <c:v>5.8570000000000002</c:v>
                </c:pt>
                <c:pt idx="5">
                  <c:v>5.8040000000000003</c:v>
                </c:pt>
                <c:pt idx="6">
                  <c:v>5.694</c:v>
                </c:pt>
                <c:pt idx="7">
                  <c:v>5.66</c:v>
                </c:pt>
                <c:pt idx="8">
                  <c:v>5.6749999999999998</c:v>
                </c:pt>
                <c:pt idx="9">
                  <c:v>5.7329999999999997</c:v>
                </c:pt>
                <c:pt idx="10">
                  <c:v>5.7949999999999999</c:v>
                </c:pt>
                <c:pt idx="11">
                  <c:v>5.7960000000000003</c:v>
                </c:pt>
                <c:pt idx="12">
                  <c:v>5.7729999999999997</c:v>
                </c:pt>
                <c:pt idx="13">
                  <c:v>5.7640000000000002</c:v>
                </c:pt>
                <c:pt idx="14">
                  <c:v>5.7949999999999999</c:v>
                </c:pt>
                <c:pt idx="15">
                  <c:v>5.7709999999999999</c:v>
                </c:pt>
                <c:pt idx="16">
                  <c:v>5.8209999999999997</c:v>
                </c:pt>
                <c:pt idx="17">
                  <c:v>5.8259999999999996</c:v>
                </c:pt>
              </c:numCache>
            </c:numRef>
          </c:val>
        </c:ser>
        <c:ser>
          <c:idx val="3"/>
          <c:order val="8"/>
          <c:tx>
            <c:strRef>
              <c:f>IP!$J$2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IP!$A$3:$A$20</c:f>
              <c:numCache>
                <c:formatCode>General</c:formatCode>
                <c:ptCount val="18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</c:numCache>
            </c:numRef>
          </c:cat>
          <c:val>
            <c:numRef>
              <c:f>IP!$J$3:$J$20</c:f>
              <c:numCache>
                <c:formatCode>0.00</c:formatCode>
                <c:ptCount val="18"/>
                <c:pt idx="0">
                  <c:v>5.68</c:v>
                </c:pt>
                <c:pt idx="1">
                  <c:v>5.68</c:v>
                </c:pt>
                <c:pt idx="2">
                  <c:v>5.7</c:v>
                </c:pt>
                <c:pt idx="3">
                  <c:v>5.69</c:v>
                </c:pt>
                <c:pt idx="4">
                  <c:v>5.64</c:v>
                </c:pt>
                <c:pt idx="5">
                  <c:v>5.74</c:v>
                </c:pt>
                <c:pt idx="6">
                  <c:v>5.8</c:v>
                </c:pt>
                <c:pt idx="7">
                  <c:v>5.78</c:v>
                </c:pt>
                <c:pt idx="8">
                  <c:v>5.77</c:v>
                </c:pt>
                <c:pt idx="9">
                  <c:v>5.77</c:v>
                </c:pt>
                <c:pt idx="10">
                  <c:v>5.78</c:v>
                </c:pt>
                <c:pt idx="11">
                  <c:v>5.77</c:v>
                </c:pt>
                <c:pt idx="12">
                  <c:v>5.78</c:v>
                </c:pt>
                <c:pt idx="13">
                  <c:v>5.76</c:v>
                </c:pt>
                <c:pt idx="14">
                  <c:v>5.78</c:v>
                </c:pt>
                <c:pt idx="15">
                  <c:v>5.8</c:v>
                </c:pt>
                <c:pt idx="16">
                  <c:v>5.74</c:v>
                </c:pt>
                <c:pt idx="17">
                  <c:v>5.73</c:v>
                </c:pt>
              </c:numCache>
            </c:numRef>
          </c:val>
        </c:ser>
        <c:ser>
          <c:idx val="14"/>
          <c:order val="9"/>
          <c:tx>
            <c:strRef>
              <c:f>IP!$K$2</c:f>
              <c:strCache>
                <c:ptCount val="1"/>
                <c:pt idx="0">
                  <c:v>こども病院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IP!$A$3:$A$20</c:f>
              <c:numCache>
                <c:formatCode>General</c:formatCode>
                <c:ptCount val="18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</c:numCache>
            </c:numRef>
          </c:cat>
          <c:val>
            <c:numRef>
              <c:f>IP!$K$3:$K$20</c:f>
              <c:numCache>
                <c:formatCode>0.00</c:formatCode>
                <c:ptCount val="18"/>
                <c:pt idx="0">
                  <c:v>5.7285714285714286</c:v>
                </c:pt>
                <c:pt idx="1">
                  <c:v>5.7266666666666648</c:v>
                </c:pt>
                <c:pt idx="2">
                  <c:v>5.7266666666666683</c:v>
                </c:pt>
                <c:pt idx="3">
                  <c:v>5.7999999999999989</c:v>
                </c:pt>
                <c:pt idx="4">
                  <c:v>5.7967741935483881</c:v>
                </c:pt>
                <c:pt idx="5">
                  <c:v>5.7888888888888879</c:v>
                </c:pt>
                <c:pt idx="6">
                  <c:v>5.8000000000000016</c:v>
                </c:pt>
                <c:pt idx="7">
                  <c:v>5.7966666666666677</c:v>
                </c:pt>
                <c:pt idx="8">
                  <c:v>5.7709677419354835</c:v>
                </c:pt>
                <c:pt idx="9">
                  <c:v>5.7833333333333332</c:v>
                </c:pt>
                <c:pt idx="10">
                  <c:v>5.8032258064516142</c:v>
                </c:pt>
                <c:pt idx="11">
                  <c:v>5.7645161290322582</c:v>
                </c:pt>
                <c:pt idx="12">
                  <c:v>5.7620689655172432</c:v>
                </c:pt>
                <c:pt idx="13">
                  <c:v>5.6487804878048742</c:v>
                </c:pt>
                <c:pt idx="14">
                  <c:v>5.642105263157891</c:v>
                </c:pt>
                <c:pt idx="15">
                  <c:v>5.6382352941176439</c:v>
                </c:pt>
                <c:pt idx="16">
                  <c:v>5.6114285714285685</c:v>
                </c:pt>
                <c:pt idx="17">
                  <c:v>5.6099999999999977</c:v>
                </c:pt>
              </c:numCache>
            </c:numRef>
          </c:val>
        </c:ser>
        <c:ser>
          <c:idx val="9"/>
          <c:order val="10"/>
          <c:tx>
            <c:strRef>
              <c:f>IP!$L$2</c:f>
              <c:strCache>
                <c:ptCount val="1"/>
                <c:pt idx="0">
                  <c:v>認証値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IP!$A$3:$A$20</c:f>
              <c:numCache>
                <c:formatCode>General</c:formatCode>
                <c:ptCount val="18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</c:numCache>
            </c:numRef>
          </c:cat>
          <c:val>
            <c:numRef>
              <c:f>IP!$L$3:$L$20</c:f>
              <c:numCache>
                <c:formatCode>0.0</c:formatCode>
                <c:ptCount val="18"/>
                <c:pt idx="0">
                  <c:v>5.7</c:v>
                </c:pt>
                <c:pt idx="1">
                  <c:v>5.7</c:v>
                </c:pt>
                <c:pt idx="2">
                  <c:v>5.7</c:v>
                </c:pt>
                <c:pt idx="3">
                  <c:v>5.7</c:v>
                </c:pt>
                <c:pt idx="4">
                  <c:v>5.7</c:v>
                </c:pt>
                <c:pt idx="5">
                  <c:v>5.7</c:v>
                </c:pt>
                <c:pt idx="6">
                  <c:v>5.7</c:v>
                </c:pt>
                <c:pt idx="7">
                  <c:v>5.7</c:v>
                </c:pt>
                <c:pt idx="8">
                  <c:v>5.7</c:v>
                </c:pt>
                <c:pt idx="9">
                  <c:v>5.7</c:v>
                </c:pt>
                <c:pt idx="10">
                  <c:v>5.7</c:v>
                </c:pt>
                <c:pt idx="11">
                  <c:v>5.7</c:v>
                </c:pt>
                <c:pt idx="12">
                  <c:v>5.7</c:v>
                </c:pt>
                <c:pt idx="13">
                  <c:v>5.7</c:v>
                </c:pt>
                <c:pt idx="14">
                  <c:v>5.7</c:v>
                </c:pt>
                <c:pt idx="15">
                  <c:v>5.7</c:v>
                </c:pt>
                <c:pt idx="16">
                  <c:v>5.7</c:v>
                </c:pt>
                <c:pt idx="17">
                  <c:v>5.7</c:v>
                </c:pt>
              </c:numCache>
            </c:numRef>
          </c:val>
        </c:ser>
        <c:ser>
          <c:idx val="10"/>
          <c:order val="11"/>
          <c:tx>
            <c:strRef>
              <c:f>IP!$M$2</c:f>
              <c:strCache>
                <c:ptCount val="1"/>
                <c:pt idx="0">
                  <c:v>10病院平均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IP!$A$3:$A$20</c:f>
              <c:numCache>
                <c:formatCode>General</c:formatCode>
                <c:ptCount val="18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</c:numCache>
            </c:numRef>
          </c:cat>
          <c:val>
            <c:numRef>
              <c:f>IP!$M$3:$M$20</c:f>
              <c:numCache>
                <c:formatCode>0.00</c:formatCode>
                <c:ptCount val="18"/>
                <c:pt idx="0">
                  <c:v>5.7505873015873012</c:v>
                </c:pt>
                <c:pt idx="1">
                  <c:v>5.7929818181818185</c:v>
                </c:pt>
                <c:pt idx="2">
                  <c:v>5.7890591194968559</c:v>
                </c:pt>
                <c:pt idx="3">
                  <c:v>5.7955414141414145</c:v>
                </c:pt>
                <c:pt idx="4">
                  <c:v>5.794082682512733</c:v>
                </c:pt>
                <c:pt idx="5">
                  <c:v>5.7963472152603739</c:v>
                </c:pt>
                <c:pt idx="6">
                  <c:v>5.7971298295454563</c:v>
                </c:pt>
                <c:pt idx="7">
                  <c:v>5.7838882383554502</c:v>
                </c:pt>
                <c:pt idx="8">
                  <c:v>5.7751154016445287</c:v>
                </c:pt>
                <c:pt idx="9">
                  <c:v>5.8012663906142166</c:v>
                </c:pt>
                <c:pt idx="10">
                  <c:v>5.816558439231021</c:v>
                </c:pt>
                <c:pt idx="11">
                  <c:v>5.8086261356155378</c:v>
                </c:pt>
                <c:pt idx="12">
                  <c:v>5.8030640583874726</c:v>
                </c:pt>
                <c:pt idx="13">
                  <c:v>5.7866209993224231</c:v>
                </c:pt>
                <c:pt idx="14">
                  <c:v>5.7918692355889716</c:v>
                </c:pt>
                <c:pt idx="15">
                  <c:v>5.7859595484365993</c:v>
                </c:pt>
                <c:pt idx="16">
                  <c:v>5.7830676691729321</c:v>
                </c:pt>
                <c:pt idx="17">
                  <c:v>5.7786199963510319</c:v>
                </c:pt>
              </c:numCache>
            </c:numRef>
          </c:val>
        </c:ser>
        <c:ser>
          <c:idx val="11"/>
          <c:order val="12"/>
          <c:tx>
            <c:strRef>
              <c:f>IP!$N$2</c:f>
              <c:strCache>
                <c:ptCount val="1"/>
                <c:pt idx="0">
                  <c:v>R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IP!$A$3:$A$20</c:f>
              <c:numCache>
                <c:formatCode>General</c:formatCode>
                <c:ptCount val="18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</c:numCache>
            </c:numRef>
          </c:cat>
          <c:val>
            <c:numRef>
              <c:f>IP!$N$3:$N$20</c:f>
              <c:numCache>
                <c:formatCode>0.00</c:formatCode>
                <c:ptCount val="18"/>
                <c:pt idx="0">
                  <c:v>0.16277777777777835</c:v>
                </c:pt>
                <c:pt idx="1">
                  <c:v>0.22963636363636564</c:v>
                </c:pt>
                <c:pt idx="2">
                  <c:v>0.19661111111111129</c:v>
                </c:pt>
                <c:pt idx="3">
                  <c:v>0.1980000000000004</c:v>
                </c:pt>
                <c:pt idx="4">
                  <c:v>0.26000000000000068</c:v>
                </c:pt>
                <c:pt idx="5">
                  <c:v>0.13999999999999968</c:v>
                </c:pt>
                <c:pt idx="6">
                  <c:v>0.19131818181818083</c:v>
                </c:pt>
                <c:pt idx="7">
                  <c:v>0.20999999999999996</c:v>
                </c:pt>
                <c:pt idx="8">
                  <c:v>0.19500000000000028</c:v>
                </c:pt>
                <c:pt idx="9">
                  <c:v>0.14799999999999969</c:v>
                </c:pt>
                <c:pt idx="10">
                  <c:v>0.16599999999999948</c:v>
                </c:pt>
                <c:pt idx="11">
                  <c:v>0.20999999999999996</c:v>
                </c:pt>
                <c:pt idx="12">
                  <c:v>0.19899999999999984</c:v>
                </c:pt>
                <c:pt idx="13">
                  <c:v>0.22121951219512592</c:v>
                </c:pt>
                <c:pt idx="14">
                  <c:v>0.21268421052631936</c:v>
                </c:pt>
                <c:pt idx="15">
                  <c:v>0.22429102167183057</c:v>
                </c:pt>
                <c:pt idx="16">
                  <c:v>0.24667669172932616</c:v>
                </c:pt>
                <c:pt idx="17">
                  <c:v>0.24040000000000195</c:v>
                </c:pt>
              </c:numCache>
            </c:numRef>
          </c:val>
        </c:ser>
        <c:ser>
          <c:idx val="12"/>
          <c:order val="13"/>
          <c:tx>
            <c:strRef>
              <c:f>IP!$O$2</c:f>
              <c:strCache>
                <c:ptCount val="1"/>
                <c:pt idx="0">
                  <c:v>下限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IP!$A$3:$A$20</c:f>
              <c:numCache>
                <c:formatCode>General</c:formatCode>
                <c:ptCount val="18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</c:numCache>
            </c:numRef>
          </c:cat>
          <c:val>
            <c:numRef>
              <c:f>IP!$O$3:$O$20</c:f>
              <c:numCache>
                <c:formatCode>0.0</c:formatCode>
                <c:ptCount val="18"/>
                <c:pt idx="0">
                  <c:v>5.5</c:v>
                </c:pt>
                <c:pt idx="1">
                  <c:v>5.5</c:v>
                </c:pt>
                <c:pt idx="2">
                  <c:v>5.5</c:v>
                </c:pt>
                <c:pt idx="3">
                  <c:v>5.5</c:v>
                </c:pt>
                <c:pt idx="4">
                  <c:v>5.5</c:v>
                </c:pt>
                <c:pt idx="5">
                  <c:v>5.5</c:v>
                </c:pt>
                <c:pt idx="6">
                  <c:v>5.5</c:v>
                </c:pt>
                <c:pt idx="7">
                  <c:v>5.5</c:v>
                </c:pt>
                <c:pt idx="8">
                  <c:v>5.5</c:v>
                </c:pt>
                <c:pt idx="9">
                  <c:v>5.5</c:v>
                </c:pt>
                <c:pt idx="10">
                  <c:v>5.5</c:v>
                </c:pt>
                <c:pt idx="11">
                  <c:v>5.5</c:v>
                </c:pt>
                <c:pt idx="12">
                  <c:v>5.5</c:v>
                </c:pt>
                <c:pt idx="13">
                  <c:v>5.5</c:v>
                </c:pt>
                <c:pt idx="14">
                  <c:v>5.5</c:v>
                </c:pt>
                <c:pt idx="15">
                  <c:v>5.5</c:v>
                </c:pt>
                <c:pt idx="16">
                  <c:v>5.5</c:v>
                </c:pt>
                <c:pt idx="17">
                  <c:v>5.5</c:v>
                </c:pt>
              </c:numCache>
            </c:numRef>
          </c:val>
        </c:ser>
        <c:ser>
          <c:idx val="13"/>
          <c:order val="14"/>
          <c:tx>
            <c:strRef>
              <c:f>IP!$P$2</c:f>
              <c:strCache>
                <c:ptCount val="1"/>
                <c:pt idx="0">
                  <c:v>上限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IP!$A$3:$A$20</c:f>
              <c:numCache>
                <c:formatCode>General</c:formatCode>
                <c:ptCount val="18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</c:numCache>
            </c:numRef>
          </c:cat>
          <c:val>
            <c:numRef>
              <c:f>IP!$P$3:$P$20</c:f>
              <c:numCache>
                <c:formatCode>0.0</c:formatCode>
                <c:ptCount val="18"/>
                <c:pt idx="0">
                  <c:v>5.9</c:v>
                </c:pt>
                <c:pt idx="1">
                  <c:v>5.9</c:v>
                </c:pt>
                <c:pt idx="2">
                  <c:v>5.9</c:v>
                </c:pt>
                <c:pt idx="3">
                  <c:v>5.9</c:v>
                </c:pt>
                <c:pt idx="4">
                  <c:v>5.9</c:v>
                </c:pt>
                <c:pt idx="5">
                  <c:v>5.9</c:v>
                </c:pt>
                <c:pt idx="6">
                  <c:v>5.9</c:v>
                </c:pt>
                <c:pt idx="7">
                  <c:v>5.9</c:v>
                </c:pt>
                <c:pt idx="8">
                  <c:v>5.9</c:v>
                </c:pt>
                <c:pt idx="9">
                  <c:v>5.9</c:v>
                </c:pt>
                <c:pt idx="10">
                  <c:v>5.9</c:v>
                </c:pt>
                <c:pt idx="11">
                  <c:v>5.9</c:v>
                </c:pt>
                <c:pt idx="12">
                  <c:v>5.9</c:v>
                </c:pt>
                <c:pt idx="13">
                  <c:v>5.9</c:v>
                </c:pt>
                <c:pt idx="14">
                  <c:v>5.9</c:v>
                </c:pt>
                <c:pt idx="15">
                  <c:v>5.9</c:v>
                </c:pt>
                <c:pt idx="16">
                  <c:v>5.9</c:v>
                </c:pt>
                <c:pt idx="17">
                  <c:v>5.9</c:v>
                </c:pt>
              </c:numCache>
            </c:numRef>
          </c:val>
        </c:ser>
        <c:marker val="1"/>
        <c:axId val="98727040"/>
        <c:axId val="98728960"/>
      </c:lineChart>
      <c:catAx>
        <c:axId val="98727040"/>
        <c:scaling>
          <c:orientation val="minMax"/>
        </c:scaling>
        <c:axPos val="b"/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98728960"/>
        <c:crosses val="autoZero"/>
        <c:lblAlgn val="ctr"/>
        <c:lblOffset val="100"/>
        <c:tickLblSkip val="1"/>
        <c:tickMarkSkip val="1"/>
      </c:catAx>
      <c:valAx>
        <c:axId val="98728960"/>
        <c:scaling>
          <c:orientation val="minMax"/>
          <c:max val="6.1"/>
          <c:min val="5.3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98727040"/>
        <c:crosses val="autoZero"/>
        <c:crossBetween val="between"/>
        <c:majorUnit val="0.2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12"/>
        <c:delete val="1"/>
      </c:legendEntry>
      <c:layout>
        <c:manualLayout>
          <c:xMode val="edge"/>
          <c:yMode val="edge"/>
          <c:x val="0.81758640696228757"/>
          <c:y val="0.12117137256358115"/>
          <c:w val="0.16141754385964904"/>
          <c:h val="0.87241023311451771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>
        <c:manualLayout>
          <c:layoutTarget val="inner"/>
          <c:xMode val="edge"/>
          <c:yMode val="edge"/>
          <c:x val="6.5616881993421583E-2"/>
          <c:y val="8.5245901639344229E-2"/>
          <c:w val="0.70472531260935156"/>
          <c:h val="0.72459016393442621"/>
        </c:manualLayout>
      </c:layout>
      <c:lineChart>
        <c:grouping val="standard"/>
        <c:ser>
          <c:idx val="0"/>
          <c:order val="0"/>
          <c:tx>
            <c:strRef>
              <c:f>Fe!$B$2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Fe!$A$3:$A$21</c:f>
              <c:numCache>
                <c:formatCode>General</c:formatCode>
                <c:ptCount val="19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</c:numCache>
            </c:numRef>
          </c:cat>
          <c:val>
            <c:numRef>
              <c:f>Fe!$B$3:$B$21</c:f>
              <c:numCache>
                <c:formatCode>0.0</c:formatCode>
                <c:ptCount val="19"/>
                <c:pt idx="1">
                  <c:v>156.61363636363637</c:v>
                </c:pt>
                <c:pt idx="2">
                  <c:v>155.66666666666666</c:v>
                </c:pt>
                <c:pt idx="3">
                  <c:v>155.72222222222223</c:v>
                </c:pt>
                <c:pt idx="4">
                  <c:v>155.81578947368422</c:v>
                </c:pt>
                <c:pt idx="5">
                  <c:v>155.86842105263159</c:v>
                </c:pt>
                <c:pt idx="6">
                  <c:v>156.47499999999999</c:v>
                </c:pt>
                <c:pt idx="7">
                  <c:v>156.38888888888889</c:v>
                </c:pt>
                <c:pt idx="8">
                  <c:v>155.86111111111111</c:v>
                </c:pt>
                <c:pt idx="9">
                  <c:v>155.19444444444446</c:v>
                </c:pt>
                <c:pt idx="10">
                  <c:v>155.47058823529412</c:v>
                </c:pt>
                <c:pt idx="11">
                  <c:v>156.46875</c:v>
                </c:pt>
                <c:pt idx="12">
                  <c:v>156.59375</c:v>
                </c:pt>
                <c:pt idx="13">
                  <c:v>156.46875</c:v>
                </c:pt>
                <c:pt idx="14">
                  <c:v>156.5</c:v>
                </c:pt>
                <c:pt idx="15">
                  <c:v>155.84375</c:v>
                </c:pt>
                <c:pt idx="16">
                  <c:v>156.3125</c:v>
                </c:pt>
                <c:pt idx="17">
                  <c:v>155.55555555555554</c:v>
                </c:pt>
              </c:numCache>
            </c:numRef>
          </c:val>
        </c:ser>
        <c:ser>
          <c:idx val="1"/>
          <c:order val="1"/>
          <c:tx>
            <c:strRef>
              <c:f>Fe!$C$2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Fe!$A$3:$A$21</c:f>
              <c:numCache>
                <c:formatCode>General</c:formatCode>
                <c:ptCount val="19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</c:numCache>
            </c:numRef>
          </c:cat>
          <c:val>
            <c:numRef>
              <c:f>Fe!$C$3:$C$21</c:f>
              <c:numCache>
                <c:formatCode>0.0</c:formatCode>
                <c:ptCount val="19"/>
                <c:pt idx="1">
                  <c:v>156.50363636363633</c:v>
                </c:pt>
                <c:pt idx="2">
                  <c:v>155.9133333333333</c:v>
                </c:pt>
                <c:pt idx="3">
                  <c:v>157.9252631578947</c:v>
                </c:pt>
                <c:pt idx="4">
                  <c:v>156.13888888888889</c:v>
                </c:pt>
                <c:pt idx="5">
                  <c:v>155.06761904761902</c:v>
                </c:pt>
                <c:pt idx="6">
                  <c:v>155.20136363636362</c:v>
                </c:pt>
                <c:pt idx="7">
                  <c:v>155.06761904761902</c:v>
                </c:pt>
                <c:pt idx="8">
                  <c:v>154.39166666666668</c:v>
                </c:pt>
                <c:pt idx="9">
                  <c:v>155.06761904761902</c:v>
                </c:pt>
                <c:pt idx="10">
                  <c:v>153.82500000000002</c:v>
                </c:pt>
                <c:pt idx="11">
                  <c:v>153.8447619047619</c:v>
                </c:pt>
                <c:pt idx="12">
                  <c:v>153.86222222222216</c:v>
                </c:pt>
                <c:pt idx="13">
                  <c:v>153.8447619047619</c:v>
                </c:pt>
                <c:pt idx="14">
                  <c:v>153.40631578947369</c:v>
                </c:pt>
                <c:pt idx="15">
                  <c:v>153.54894736842104</c:v>
                </c:pt>
                <c:pt idx="16">
                  <c:v>153.71684210526314</c:v>
                </c:pt>
                <c:pt idx="17">
                  <c:v>153.07249999999996</c:v>
                </c:pt>
              </c:numCache>
            </c:numRef>
          </c:val>
        </c:ser>
        <c:ser>
          <c:idx val="2"/>
          <c:order val="2"/>
          <c:tx>
            <c:strRef>
              <c:f>Fe!$D$2</c:f>
              <c:strCache>
                <c:ptCount val="1"/>
                <c:pt idx="0">
                  <c:v>船橋中央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Fe!$A$3:$A$21</c:f>
              <c:numCache>
                <c:formatCode>General</c:formatCode>
                <c:ptCount val="19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</c:numCache>
            </c:numRef>
          </c:cat>
          <c:val>
            <c:numRef>
              <c:f>Fe!$D$3:$D$21</c:f>
              <c:numCache>
                <c:formatCode>0.0</c:formatCode>
                <c:ptCount val="19"/>
                <c:pt idx="0">
                  <c:v>152.69</c:v>
                </c:pt>
                <c:pt idx="1">
                  <c:v>151.85</c:v>
                </c:pt>
                <c:pt idx="2">
                  <c:v>152.47</c:v>
                </c:pt>
                <c:pt idx="3">
                  <c:v>151.38999999999999</c:v>
                </c:pt>
                <c:pt idx="4">
                  <c:v>153.19</c:v>
                </c:pt>
                <c:pt idx="5">
                  <c:v>152.69999999999999</c:v>
                </c:pt>
                <c:pt idx="6">
                  <c:v>151.66</c:v>
                </c:pt>
                <c:pt idx="7">
                  <c:v>153.43</c:v>
                </c:pt>
                <c:pt idx="8">
                  <c:v>153.69</c:v>
                </c:pt>
                <c:pt idx="9">
                  <c:v>152.43</c:v>
                </c:pt>
                <c:pt idx="10">
                  <c:v>152.25</c:v>
                </c:pt>
                <c:pt idx="11">
                  <c:v>151.78</c:v>
                </c:pt>
                <c:pt idx="12">
                  <c:v>152.88999999999999</c:v>
                </c:pt>
                <c:pt idx="13">
                  <c:v>153.05000000000001</c:v>
                </c:pt>
                <c:pt idx="14">
                  <c:v>154.38999999999999</c:v>
                </c:pt>
                <c:pt idx="15">
                  <c:v>156.88</c:v>
                </c:pt>
                <c:pt idx="16">
                  <c:v>155.63</c:v>
                </c:pt>
              </c:numCache>
            </c:numRef>
          </c:val>
        </c:ser>
        <c:ser>
          <c:idx val="4"/>
          <c:order val="3"/>
          <c:tx>
            <c:strRef>
              <c:f>Fe!$E$2</c:f>
              <c:strCache>
                <c:ptCount val="1"/>
                <c:pt idx="0">
                  <c:v>県立佐原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Fe!$A$3:$A$21</c:f>
              <c:numCache>
                <c:formatCode>General</c:formatCode>
                <c:ptCount val="19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</c:numCache>
            </c:numRef>
          </c:cat>
          <c:val>
            <c:numRef>
              <c:f>Fe!$E$3:$E$21</c:f>
              <c:numCache>
                <c:formatCode>0.0</c:formatCode>
                <c:ptCount val="19"/>
                <c:pt idx="1">
                  <c:v>153.97999999999999</c:v>
                </c:pt>
                <c:pt idx="2">
                  <c:v>153.97999999999999</c:v>
                </c:pt>
                <c:pt idx="3">
                  <c:v>154.16</c:v>
                </c:pt>
                <c:pt idx="4">
                  <c:v>154.06</c:v>
                </c:pt>
                <c:pt idx="5">
                  <c:v>154.18</c:v>
                </c:pt>
                <c:pt idx="6">
                  <c:v>153.5</c:v>
                </c:pt>
                <c:pt idx="7">
                  <c:v>153.54</c:v>
                </c:pt>
                <c:pt idx="8">
                  <c:v>153.49</c:v>
                </c:pt>
                <c:pt idx="9">
                  <c:v>153.55000000000001</c:v>
                </c:pt>
                <c:pt idx="10">
                  <c:v>153.93</c:v>
                </c:pt>
                <c:pt idx="11">
                  <c:v>153.94999999999999</c:v>
                </c:pt>
                <c:pt idx="12">
                  <c:v>153.91</c:v>
                </c:pt>
                <c:pt idx="13">
                  <c:v>154.22999999999999</c:v>
                </c:pt>
                <c:pt idx="14">
                  <c:v>154.59</c:v>
                </c:pt>
                <c:pt idx="15">
                  <c:v>154.72999999999999</c:v>
                </c:pt>
                <c:pt idx="16">
                  <c:v>153.77000000000001</c:v>
                </c:pt>
              </c:numCache>
            </c:numRef>
          </c:val>
        </c:ser>
        <c:ser>
          <c:idx val="5"/>
          <c:order val="4"/>
          <c:tx>
            <c:strRef>
              <c:f>Fe!$F$2</c:f>
              <c:strCache>
                <c:ptCount val="1"/>
                <c:pt idx="0">
                  <c:v>千葉ﾘﾊﾋﾞﾘ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Fe!$A$3:$A$21</c:f>
              <c:numCache>
                <c:formatCode>General</c:formatCode>
                <c:ptCount val="19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</c:numCache>
            </c:numRef>
          </c:cat>
          <c:val>
            <c:numRef>
              <c:f>Fe!$F$3:$F$21</c:f>
              <c:numCache>
                <c:formatCode>0.0</c:formatCode>
                <c:ptCount val="19"/>
                <c:pt idx="0">
                  <c:v>158.30000000000001</c:v>
                </c:pt>
                <c:pt idx="1">
                  <c:v>158.74687499999999</c:v>
                </c:pt>
                <c:pt idx="2">
                  <c:v>158.40909090909091</c:v>
                </c:pt>
                <c:pt idx="3">
                  <c:v>158.38035714285709</c:v>
                </c:pt>
                <c:pt idx="4">
                  <c:v>158.93684210526311</c:v>
                </c:pt>
                <c:pt idx="5">
                  <c:v>158.74909090909091</c:v>
                </c:pt>
                <c:pt idx="6">
                  <c:v>158.52812499999999</c:v>
                </c:pt>
                <c:pt idx="7">
                  <c:v>158.44126984126981</c:v>
                </c:pt>
                <c:pt idx="8">
                  <c:v>159.01320754716977</c:v>
                </c:pt>
                <c:pt idx="9">
                  <c:v>158.69999999999999</c:v>
                </c:pt>
                <c:pt idx="10">
                  <c:v>158.66818181818181</c:v>
                </c:pt>
                <c:pt idx="11">
                  <c:v>158.42419354838711</c:v>
                </c:pt>
                <c:pt idx="12">
                  <c:v>158.91296296296298</c:v>
                </c:pt>
                <c:pt idx="13">
                  <c:v>159.0444444</c:v>
                </c:pt>
                <c:pt idx="14">
                  <c:v>158.90925925925927</c:v>
                </c:pt>
                <c:pt idx="15">
                  <c:v>159.6553571428571</c:v>
                </c:pt>
                <c:pt idx="16">
                  <c:v>160.11034482758626</c:v>
                </c:pt>
                <c:pt idx="17">
                  <c:v>158.20862068965522</c:v>
                </c:pt>
              </c:numCache>
            </c:numRef>
          </c:val>
        </c:ser>
        <c:ser>
          <c:idx val="6"/>
          <c:order val="5"/>
          <c:tx>
            <c:strRef>
              <c:f>Fe!$G$2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Fe!$A$3:$A$21</c:f>
              <c:numCache>
                <c:formatCode>General</c:formatCode>
                <c:ptCount val="19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</c:numCache>
            </c:numRef>
          </c:cat>
          <c:val>
            <c:numRef>
              <c:f>Fe!$G$3:$G$21</c:f>
              <c:numCache>
                <c:formatCode>0.0</c:formatCode>
                <c:ptCount val="19"/>
                <c:pt idx="1">
                  <c:v>158.45833333333334</c:v>
                </c:pt>
                <c:pt idx="2">
                  <c:v>158.91666666666666</c:v>
                </c:pt>
                <c:pt idx="3">
                  <c:v>157.39130434782609</c:v>
                </c:pt>
                <c:pt idx="4">
                  <c:v>157.88</c:v>
                </c:pt>
                <c:pt idx="5">
                  <c:v>158.41666666666666</c:v>
                </c:pt>
                <c:pt idx="6">
                  <c:v>159.45454545454547</c:v>
                </c:pt>
                <c:pt idx="7">
                  <c:v>159.42857142857142</c:v>
                </c:pt>
                <c:pt idx="8">
                  <c:v>156.6</c:v>
                </c:pt>
                <c:pt idx="9">
                  <c:v>159.04255319148936</c:v>
                </c:pt>
                <c:pt idx="10">
                  <c:v>158.15555555555557</c:v>
                </c:pt>
                <c:pt idx="11">
                  <c:v>158.57142857142858</c:v>
                </c:pt>
                <c:pt idx="12">
                  <c:v>158.7391304347826</c:v>
                </c:pt>
                <c:pt idx="13">
                  <c:v>158.93548387096774</c:v>
                </c:pt>
                <c:pt idx="14">
                  <c:v>158.90909090909091</c:v>
                </c:pt>
                <c:pt idx="15">
                  <c:v>158.38095238095238</c:v>
                </c:pt>
                <c:pt idx="16">
                  <c:v>159.07142857142858</c:v>
                </c:pt>
              </c:numCache>
            </c:numRef>
          </c:val>
        </c:ser>
        <c:ser>
          <c:idx val="7"/>
          <c:order val="6"/>
          <c:tx>
            <c:strRef>
              <c:f>Fe!$H$2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Fe!$A$3:$A$21</c:f>
              <c:numCache>
                <c:formatCode>General</c:formatCode>
                <c:ptCount val="19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</c:numCache>
            </c:numRef>
          </c:cat>
          <c:val>
            <c:numRef>
              <c:f>Fe!$H$3:$H$21</c:f>
              <c:numCache>
                <c:formatCode>0.0</c:formatCode>
                <c:ptCount val="19"/>
                <c:pt idx="1">
                  <c:v>152.4</c:v>
                </c:pt>
                <c:pt idx="2">
                  <c:v>152.9</c:v>
                </c:pt>
                <c:pt idx="3">
                  <c:v>153.19999999999999</c:v>
                </c:pt>
                <c:pt idx="4">
                  <c:v>152.80000000000001</c:v>
                </c:pt>
                <c:pt idx="5">
                  <c:v>152.80000000000001</c:v>
                </c:pt>
                <c:pt idx="6">
                  <c:v>153.30000000000001</c:v>
                </c:pt>
                <c:pt idx="7">
                  <c:v>153.6</c:v>
                </c:pt>
                <c:pt idx="8">
                  <c:v>152.9</c:v>
                </c:pt>
                <c:pt idx="9">
                  <c:v>152.19999999999999</c:v>
                </c:pt>
                <c:pt idx="10">
                  <c:v>152.4</c:v>
                </c:pt>
                <c:pt idx="11">
                  <c:v>152.80000000000001</c:v>
                </c:pt>
                <c:pt idx="12">
                  <c:v>153.30000000000001</c:v>
                </c:pt>
                <c:pt idx="13">
                  <c:v>152.80000000000001</c:v>
                </c:pt>
                <c:pt idx="14">
                  <c:v>154</c:v>
                </c:pt>
                <c:pt idx="15">
                  <c:v>154.30000000000001</c:v>
                </c:pt>
                <c:pt idx="16">
                  <c:v>153.4</c:v>
                </c:pt>
                <c:pt idx="17">
                  <c:v>153.9</c:v>
                </c:pt>
                <c:pt idx="18">
                  <c:v>153.6</c:v>
                </c:pt>
              </c:numCache>
            </c:numRef>
          </c:val>
        </c:ser>
        <c:ser>
          <c:idx val="8"/>
          <c:order val="7"/>
          <c:tx>
            <c:strRef>
              <c:f>Fe!$I$2</c:f>
              <c:strCache>
                <c:ptCount val="1"/>
                <c:pt idx="0">
                  <c:v>東歯大市川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Fe!$A$3:$A$21</c:f>
              <c:numCache>
                <c:formatCode>General</c:formatCode>
                <c:ptCount val="19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</c:numCache>
            </c:numRef>
          </c:cat>
          <c:val>
            <c:numRef>
              <c:f>Fe!$I$3:$I$21</c:f>
              <c:numCache>
                <c:formatCode>0.0</c:formatCode>
                <c:ptCount val="19"/>
                <c:pt idx="1">
                  <c:v>153.5</c:v>
                </c:pt>
                <c:pt idx="2">
                  <c:v>154.76499999999999</c:v>
                </c:pt>
                <c:pt idx="3">
                  <c:v>160.30000000000001</c:v>
                </c:pt>
                <c:pt idx="4">
                  <c:v>155.458</c:v>
                </c:pt>
                <c:pt idx="5">
                  <c:v>153.233</c:v>
                </c:pt>
                <c:pt idx="6">
                  <c:v>151.608</c:v>
                </c:pt>
                <c:pt idx="7">
                  <c:v>150.31200000000001</c:v>
                </c:pt>
                <c:pt idx="8">
                  <c:v>149.12299999999999</c:v>
                </c:pt>
                <c:pt idx="9">
                  <c:v>151.36099999999999</c:v>
                </c:pt>
                <c:pt idx="10">
                  <c:v>152.17099999999999</c:v>
                </c:pt>
                <c:pt idx="11">
                  <c:v>152.02799999999999</c:v>
                </c:pt>
                <c:pt idx="12">
                  <c:v>151.755</c:v>
                </c:pt>
                <c:pt idx="13">
                  <c:v>150.584</c:v>
                </c:pt>
                <c:pt idx="14">
                  <c:v>150.554</c:v>
                </c:pt>
                <c:pt idx="15">
                  <c:v>151.36000000000001</c:v>
                </c:pt>
                <c:pt idx="16">
                  <c:v>152.405</c:v>
                </c:pt>
                <c:pt idx="17">
                  <c:v>151.75899999999999</c:v>
                </c:pt>
              </c:numCache>
            </c:numRef>
          </c:val>
        </c:ser>
        <c:ser>
          <c:idx val="3"/>
          <c:order val="8"/>
          <c:tx>
            <c:strRef>
              <c:f>Fe!$J$2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Fe!$A$3:$A$21</c:f>
              <c:numCache>
                <c:formatCode>General</c:formatCode>
                <c:ptCount val="19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</c:numCache>
            </c:numRef>
          </c:cat>
          <c:val>
            <c:numRef>
              <c:f>Fe!$J$3:$J$21</c:f>
              <c:numCache>
                <c:formatCode>0.0</c:formatCode>
                <c:ptCount val="19"/>
                <c:pt idx="0">
                  <c:v>154.58000000000001</c:v>
                </c:pt>
                <c:pt idx="1">
                  <c:v>154.31</c:v>
                </c:pt>
                <c:pt idx="2">
                  <c:v>156.27000000000001</c:v>
                </c:pt>
                <c:pt idx="3">
                  <c:v>154.52000000000001</c:v>
                </c:pt>
                <c:pt idx="4">
                  <c:v>152.6</c:v>
                </c:pt>
                <c:pt idx="5">
                  <c:v>152.61000000000001</c:v>
                </c:pt>
                <c:pt idx="6">
                  <c:v>153.47</c:v>
                </c:pt>
                <c:pt idx="7">
                  <c:v>154.1</c:v>
                </c:pt>
                <c:pt idx="8">
                  <c:v>151.16999999999999</c:v>
                </c:pt>
                <c:pt idx="9">
                  <c:v>152.22</c:v>
                </c:pt>
                <c:pt idx="10">
                  <c:v>153.77000000000001</c:v>
                </c:pt>
                <c:pt idx="11">
                  <c:v>153.09</c:v>
                </c:pt>
                <c:pt idx="12">
                  <c:v>153.04</c:v>
                </c:pt>
                <c:pt idx="13">
                  <c:v>153.54</c:v>
                </c:pt>
                <c:pt idx="14">
                  <c:v>153.59</c:v>
                </c:pt>
                <c:pt idx="15">
                  <c:v>153.63</c:v>
                </c:pt>
                <c:pt idx="16">
                  <c:v>154.08000000000001</c:v>
                </c:pt>
                <c:pt idx="17">
                  <c:v>153.79</c:v>
                </c:pt>
              </c:numCache>
            </c:numRef>
          </c:val>
        </c:ser>
        <c:ser>
          <c:idx val="14"/>
          <c:order val="9"/>
          <c:tx>
            <c:strRef>
              <c:f>Fe!$K$2</c:f>
              <c:strCache>
                <c:ptCount val="1"/>
                <c:pt idx="0">
                  <c:v>こども病院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Fe!$A$3:$A$21</c:f>
              <c:numCache>
                <c:formatCode>General</c:formatCode>
                <c:ptCount val="19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</c:numCache>
            </c:numRef>
          </c:cat>
          <c:val>
            <c:numRef>
              <c:f>Fe!$K$3:$K$21</c:f>
              <c:numCache>
                <c:formatCode>0.0</c:formatCode>
                <c:ptCount val="19"/>
                <c:pt idx="0">
                  <c:v>155.6</c:v>
                </c:pt>
                <c:pt idx="1">
                  <c:v>156.18181818181819</c:v>
                </c:pt>
                <c:pt idx="2">
                  <c:v>156.47368421052633</c:v>
                </c:pt>
                <c:pt idx="3">
                  <c:v>156.52631578947367</c:v>
                </c:pt>
                <c:pt idx="4">
                  <c:v>156.61904761904762</c:v>
                </c:pt>
                <c:pt idx="5">
                  <c:v>155.47368421052633</c:v>
                </c:pt>
                <c:pt idx="6">
                  <c:v>156.54545454545453</c:v>
                </c:pt>
                <c:pt idx="7">
                  <c:v>156.1904761904762</c:v>
                </c:pt>
                <c:pt idx="8">
                  <c:v>155.36842105263159</c:v>
                </c:pt>
                <c:pt idx="9">
                  <c:v>155.77272727272728</c:v>
                </c:pt>
                <c:pt idx="10">
                  <c:v>155.43478260869566</c:v>
                </c:pt>
                <c:pt idx="11">
                  <c:v>155.38095238095238</c:v>
                </c:pt>
                <c:pt idx="12">
                  <c:v>156.6</c:v>
                </c:pt>
                <c:pt idx="13">
                  <c:v>157.4375</c:v>
                </c:pt>
                <c:pt idx="14">
                  <c:v>157.65217391304347</c:v>
                </c:pt>
                <c:pt idx="15">
                  <c:v>156.91666666666666</c:v>
                </c:pt>
                <c:pt idx="16">
                  <c:v>155.82608695652175</c:v>
                </c:pt>
                <c:pt idx="17">
                  <c:v>155.41176470588235</c:v>
                </c:pt>
              </c:numCache>
            </c:numRef>
          </c:val>
        </c:ser>
        <c:ser>
          <c:idx val="9"/>
          <c:order val="10"/>
          <c:tx>
            <c:strRef>
              <c:f>Fe!$L$2</c:f>
              <c:strCache>
                <c:ptCount val="1"/>
                <c:pt idx="0">
                  <c:v>認証値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Fe!$A$3:$A$21</c:f>
              <c:numCache>
                <c:formatCode>General</c:formatCode>
                <c:ptCount val="19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</c:numCache>
            </c:numRef>
          </c:cat>
          <c:val>
            <c:numRef>
              <c:f>Fe!$L$3:$L$21</c:f>
              <c:numCache>
                <c:formatCode>0</c:formatCode>
                <c:ptCount val="19"/>
                <c:pt idx="0">
                  <c:v>155</c:v>
                </c:pt>
                <c:pt idx="1">
                  <c:v>155</c:v>
                </c:pt>
                <c:pt idx="2">
                  <c:v>155</c:v>
                </c:pt>
                <c:pt idx="3">
                  <c:v>155</c:v>
                </c:pt>
                <c:pt idx="4">
                  <c:v>155</c:v>
                </c:pt>
                <c:pt idx="5">
                  <c:v>155</c:v>
                </c:pt>
                <c:pt idx="6">
                  <c:v>155</c:v>
                </c:pt>
                <c:pt idx="7">
                  <c:v>155</c:v>
                </c:pt>
                <c:pt idx="8">
                  <c:v>155</c:v>
                </c:pt>
                <c:pt idx="9">
                  <c:v>155</c:v>
                </c:pt>
                <c:pt idx="10">
                  <c:v>155</c:v>
                </c:pt>
                <c:pt idx="11">
                  <c:v>155</c:v>
                </c:pt>
                <c:pt idx="12">
                  <c:v>155</c:v>
                </c:pt>
                <c:pt idx="13">
                  <c:v>155</c:v>
                </c:pt>
                <c:pt idx="14">
                  <c:v>155</c:v>
                </c:pt>
                <c:pt idx="15">
                  <c:v>155</c:v>
                </c:pt>
                <c:pt idx="16">
                  <c:v>155</c:v>
                </c:pt>
                <c:pt idx="17">
                  <c:v>155</c:v>
                </c:pt>
                <c:pt idx="18">
                  <c:v>155</c:v>
                </c:pt>
              </c:numCache>
            </c:numRef>
          </c:val>
        </c:ser>
        <c:ser>
          <c:idx val="10"/>
          <c:order val="11"/>
          <c:tx>
            <c:strRef>
              <c:f>Fe!$M$2</c:f>
              <c:strCache>
                <c:ptCount val="1"/>
                <c:pt idx="0">
                  <c:v>10病院平均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Fe!$A$3:$A$21</c:f>
              <c:numCache>
                <c:formatCode>General</c:formatCode>
                <c:ptCount val="19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</c:numCache>
            </c:numRef>
          </c:cat>
          <c:val>
            <c:numRef>
              <c:f>Fe!$M$3:$M$21</c:f>
              <c:numCache>
                <c:formatCode>0.0</c:formatCode>
                <c:ptCount val="19"/>
                <c:pt idx="0">
                  <c:v>155.29250000000002</c:v>
                </c:pt>
                <c:pt idx="1">
                  <c:v>155.25442992424243</c:v>
                </c:pt>
                <c:pt idx="2">
                  <c:v>155.57644417862838</c:v>
                </c:pt>
                <c:pt idx="3">
                  <c:v>155.95154626602738</c:v>
                </c:pt>
                <c:pt idx="4">
                  <c:v>155.3498568086884</c:v>
                </c:pt>
                <c:pt idx="5">
                  <c:v>154.90984818865346</c:v>
                </c:pt>
                <c:pt idx="6">
                  <c:v>154.97424886363635</c:v>
                </c:pt>
                <c:pt idx="7">
                  <c:v>155.04988253968253</c:v>
                </c:pt>
                <c:pt idx="8">
                  <c:v>154.16074063775793</c:v>
                </c:pt>
                <c:pt idx="9">
                  <c:v>154.55383439562803</c:v>
                </c:pt>
                <c:pt idx="10">
                  <c:v>154.60751082177273</c:v>
                </c:pt>
                <c:pt idx="11">
                  <c:v>154.63380864055299</c:v>
                </c:pt>
                <c:pt idx="12">
                  <c:v>154.96030656199679</c:v>
                </c:pt>
                <c:pt idx="13">
                  <c:v>154.99349401757294</c:v>
                </c:pt>
                <c:pt idx="14">
                  <c:v>155.25008398708673</c:v>
                </c:pt>
                <c:pt idx="15">
                  <c:v>155.52456735588973</c:v>
                </c:pt>
                <c:pt idx="16">
                  <c:v>155.43222024607996</c:v>
                </c:pt>
                <c:pt idx="17">
                  <c:v>154.52820585015616</c:v>
                </c:pt>
                <c:pt idx="18">
                  <c:v>153.6</c:v>
                </c:pt>
              </c:numCache>
            </c:numRef>
          </c:val>
        </c:ser>
        <c:ser>
          <c:idx val="11"/>
          <c:order val="12"/>
          <c:tx>
            <c:strRef>
              <c:f>Fe!$N$2</c:f>
              <c:strCache>
                <c:ptCount val="1"/>
                <c:pt idx="0">
                  <c:v>R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Fe!$A$3:$A$21</c:f>
              <c:numCache>
                <c:formatCode>General</c:formatCode>
                <c:ptCount val="19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</c:numCache>
            </c:numRef>
          </c:cat>
          <c:val>
            <c:numRef>
              <c:f>Fe!$N$3:$N$21</c:f>
              <c:numCache>
                <c:formatCode>0.0</c:formatCode>
                <c:ptCount val="19"/>
                <c:pt idx="0">
                  <c:v>5.6100000000000136</c:v>
                </c:pt>
                <c:pt idx="1">
                  <c:v>6.8968749999999943</c:v>
                </c:pt>
                <c:pt idx="2">
                  <c:v>6.4466666666666583</c:v>
                </c:pt>
                <c:pt idx="3">
                  <c:v>8.910000000000025</c:v>
                </c:pt>
                <c:pt idx="4">
                  <c:v>6.3368421052631163</c:v>
                </c:pt>
                <c:pt idx="5">
                  <c:v>6.1390909090908963</c:v>
                </c:pt>
                <c:pt idx="6">
                  <c:v>7.8465454545454634</c:v>
                </c:pt>
                <c:pt idx="7">
                  <c:v>9.1165714285714046</c:v>
                </c:pt>
                <c:pt idx="8">
                  <c:v>9.8902075471697799</c:v>
                </c:pt>
                <c:pt idx="9">
                  <c:v>7.6815531914893711</c:v>
                </c:pt>
                <c:pt idx="10">
                  <c:v>6.4971818181818151</c:v>
                </c:pt>
                <c:pt idx="11">
                  <c:v>6.7914285714285825</c:v>
                </c:pt>
                <c:pt idx="12">
                  <c:v>7.1579629629629835</c:v>
                </c:pt>
                <c:pt idx="13">
                  <c:v>8.4604444000000001</c:v>
                </c:pt>
                <c:pt idx="14">
                  <c:v>8.3552592592592703</c:v>
                </c:pt>
                <c:pt idx="15">
                  <c:v>8.2953571428570854</c:v>
                </c:pt>
                <c:pt idx="16">
                  <c:v>7.7053448275862593</c:v>
                </c:pt>
                <c:pt idx="17">
                  <c:v>6.4496206896552337</c:v>
                </c:pt>
                <c:pt idx="18">
                  <c:v>0</c:v>
                </c:pt>
              </c:numCache>
            </c:numRef>
          </c:val>
        </c:ser>
        <c:ser>
          <c:idx val="12"/>
          <c:order val="13"/>
          <c:tx>
            <c:strRef>
              <c:f>Fe!$O$2</c:f>
              <c:strCache>
                <c:ptCount val="1"/>
                <c:pt idx="0">
                  <c:v>下限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Fe!$A$3:$A$21</c:f>
              <c:numCache>
                <c:formatCode>General</c:formatCode>
                <c:ptCount val="19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</c:numCache>
            </c:numRef>
          </c:cat>
          <c:val>
            <c:numRef>
              <c:f>Fe!$O$3:$O$21</c:f>
              <c:numCache>
                <c:formatCode>0</c:formatCode>
                <c:ptCount val="19"/>
                <c:pt idx="0">
                  <c:v>147</c:v>
                </c:pt>
                <c:pt idx="1">
                  <c:v>147</c:v>
                </c:pt>
                <c:pt idx="2">
                  <c:v>147</c:v>
                </c:pt>
                <c:pt idx="3">
                  <c:v>147</c:v>
                </c:pt>
                <c:pt idx="4">
                  <c:v>147</c:v>
                </c:pt>
                <c:pt idx="5">
                  <c:v>147</c:v>
                </c:pt>
                <c:pt idx="6">
                  <c:v>147</c:v>
                </c:pt>
                <c:pt idx="7">
                  <c:v>147</c:v>
                </c:pt>
                <c:pt idx="8">
                  <c:v>147</c:v>
                </c:pt>
                <c:pt idx="9">
                  <c:v>147</c:v>
                </c:pt>
                <c:pt idx="10">
                  <c:v>147</c:v>
                </c:pt>
                <c:pt idx="11">
                  <c:v>147</c:v>
                </c:pt>
                <c:pt idx="12">
                  <c:v>147</c:v>
                </c:pt>
                <c:pt idx="13">
                  <c:v>147</c:v>
                </c:pt>
                <c:pt idx="14">
                  <c:v>147</c:v>
                </c:pt>
                <c:pt idx="15">
                  <c:v>147</c:v>
                </c:pt>
                <c:pt idx="16">
                  <c:v>147</c:v>
                </c:pt>
                <c:pt idx="17">
                  <c:v>147</c:v>
                </c:pt>
                <c:pt idx="18">
                  <c:v>147</c:v>
                </c:pt>
              </c:numCache>
            </c:numRef>
          </c:val>
        </c:ser>
        <c:ser>
          <c:idx val="13"/>
          <c:order val="14"/>
          <c:tx>
            <c:strRef>
              <c:f>Fe!$P$2</c:f>
              <c:strCache>
                <c:ptCount val="1"/>
                <c:pt idx="0">
                  <c:v>上限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Fe!$A$3:$A$21</c:f>
              <c:numCache>
                <c:formatCode>General</c:formatCode>
                <c:ptCount val="19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</c:numCache>
            </c:numRef>
          </c:cat>
          <c:val>
            <c:numRef>
              <c:f>Fe!$P$3:$P$21</c:f>
              <c:numCache>
                <c:formatCode>0</c:formatCode>
                <c:ptCount val="19"/>
                <c:pt idx="0">
                  <c:v>163</c:v>
                </c:pt>
                <c:pt idx="1">
                  <c:v>163</c:v>
                </c:pt>
                <c:pt idx="2">
                  <c:v>163</c:v>
                </c:pt>
                <c:pt idx="3">
                  <c:v>163</c:v>
                </c:pt>
                <c:pt idx="4">
                  <c:v>163</c:v>
                </c:pt>
                <c:pt idx="5">
                  <c:v>163</c:v>
                </c:pt>
                <c:pt idx="6">
                  <c:v>163</c:v>
                </c:pt>
                <c:pt idx="7">
                  <c:v>163</c:v>
                </c:pt>
                <c:pt idx="8">
                  <c:v>163</c:v>
                </c:pt>
                <c:pt idx="9">
                  <c:v>163</c:v>
                </c:pt>
                <c:pt idx="10">
                  <c:v>163</c:v>
                </c:pt>
                <c:pt idx="11">
                  <c:v>163</c:v>
                </c:pt>
                <c:pt idx="12">
                  <c:v>163</c:v>
                </c:pt>
                <c:pt idx="13">
                  <c:v>163</c:v>
                </c:pt>
                <c:pt idx="14">
                  <c:v>163</c:v>
                </c:pt>
                <c:pt idx="15">
                  <c:v>163</c:v>
                </c:pt>
                <c:pt idx="16">
                  <c:v>163</c:v>
                </c:pt>
                <c:pt idx="17">
                  <c:v>163</c:v>
                </c:pt>
                <c:pt idx="18">
                  <c:v>163</c:v>
                </c:pt>
              </c:numCache>
            </c:numRef>
          </c:val>
        </c:ser>
        <c:marker val="1"/>
        <c:axId val="98802304"/>
        <c:axId val="98824576"/>
      </c:lineChart>
      <c:catAx>
        <c:axId val="98802304"/>
        <c:scaling>
          <c:orientation val="minMax"/>
        </c:scaling>
        <c:axPos val="b"/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98824576"/>
        <c:crosses val="autoZero"/>
        <c:lblAlgn val="ctr"/>
        <c:lblOffset val="100"/>
        <c:tickLblSkip val="1"/>
        <c:tickMarkSkip val="1"/>
      </c:catAx>
      <c:valAx>
        <c:axId val="98824576"/>
        <c:scaling>
          <c:orientation val="minMax"/>
          <c:max val="171"/>
          <c:min val="139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98802304"/>
        <c:crosses val="autoZero"/>
        <c:crossBetween val="between"/>
        <c:majorUnit val="8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12"/>
        <c:delete val="1"/>
      </c:legendEntry>
      <c:layout>
        <c:manualLayout>
          <c:xMode val="edge"/>
          <c:yMode val="edge"/>
          <c:x val="0.81758645856571177"/>
          <c:y val="0.14098328763217996"/>
          <c:w val="0.16141759824617996"/>
          <c:h val="0.85609349078256469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>
        <c:manualLayout>
          <c:layoutTarget val="inner"/>
          <c:xMode val="edge"/>
          <c:yMode val="edge"/>
          <c:x val="8.0872913992297846E-2"/>
          <c:y val="7.6158940397350966E-2"/>
          <c:w val="0.69833119383825359"/>
          <c:h val="0.73178807947020064"/>
        </c:manualLayout>
      </c:layout>
      <c:lineChart>
        <c:grouping val="standard"/>
        <c:ser>
          <c:idx val="0"/>
          <c:order val="0"/>
          <c:tx>
            <c:strRef>
              <c:f>CRP!$B$2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CRP!$A$3:$A$21</c:f>
              <c:numCache>
                <c:formatCode>General</c:formatCode>
                <c:ptCount val="19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</c:numCache>
            </c:numRef>
          </c:cat>
          <c:val>
            <c:numRef>
              <c:f>CRP!$B$3:$B$21</c:f>
              <c:numCache>
                <c:formatCode>0.000</c:formatCode>
                <c:ptCount val="19"/>
                <c:pt idx="1">
                  <c:v>1.9581818181818185</c:v>
                </c:pt>
                <c:pt idx="2">
                  <c:v>1.9916666666666663</c:v>
                </c:pt>
                <c:pt idx="3">
                  <c:v>2.0208333333333339</c:v>
                </c:pt>
                <c:pt idx="4">
                  <c:v>2.022368421052632</c:v>
                </c:pt>
                <c:pt idx="5">
                  <c:v>2.0278947368421054</c:v>
                </c:pt>
                <c:pt idx="6">
                  <c:v>2.0707499999999994</c:v>
                </c:pt>
                <c:pt idx="7">
                  <c:v>2.0427777777777778</c:v>
                </c:pt>
                <c:pt idx="8">
                  <c:v>2.028888888888889</c:v>
                </c:pt>
                <c:pt idx="9">
                  <c:v>2.0311111111111111</c:v>
                </c:pt>
                <c:pt idx="10">
                  <c:v>2.0361764705882348</c:v>
                </c:pt>
                <c:pt idx="11">
                  <c:v>2.0546875</c:v>
                </c:pt>
                <c:pt idx="12">
                  <c:v>2.0818750000000001</c:v>
                </c:pt>
                <c:pt idx="13">
                  <c:v>2.058125</c:v>
                </c:pt>
                <c:pt idx="14">
                  <c:v>2.0153125000000003</c:v>
                </c:pt>
                <c:pt idx="15">
                  <c:v>1.9878124999999998</c:v>
                </c:pt>
                <c:pt idx="16">
                  <c:v>1.9843749999999998</c:v>
                </c:pt>
                <c:pt idx="17">
                  <c:v>1.9748148148148148</c:v>
                </c:pt>
              </c:numCache>
            </c:numRef>
          </c:val>
        </c:ser>
        <c:ser>
          <c:idx val="1"/>
          <c:order val="1"/>
          <c:tx>
            <c:strRef>
              <c:f>CRP!$C$2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CRP!$A$3:$A$21</c:f>
              <c:numCache>
                <c:formatCode>General</c:formatCode>
                <c:ptCount val="19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</c:numCache>
            </c:numRef>
          </c:cat>
          <c:val>
            <c:numRef>
              <c:f>CRP!$C$3:$C$21</c:f>
              <c:numCache>
                <c:formatCode>0.000</c:formatCode>
                <c:ptCount val="19"/>
                <c:pt idx="1">
                  <c:v>1.8450454545454547</c:v>
                </c:pt>
                <c:pt idx="2">
                  <c:v>1.8428888888888888</c:v>
                </c:pt>
                <c:pt idx="3">
                  <c:v>1.8401176470588236</c:v>
                </c:pt>
                <c:pt idx="4">
                  <c:v>1.8639999999999999</c:v>
                </c:pt>
                <c:pt idx="5">
                  <c:v>1.8368095238095241</c:v>
                </c:pt>
                <c:pt idx="6">
                  <c:v>1.8604545454545451</c:v>
                </c:pt>
                <c:pt idx="7">
                  <c:v>1.8368095238095241</c:v>
                </c:pt>
                <c:pt idx="8">
                  <c:v>1.9388333333333339</c:v>
                </c:pt>
                <c:pt idx="9">
                  <c:v>1.8368095238095241</c:v>
                </c:pt>
                <c:pt idx="10">
                  <c:v>1.9467272727272726</c:v>
                </c:pt>
                <c:pt idx="11">
                  <c:v>1.9467619047619047</c:v>
                </c:pt>
                <c:pt idx="12">
                  <c:v>1.9667777777777777</c:v>
                </c:pt>
                <c:pt idx="13">
                  <c:v>1.9467619047619047</c:v>
                </c:pt>
                <c:pt idx="14">
                  <c:v>1.9693157894736844</c:v>
                </c:pt>
                <c:pt idx="15">
                  <c:v>1.9727894736842106</c:v>
                </c:pt>
                <c:pt idx="16">
                  <c:v>1.9760000000000002</c:v>
                </c:pt>
                <c:pt idx="17">
                  <c:v>1.9949999999999999</c:v>
                </c:pt>
              </c:numCache>
            </c:numRef>
          </c:val>
        </c:ser>
        <c:ser>
          <c:idx val="2"/>
          <c:order val="2"/>
          <c:tx>
            <c:strRef>
              <c:f>CRP!$D$2</c:f>
              <c:strCache>
                <c:ptCount val="1"/>
                <c:pt idx="0">
                  <c:v>船橋中央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CRP!$A$3:$A$21</c:f>
              <c:numCache>
                <c:formatCode>General</c:formatCode>
                <c:ptCount val="19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</c:numCache>
            </c:numRef>
          </c:cat>
          <c:val>
            <c:numRef>
              <c:f>CRP!$D$3:$D$21</c:f>
              <c:numCache>
                <c:formatCode>0.000</c:formatCode>
                <c:ptCount val="19"/>
                <c:pt idx="0">
                  <c:v>1.8178000000000001</c:v>
                </c:pt>
                <c:pt idx="1">
                  <c:v>1.8506</c:v>
                </c:pt>
                <c:pt idx="2">
                  <c:v>1.8347</c:v>
                </c:pt>
                <c:pt idx="3">
                  <c:v>1.8352999999999999</c:v>
                </c:pt>
                <c:pt idx="4">
                  <c:v>1.8305</c:v>
                </c:pt>
                <c:pt idx="5">
                  <c:v>1.823</c:v>
                </c:pt>
                <c:pt idx="6">
                  <c:v>1.8310999999999999</c:v>
                </c:pt>
                <c:pt idx="7">
                  <c:v>1.8109999999999999</c:v>
                </c:pt>
                <c:pt idx="8">
                  <c:v>1.8420000000000001</c:v>
                </c:pt>
                <c:pt idx="9">
                  <c:v>1.8194999999999999</c:v>
                </c:pt>
                <c:pt idx="10">
                  <c:v>1.7969999999999999</c:v>
                </c:pt>
                <c:pt idx="11">
                  <c:v>1.9729000000000001</c:v>
                </c:pt>
                <c:pt idx="12">
                  <c:v>1.9555</c:v>
                </c:pt>
                <c:pt idx="13">
                  <c:v>1.9582999999999999</c:v>
                </c:pt>
                <c:pt idx="14">
                  <c:v>1.9855</c:v>
                </c:pt>
                <c:pt idx="15">
                  <c:v>1.9935</c:v>
                </c:pt>
                <c:pt idx="16">
                  <c:v>1.9783999999999999</c:v>
                </c:pt>
              </c:numCache>
            </c:numRef>
          </c:val>
        </c:ser>
        <c:ser>
          <c:idx val="4"/>
          <c:order val="3"/>
          <c:tx>
            <c:strRef>
              <c:f>CRP!$E$2</c:f>
              <c:strCache>
                <c:ptCount val="1"/>
                <c:pt idx="0">
                  <c:v>県立佐原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CRP!$A$3:$A$21</c:f>
              <c:numCache>
                <c:formatCode>General</c:formatCode>
                <c:ptCount val="19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</c:numCache>
            </c:numRef>
          </c:cat>
          <c:val>
            <c:numRef>
              <c:f>CRP!$E$3:$E$21</c:f>
              <c:numCache>
                <c:formatCode>0.000</c:formatCode>
                <c:ptCount val="19"/>
                <c:pt idx="1">
                  <c:v>1.84</c:v>
                </c:pt>
                <c:pt idx="2">
                  <c:v>1.88</c:v>
                </c:pt>
                <c:pt idx="3">
                  <c:v>1.88</c:v>
                </c:pt>
                <c:pt idx="4">
                  <c:v>1.87</c:v>
                </c:pt>
                <c:pt idx="5">
                  <c:v>1.87</c:v>
                </c:pt>
                <c:pt idx="6">
                  <c:v>1.88</c:v>
                </c:pt>
                <c:pt idx="7">
                  <c:v>1.87</c:v>
                </c:pt>
                <c:pt idx="8">
                  <c:v>1.85</c:v>
                </c:pt>
                <c:pt idx="9">
                  <c:v>1.85</c:v>
                </c:pt>
                <c:pt idx="10">
                  <c:v>1.94</c:v>
                </c:pt>
                <c:pt idx="11">
                  <c:v>2.0299999999999998</c:v>
                </c:pt>
                <c:pt idx="12">
                  <c:v>2.0299999999999998</c:v>
                </c:pt>
                <c:pt idx="13">
                  <c:v>2.0299999999999998</c:v>
                </c:pt>
                <c:pt idx="14">
                  <c:v>2.0299999999999998</c:v>
                </c:pt>
                <c:pt idx="15">
                  <c:v>1.99</c:v>
                </c:pt>
                <c:pt idx="16">
                  <c:v>1.98</c:v>
                </c:pt>
              </c:numCache>
            </c:numRef>
          </c:val>
        </c:ser>
        <c:ser>
          <c:idx val="5"/>
          <c:order val="4"/>
          <c:tx>
            <c:strRef>
              <c:f>CRP!$F$2</c:f>
              <c:strCache>
                <c:ptCount val="1"/>
                <c:pt idx="0">
                  <c:v>千葉ﾘﾊﾋﾞﾘ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CRP!$A$3:$A$21</c:f>
              <c:numCache>
                <c:formatCode>General</c:formatCode>
                <c:ptCount val="19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</c:numCache>
            </c:numRef>
          </c:cat>
          <c:val>
            <c:numRef>
              <c:f>CRP!$F$3:$F$21</c:f>
              <c:numCache>
                <c:formatCode>0.000</c:formatCode>
                <c:ptCount val="19"/>
                <c:pt idx="0">
                  <c:v>1.9560555555555554</c:v>
                </c:pt>
                <c:pt idx="1">
                  <c:v>1.9544374999999992</c:v>
                </c:pt>
                <c:pt idx="2">
                  <c:v>1.9570185185185183</c:v>
                </c:pt>
                <c:pt idx="3">
                  <c:v>1.9639999999999997</c:v>
                </c:pt>
                <c:pt idx="4">
                  <c:v>1.9411929824561405</c:v>
                </c:pt>
                <c:pt idx="5">
                  <c:v>1.9680545454545453</c:v>
                </c:pt>
                <c:pt idx="6">
                  <c:v>1.9583906249999994</c:v>
                </c:pt>
                <c:pt idx="7">
                  <c:v>1.9580793650793644</c:v>
                </c:pt>
                <c:pt idx="8">
                  <c:v>1.9490377358490565</c:v>
                </c:pt>
                <c:pt idx="9">
                  <c:v>1.9379999999999999</c:v>
                </c:pt>
                <c:pt idx="10">
                  <c:v>1.9726406250000001</c:v>
                </c:pt>
                <c:pt idx="11">
                  <c:v>1.9978688524590167</c:v>
                </c:pt>
                <c:pt idx="12">
                  <c:v>1.9755740740740733</c:v>
                </c:pt>
                <c:pt idx="13">
                  <c:v>1.9636507940000001</c:v>
                </c:pt>
                <c:pt idx="14">
                  <c:v>1.9731458333333325</c:v>
                </c:pt>
                <c:pt idx="15">
                  <c:v>1.9695964912280699</c:v>
                </c:pt>
                <c:pt idx="16">
                  <c:v>1.9518275862068963</c:v>
                </c:pt>
                <c:pt idx="17">
                  <c:v>1.9406896551724135</c:v>
                </c:pt>
              </c:numCache>
            </c:numRef>
          </c:val>
        </c:ser>
        <c:ser>
          <c:idx val="6"/>
          <c:order val="5"/>
          <c:tx>
            <c:strRef>
              <c:f>CRP!$G$2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CRP!$A$3:$A$21</c:f>
              <c:numCache>
                <c:formatCode>General</c:formatCode>
                <c:ptCount val="19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</c:numCache>
            </c:numRef>
          </c:cat>
          <c:val>
            <c:numRef>
              <c:f>CRP!$G$3:$G$21</c:f>
              <c:numCache>
                <c:formatCode>0.000</c:formatCode>
                <c:ptCount val="19"/>
                <c:pt idx="1">
                  <c:v>2.0145833333333329</c:v>
                </c:pt>
                <c:pt idx="2">
                  <c:v>1.9783333333333333</c:v>
                </c:pt>
                <c:pt idx="3">
                  <c:v>1.9633333333333336</c:v>
                </c:pt>
                <c:pt idx="4">
                  <c:v>1.9970833333333333</c:v>
                </c:pt>
                <c:pt idx="5">
                  <c:v>1.9460869565217394</c:v>
                </c:pt>
                <c:pt idx="6">
                  <c:v>1.9363636363636365</c:v>
                </c:pt>
                <c:pt idx="7">
                  <c:v>1.9514285714285708</c:v>
                </c:pt>
                <c:pt idx="8">
                  <c:v>1.9430000000000001</c:v>
                </c:pt>
                <c:pt idx="9">
                  <c:v>1.9553333333333336</c:v>
                </c:pt>
                <c:pt idx="10">
                  <c:v>1.9167105263157889</c:v>
                </c:pt>
                <c:pt idx="11">
                  <c:v>1.9042708333333331</c:v>
                </c:pt>
                <c:pt idx="12">
                  <c:v>1.8936363636363645</c:v>
                </c:pt>
                <c:pt idx="13">
                  <c:v>1.941451612903226</c:v>
                </c:pt>
                <c:pt idx="14">
                  <c:v>1.9562162162162164</c:v>
                </c:pt>
                <c:pt idx="15">
                  <c:v>2.0433333333333334</c:v>
                </c:pt>
                <c:pt idx="16">
                  <c:v>2.0541071428571427</c:v>
                </c:pt>
              </c:numCache>
            </c:numRef>
          </c:val>
        </c:ser>
        <c:ser>
          <c:idx val="7"/>
          <c:order val="6"/>
          <c:tx>
            <c:strRef>
              <c:f>CRP!$H$2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CRP!$A$3:$A$21</c:f>
              <c:numCache>
                <c:formatCode>General</c:formatCode>
                <c:ptCount val="19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</c:numCache>
            </c:numRef>
          </c:cat>
          <c:val>
            <c:numRef>
              <c:f>CRP!$H$3:$H$21</c:f>
              <c:numCache>
                <c:formatCode>0.000</c:formatCode>
                <c:ptCount val="19"/>
                <c:pt idx="1">
                  <c:v>1.9850000000000001</c:v>
                </c:pt>
                <c:pt idx="2">
                  <c:v>1.992</c:v>
                </c:pt>
                <c:pt idx="3">
                  <c:v>1.9690000000000001</c:v>
                </c:pt>
                <c:pt idx="4">
                  <c:v>1.99</c:v>
                </c:pt>
                <c:pt idx="5">
                  <c:v>2.0139999999999998</c:v>
                </c:pt>
                <c:pt idx="6">
                  <c:v>2.0569999999999999</c:v>
                </c:pt>
                <c:pt idx="7">
                  <c:v>2.0259999999999998</c:v>
                </c:pt>
                <c:pt idx="8">
                  <c:v>1.923</c:v>
                </c:pt>
                <c:pt idx="9">
                  <c:v>1.94</c:v>
                </c:pt>
                <c:pt idx="10">
                  <c:v>1.9350000000000001</c:v>
                </c:pt>
                <c:pt idx="11">
                  <c:v>1.919</c:v>
                </c:pt>
                <c:pt idx="12">
                  <c:v>1.907</c:v>
                </c:pt>
                <c:pt idx="13">
                  <c:v>1.9670000000000001</c:v>
                </c:pt>
                <c:pt idx="14">
                  <c:v>1.9590000000000001</c:v>
                </c:pt>
                <c:pt idx="15">
                  <c:v>1.9219999999999999</c:v>
                </c:pt>
                <c:pt idx="16">
                  <c:v>1.875</c:v>
                </c:pt>
                <c:pt idx="17">
                  <c:v>1.907</c:v>
                </c:pt>
                <c:pt idx="18">
                  <c:v>1.944</c:v>
                </c:pt>
              </c:numCache>
            </c:numRef>
          </c:val>
        </c:ser>
        <c:ser>
          <c:idx val="8"/>
          <c:order val="7"/>
          <c:tx>
            <c:strRef>
              <c:f>CRP!$I$2</c:f>
              <c:strCache>
                <c:ptCount val="1"/>
                <c:pt idx="0">
                  <c:v>東歯大市川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CRP!$A$3:$A$21</c:f>
              <c:numCache>
                <c:formatCode>General</c:formatCode>
                <c:ptCount val="19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</c:numCache>
            </c:numRef>
          </c:cat>
          <c:val>
            <c:numRef>
              <c:f>CRP!$I$3:$I$21</c:f>
              <c:numCache>
                <c:formatCode>0.000</c:formatCode>
                <c:ptCount val="19"/>
                <c:pt idx="1">
                  <c:v>2.0270000000000001</c:v>
                </c:pt>
                <c:pt idx="2">
                  <c:v>2.0299999999999998</c:v>
                </c:pt>
                <c:pt idx="3">
                  <c:v>2.036</c:v>
                </c:pt>
                <c:pt idx="4">
                  <c:v>2.0110000000000001</c:v>
                </c:pt>
                <c:pt idx="5">
                  <c:v>2.0129999999999999</c:v>
                </c:pt>
                <c:pt idx="6">
                  <c:v>1.998</c:v>
                </c:pt>
                <c:pt idx="7">
                  <c:v>2.0289999999999999</c:v>
                </c:pt>
                <c:pt idx="8">
                  <c:v>1.9510000000000001</c:v>
                </c:pt>
                <c:pt idx="9">
                  <c:v>1.952</c:v>
                </c:pt>
                <c:pt idx="10">
                  <c:v>1.9770000000000001</c:v>
                </c:pt>
                <c:pt idx="11">
                  <c:v>1.9730000000000001</c:v>
                </c:pt>
                <c:pt idx="12">
                  <c:v>1.9530000000000001</c:v>
                </c:pt>
                <c:pt idx="13">
                  <c:v>1.996</c:v>
                </c:pt>
                <c:pt idx="14">
                  <c:v>1.952</c:v>
                </c:pt>
                <c:pt idx="15">
                  <c:v>1.9370000000000001</c:v>
                </c:pt>
                <c:pt idx="16">
                  <c:v>1.931</c:v>
                </c:pt>
                <c:pt idx="17">
                  <c:v>1.901</c:v>
                </c:pt>
              </c:numCache>
            </c:numRef>
          </c:val>
        </c:ser>
        <c:ser>
          <c:idx val="3"/>
          <c:order val="8"/>
          <c:tx>
            <c:strRef>
              <c:f>CRP!$J$2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CRP!$A$3:$A$21</c:f>
              <c:numCache>
                <c:formatCode>General</c:formatCode>
                <c:ptCount val="19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</c:numCache>
            </c:numRef>
          </c:cat>
          <c:val>
            <c:numRef>
              <c:f>CRP!$J$3:$J$21</c:f>
              <c:numCache>
                <c:formatCode>0.000</c:formatCode>
                <c:ptCount val="19"/>
                <c:pt idx="0">
                  <c:v>2.08</c:v>
                </c:pt>
                <c:pt idx="1">
                  <c:v>2.09</c:v>
                </c:pt>
                <c:pt idx="2">
                  <c:v>2.0299999999999998</c:v>
                </c:pt>
                <c:pt idx="3">
                  <c:v>1.97</c:v>
                </c:pt>
                <c:pt idx="4">
                  <c:v>2.0299999999999998</c:v>
                </c:pt>
                <c:pt idx="5">
                  <c:v>1.99</c:v>
                </c:pt>
                <c:pt idx="6">
                  <c:v>2.0499999999999998</c:v>
                </c:pt>
                <c:pt idx="7">
                  <c:v>2.1</c:v>
                </c:pt>
                <c:pt idx="8">
                  <c:v>2.1</c:v>
                </c:pt>
                <c:pt idx="9">
                  <c:v>2.13</c:v>
                </c:pt>
                <c:pt idx="10">
                  <c:v>2.12</c:v>
                </c:pt>
                <c:pt idx="11">
                  <c:v>2.04</c:v>
                </c:pt>
                <c:pt idx="12">
                  <c:v>2.0499999999999998</c:v>
                </c:pt>
                <c:pt idx="13">
                  <c:v>2.08</c:v>
                </c:pt>
                <c:pt idx="14">
                  <c:v>2.08</c:v>
                </c:pt>
                <c:pt idx="15">
                  <c:v>2.04</c:v>
                </c:pt>
                <c:pt idx="16">
                  <c:v>2.0499999999999998</c:v>
                </c:pt>
                <c:pt idx="17">
                  <c:v>2.06</c:v>
                </c:pt>
              </c:numCache>
            </c:numRef>
          </c:val>
        </c:ser>
        <c:ser>
          <c:idx val="14"/>
          <c:order val="9"/>
          <c:tx>
            <c:strRef>
              <c:f>CRP!$K$2</c:f>
              <c:strCache>
                <c:ptCount val="1"/>
                <c:pt idx="0">
                  <c:v>こども病院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CRP!$A$3:$A$21</c:f>
              <c:numCache>
                <c:formatCode>General</c:formatCode>
                <c:ptCount val="19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</c:numCache>
            </c:numRef>
          </c:cat>
          <c:val>
            <c:numRef>
              <c:f>CRP!$K$3:$K$21</c:f>
              <c:numCache>
                <c:formatCode>0.000</c:formatCode>
                <c:ptCount val="19"/>
                <c:pt idx="0">
                  <c:v>1.9214285714285713</c:v>
                </c:pt>
                <c:pt idx="1">
                  <c:v>1.9699999999999998</c:v>
                </c:pt>
                <c:pt idx="2">
                  <c:v>1.9688888888888891</c:v>
                </c:pt>
                <c:pt idx="3">
                  <c:v>1.9109523809523812</c:v>
                </c:pt>
                <c:pt idx="4">
                  <c:v>1.8658064516129038</c:v>
                </c:pt>
                <c:pt idx="5">
                  <c:v>1.8670370370370377</c:v>
                </c:pt>
                <c:pt idx="6">
                  <c:v>1.9019354838709677</c:v>
                </c:pt>
                <c:pt idx="7">
                  <c:v>1.9113793103448269</c:v>
                </c:pt>
                <c:pt idx="8">
                  <c:v>1.899354838709677</c:v>
                </c:pt>
                <c:pt idx="9">
                  <c:v>1.9710714285714288</c:v>
                </c:pt>
                <c:pt idx="10">
                  <c:v>1.9796774193548383</c:v>
                </c:pt>
                <c:pt idx="11">
                  <c:v>1.9973076923076922</c:v>
                </c:pt>
                <c:pt idx="12">
                  <c:v>2.0378571428571424</c:v>
                </c:pt>
                <c:pt idx="13">
                  <c:v>2.0150000000000006</c:v>
                </c:pt>
                <c:pt idx="14">
                  <c:v>2.0189361702127662</c:v>
                </c:pt>
                <c:pt idx="15">
                  <c:v>1.9751351351351352</c:v>
                </c:pt>
                <c:pt idx="16">
                  <c:v>1.9675510204081632</c:v>
                </c:pt>
                <c:pt idx="17">
                  <c:v>1.9604999999999997</c:v>
                </c:pt>
              </c:numCache>
            </c:numRef>
          </c:val>
        </c:ser>
        <c:ser>
          <c:idx val="9"/>
          <c:order val="10"/>
          <c:tx>
            <c:strRef>
              <c:f>CRP!$L$2</c:f>
              <c:strCache>
                <c:ptCount val="1"/>
                <c:pt idx="0">
                  <c:v>認証値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CRP!$A$3:$A$21</c:f>
              <c:numCache>
                <c:formatCode>General</c:formatCode>
                <c:ptCount val="19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</c:numCache>
            </c:numRef>
          </c:cat>
          <c:val>
            <c:numRef>
              <c:f>CRP!$L$3:$L$21</c:f>
              <c:numCache>
                <c:formatCode>0.00</c:formatCode>
                <c:ptCount val="19"/>
                <c:pt idx="0">
                  <c:v>1.93</c:v>
                </c:pt>
                <c:pt idx="1">
                  <c:v>1.93</c:v>
                </c:pt>
                <c:pt idx="2">
                  <c:v>1.93</c:v>
                </c:pt>
                <c:pt idx="3">
                  <c:v>1.93</c:v>
                </c:pt>
                <c:pt idx="4">
                  <c:v>1.93</c:v>
                </c:pt>
                <c:pt idx="5">
                  <c:v>1.93</c:v>
                </c:pt>
                <c:pt idx="6">
                  <c:v>1.93</c:v>
                </c:pt>
                <c:pt idx="7">
                  <c:v>1.93</c:v>
                </c:pt>
                <c:pt idx="8">
                  <c:v>1.93</c:v>
                </c:pt>
                <c:pt idx="9">
                  <c:v>1.93</c:v>
                </c:pt>
                <c:pt idx="10">
                  <c:v>1.93</c:v>
                </c:pt>
                <c:pt idx="11">
                  <c:v>1.93</c:v>
                </c:pt>
                <c:pt idx="12">
                  <c:v>1.93</c:v>
                </c:pt>
                <c:pt idx="13">
                  <c:v>1.93</c:v>
                </c:pt>
                <c:pt idx="14">
                  <c:v>1.93</c:v>
                </c:pt>
                <c:pt idx="15">
                  <c:v>1.93</c:v>
                </c:pt>
                <c:pt idx="16">
                  <c:v>1.93</c:v>
                </c:pt>
                <c:pt idx="17">
                  <c:v>1.93</c:v>
                </c:pt>
                <c:pt idx="18">
                  <c:v>1.93</c:v>
                </c:pt>
              </c:numCache>
            </c:numRef>
          </c:val>
        </c:ser>
        <c:ser>
          <c:idx val="10"/>
          <c:order val="11"/>
          <c:tx>
            <c:strRef>
              <c:f>CRP!$M$2</c:f>
              <c:strCache>
                <c:ptCount val="1"/>
                <c:pt idx="0">
                  <c:v>10病院平均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CRP!$A$3:$A$21</c:f>
              <c:numCache>
                <c:formatCode>General</c:formatCode>
                <c:ptCount val="19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</c:numCache>
            </c:numRef>
          </c:cat>
          <c:val>
            <c:numRef>
              <c:f>CRP!$M$3:$M$21</c:f>
              <c:numCache>
                <c:formatCode>0.000</c:formatCode>
                <c:ptCount val="19"/>
                <c:pt idx="0">
                  <c:v>1.9438210317460318</c:v>
                </c:pt>
                <c:pt idx="1">
                  <c:v>1.9534848106060605</c:v>
                </c:pt>
                <c:pt idx="2">
                  <c:v>1.9505496296296294</c:v>
                </c:pt>
                <c:pt idx="3">
                  <c:v>1.9389536694677869</c:v>
                </c:pt>
                <c:pt idx="4">
                  <c:v>1.9421951188455011</c:v>
                </c:pt>
                <c:pt idx="5">
                  <c:v>1.935588279966495</c:v>
                </c:pt>
                <c:pt idx="6">
                  <c:v>1.9543994290689148</c:v>
                </c:pt>
                <c:pt idx="7">
                  <c:v>1.9536474548440066</c:v>
                </c:pt>
                <c:pt idx="8">
                  <c:v>1.9425114796780956</c:v>
                </c:pt>
                <c:pt idx="9">
                  <c:v>1.9423825396825396</c:v>
                </c:pt>
                <c:pt idx="10">
                  <c:v>1.9620932313986139</c:v>
                </c:pt>
                <c:pt idx="11">
                  <c:v>1.9835796782861947</c:v>
                </c:pt>
                <c:pt idx="12">
                  <c:v>1.9851220358345354</c:v>
                </c:pt>
                <c:pt idx="13">
                  <c:v>1.9956289311665132</c:v>
                </c:pt>
                <c:pt idx="14">
                  <c:v>1.9939426509235996</c:v>
                </c:pt>
                <c:pt idx="15">
                  <c:v>1.9831166933380751</c:v>
                </c:pt>
                <c:pt idx="16">
                  <c:v>1.9748260749472202</c:v>
                </c:pt>
                <c:pt idx="17">
                  <c:v>1.9627149242838899</c:v>
                </c:pt>
                <c:pt idx="18">
                  <c:v>1.944</c:v>
                </c:pt>
              </c:numCache>
            </c:numRef>
          </c:val>
        </c:ser>
        <c:ser>
          <c:idx val="11"/>
          <c:order val="12"/>
          <c:tx>
            <c:strRef>
              <c:f>CRP!$N$2</c:f>
              <c:strCache>
                <c:ptCount val="1"/>
                <c:pt idx="0">
                  <c:v>R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CRP!$A$3:$A$21</c:f>
              <c:numCache>
                <c:formatCode>General</c:formatCode>
                <c:ptCount val="19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</c:numCache>
            </c:numRef>
          </c:cat>
          <c:val>
            <c:numRef>
              <c:f>CRP!$N$3:$N$21</c:f>
              <c:numCache>
                <c:formatCode>0.000</c:formatCode>
                <c:ptCount val="19"/>
                <c:pt idx="0">
                  <c:v>0.26219999999999999</c:v>
                </c:pt>
                <c:pt idx="1">
                  <c:v>0.24999999999999978</c:v>
                </c:pt>
                <c:pt idx="2">
                  <c:v>0.19529999999999981</c:v>
                </c:pt>
                <c:pt idx="3">
                  <c:v>0.2007000000000001</c:v>
                </c:pt>
                <c:pt idx="4">
                  <c:v>0.19949999999999979</c:v>
                </c:pt>
                <c:pt idx="5">
                  <c:v>0.20489473684210546</c:v>
                </c:pt>
                <c:pt idx="6">
                  <c:v>0.23964999999999947</c:v>
                </c:pt>
                <c:pt idx="7">
                  <c:v>0.28900000000000015</c:v>
                </c:pt>
                <c:pt idx="8">
                  <c:v>0.25800000000000001</c:v>
                </c:pt>
                <c:pt idx="9">
                  <c:v>0.3105</c:v>
                </c:pt>
                <c:pt idx="10">
                  <c:v>0.32300000000000018</c:v>
                </c:pt>
                <c:pt idx="11">
                  <c:v>0.15041666666666687</c:v>
                </c:pt>
                <c:pt idx="12">
                  <c:v>0.18823863636363569</c:v>
                </c:pt>
                <c:pt idx="13">
                  <c:v>0.13854838709677408</c:v>
                </c:pt>
                <c:pt idx="14">
                  <c:v>0.12800000000000011</c:v>
                </c:pt>
                <c:pt idx="15">
                  <c:v>0.12133333333333352</c:v>
                </c:pt>
                <c:pt idx="16">
                  <c:v>0.17910714285714269</c:v>
                </c:pt>
                <c:pt idx="17">
                  <c:v>0.15900000000000003</c:v>
                </c:pt>
                <c:pt idx="18">
                  <c:v>0</c:v>
                </c:pt>
              </c:numCache>
            </c:numRef>
          </c:val>
        </c:ser>
        <c:ser>
          <c:idx val="12"/>
          <c:order val="13"/>
          <c:tx>
            <c:strRef>
              <c:f>CRP!$O$2</c:f>
              <c:strCache>
                <c:ptCount val="1"/>
                <c:pt idx="0">
                  <c:v>下限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CRP!$A$3:$A$21</c:f>
              <c:numCache>
                <c:formatCode>General</c:formatCode>
                <c:ptCount val="19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</c:numCache>
            </c:numRef>
          </c:cat>
          <c:val>
            <c:numRef>
              <c:f>CRP!$O$3:$O$21</c:f>
              <c:numCache>
                <c:formatCode>General</c:formatCode>
                <c:ptCount val="19"/>
                <c:pt idx="0">
                  <c:v>1.73</c:v>
                </c:pt>
                <c:pt idx="1">
                  <c:v>1.73</c:v>
                </c:pt>
                <c:pt idx="2">
                  <c:v>1.73</c:v>
                </c:pt>
                <c:pt idx="3">
                  <c:v>1.73</c:v>
                </c:pt>
                <c:pt idx="4">
                  <c:v>1.73</c:v>
                </c:pt>
                <c:pt idx="5">
                  <c:v>1.73</c:v>
                </c:pt>
                <c:pt idx="6">
                  <c:v>1.73</c:v>
                </c:pt>
                <c:pt idx="7">
                  <c:v>1.73</c:v>
                </c:pt>
                <c:pt idx="8">
                  <c:v>1.73</c:v>
                </c:pt>
                <c:pt idx="9">
                  <c:v>1.73</c:v>
                </c:pt>
                <c:pt idx="10">
                  <c:v>1.73</c:v>
                </c:pt>
                <c:pt idx="11">
                  <c:v>1.73</c:v>
                </c:pt>
                <c:pt idx="12">
                  <c:v>1.73</c:v>
                </c:pt>
                <c:pt idx="13">
                  <c:v>1.73</c:v>
                </c:pt>
                <c:pt idx="14">
                  <c:v>1.73</c:v>
                </c:pt>
                <c:pt idx="15">
                  <c:v>1.73</c:v>
                </c:pt>
                <c:pt idx="16">
                  <c:v>1.73</c:v>
                </c:pt>
                <c:pt idx="17">
                  <c:v>1.73</c:v>
                </c:pt>
                <c:pt idx="18">
                  <c:v>1.73</c:v>
                </c:pt>
              </c:numCache>
            </c:numRef>
          </c:val>
        </c:ser>
        <c:ser>
          <c:idx val="13"/>
          <c:order val="14"/>
          <c:tx>
            <c:strRef>
              <c:f>CRP!$P$2</c:f>
              <c:strCache>
                <c:ptCount val="1"/>
                <c:pt idx="0">
                  <c:v>上限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CRP!$A$3:$A$21</c:f>
              <c:numCache>
                <c:formatCode>General</c:formatCode>
                <c:ptCount val="19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</c:numCache>
            </c:numRef>
          </c:cat>
          <c:val>
            <c:numRef>
              <c:f>CRP!$P$3:$P$21</c:f>
              <c:numCache>
                <c:formatCode>General</c:formatCode>
                <c:ptCount val="19"/>
                <c:pt idx="0">
                  <c:v>2.13</c:v>
                </c:pt>
                <c:pt idx="1">
                  <c:v>2.13</c:v>
                </c:pt>
                <c:pt idx="2">
                  <c:v>2.13</c:v>
                </c:pt>
                <c:pt idx="3">
                  <c:v>2.13</c:v>
                </c:pt>
                <c:pt idx="4">
                  <c:v>2.13</c:v>
                </c:pt>
                <c:pt idx="5">
                  <c:v>2.13</c:v>
                </c:pt>
                <c:pt idx="6">
                  <c:v>2.13</c:v>
                </c:pt>
                <c:pt idx="7">
                  <c:v>2.13</c:v>
                </c:pt>
                <c:pt idx="8">
                  <c:v>2.13</c:v>
                </c:pt>
                <c:pt idx="9">
                  <c:v>2.13</c:v>
                </c:pt>
                <c:pt idx="10">
                  <c:v>2.13</c:v>
                </c:pt>
                <c:pt idx="11">
                  <c:v>2.13</c:v>
                </c:pt>
                <c:pt idx="12">
                  <c:v>2.13</c:v>
                </c:pt>
                <c:pt idx="13">
                  <c:v>2.13</c:v>
                </c:pt>
                <c:pt idx="14">
                  <c:v>2.13</c:v>
                </c:pt>
                <c:pt idx="15">
                  <c:v>2.13</c:v>
                </c:pt>
                <c:pt idx="16">
                  <c:v>2.13</c:v>
                </c:pt>
                <c:pt idx="17">
                  <c:v>2.13</c:v>
                </c:pt>
                <c:pt idx="18">
                  <c:v>2.13</c:v>
                </c:pt>
              </c:numCache>
            </c:numRef>
          </c:val>
        </c:ser>
        <c:marker val="1"/>
        <c:axId val="99102080"/>
        <c:axId val="99120640"/>
      </c:lineChart>
      <c:catAx>
        <c:axId val="99102080"/>
        <c:scaling>
          <c:orientation val="minMax"/>
        </c:scaling>
        <c:axPos val="b"/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99120640"/>
        <c:crosses val="autoZero"/>
        <c:lblAlgn val="ctr"/>
        <c:lblOffset val="100"/>
        <c:tickLblSkip val="1"/>
        <c:tickMarkSkip val="1"/>
      </c:catAx>
      <c:valAx>
        <c:axId val="99120640"/>
        <c:scaling>
          <c:orientation val="minMax"/>
          <c:max val="2.3299999999999987"/>
          <c:min val="1.53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0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99102080"/>
        <c:crosses val="autoZero"/>
        <c:crossBetween val="between"/>
        <c:majorUnit val="0.2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12"/>
        <c:delete val="1"/>
      </c:legendEntry>
      <c:layout>
        <c:manualLayout>
          <c:xMode val="edge"/>
          <c:yMode val="edge"/>
          <c:x val="0.82284982252867944"/>
          <c:y val="0.13576191685716957"/>
          <c:w val="0.15789471393795929"/>
          <c:h val="0.84768233003132654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>
        <c:manualLayout>
          <c:layoutTarget val="inner"/>
          <c:xMode val="edge"/>
          <c:yMode val="edge"/>
          <c:x val="6.5616881993421611E-2"/>
          <c:y val="8.5245901639344229E-2"/>
          <c:w val="0.70472531260935212"/>
          <c:h val="0.72459016393442621"/>
        </c:manualLayout>
      </c:layout>
      <c:lineChart>
        <c:grouping val="standard"/>
        <c:ser>
          <c:idx val="0"/>
          <c:order val="0"/>
          <c:tx>
            <c:strRef>
              <c:f>IgG!$B$2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IgG!$A$3:$A$20</c:f>
              <c:numCache>
                <c:formatCode>General</c:formatCode>
                <c:ptCount val="18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</c:numCache>
            </c:numRef>
          </c:cat>
          <c:val>
            <c:numRef>
              <c:f>IgG!$B$3:$B$20</c:f>
              <c:numCache>
                <c:formatCode>0.0</c:formatCode>
                <c:ptCount val="18"/>
                <c:pt idx="1">
                  <c:v>984.13636363636363</c:v>
                </c:pt>
                <c:pt idx="2">
                  <c:v>989.19444444444446</c:v>
                </c:pt>
                <c:pt idx="3">
                  <c:v>989.61111111111109</c:v>
                </c:pt>
                <c:pt idx="4">
                  <c:v>987.89473684210532</c:v>
                </c:pt>
                <c:pt idx="5">
                  <c:v>989.07894736842104</c:v>
                </c:pt>
                <c:pt idx="6">
                  <c:v>998.4</c:v>
                </c:pt>
                <c:pt idx="7">
                  <c:v>994.72222222222217</c:v>
                </c:pt>
                <c:pt idx="8">
                  <c:v>997.97222222222217</c:v>
                </c:pt>
                <c:pt idx="9">
                  <c:v>992.88888888888891</c:v>
                </c:pt>
                <c:pt idx="10">
                  <c:v>991.61764705882354</c:v>
                </c:pt>
                <c:pt idx="11">
                  <c:v>981.65625</c:v>
                </c:pt>
                <c:pt idx="12">
                  <c:v>976.46875</c:v>
                </c:pt>
                <c:pt idx="13">
                  <c:v>981.65625</c:v>
                </c:pt>
                <c:pt idx="14">
                  <c:v>986.6875</c:v>
                </c:pt>
                <c:pt idx="15">
                  <c:v>989.21875</c:v>
                </c:pt>
                <c:pt idx="16">
                  <c:v>994.65625</c:v>
                </c:pt>
                <c:pt idx="17">
                  <c:v>1003</c:v>
                </c:pt>
              </c:numCache>
            </c:numRef>
          </c:val>
        </c:ser>
        <c:ser>
          <c:idx val="1"/>
          <c:order val="1"/>
          <c:tx>
            <c:strRef>
              <c:f>IgG!$C$2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IgG!$A$3:$A$20</c:f>
              <c:numCache>
                <c:formatCode>General</c:formatCode>
                <c:ptCount val="18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</c:numCache>
            </c:numRef>
          </c:cat>
          <c:val>
            <c:numRef>
              <c:f>IgG!$C$3:$C$20</c:f>
              <c:numCache>
                <c:formatCode>0.0</c:formatCode>
                <c:ptCount val="18"/>
                <c:pt idx="1">
                  <c:v>998.10227272727275</c:v>
                </c:pt>
                <c:pt idx="2">
                  <c:v>1012.9722222222222</c:v>
                </c:pt>
                <c:pt idx="3">
                  <c:v>987.78052631578953</c:v>
                </c:pt>
                <c:pt idx="4">
                  <c:v>975.63888888888891</c:v>
                </c:pt>
                <c:pt idx="5">
                  <c:v>964.59809523809508</c:v>
                </c:pt>
                <c:pt idx="6">
                  <c:v>969.47181818181821</c:v>
                </c:pt>
                <c:pt idx="7">
                  <c:v>964.59809523809508</c:v>
                </c:pt>
                <c:pt idx="8">
                  <c:v>975.71111111111111</c:v>
                </c:pt>
                <c:pt idx="9">
                  <c:v>964.59809523809508</c:v>
                </c:pt>
                <c:pt idx="10">
                  <c:v>957.78363636363656</c:v>
                </c:pt>
                <c:pt idx="11">
                  <c:v>970.96333333333337</c:v>
                </c:pt>
                <c:pt idx="12">
                  <c:v>981.39388888888891</c:v>
                </c:pt>
                <c:pt idx="13">
                  <c:v>970.96333333333337</c:v>
                </c:pt>
                <c:pt idx="14">
                  <c:v>952.93894736842105</c:v>
                </c:pt>
                <c:pt idx="15">
                  <c:v>983.37526315789478</c:v>
                </c:pt>
                <c:pt idx="16">
                  <c:v>973.56666666666649</c:v>
                </c:pt>
                <c:pt idx="17">
                  <c:v>975.49900000000014</c:v>
                </c:pt>
              </c:numCache>
            </c:numRef>
          </c:val>
        </c:ser>
        <c:ser>
          <c:idx val="2"/>
          <c:order val="2"/>
          <c:tx>
            <c:strRef>
              <c:f>IgG!$D$2</c:f>
              <c:strCache>
                <c:ptCount val="1"/>
                <c:pt idx="0">
                  <c:v>船橋中央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IgG!$A$3:$A$20</c:f>
              <c:numCache>
                <c:formatCode>General</c:formatCode>
                <c:ptCount val="18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</c:numCache>
            </c:numRef>
          </c:cat>
          <c:val>
            <c:numRef>
              <c:f>IgG!$D$3:$D$20</c:f>
              <c:numCache>
                <c:formatCode>0.0</c:formatCode>
                <c:ptCount val="18"/>
                <c:pt idx="0">
                  <c:v>972.54</c:v>
                </c:pt>
                <c:pt idx="1">
                  <c:v>982.22</c:v>
                </c:pt>
                <c:pt idx="2">
                  <c:v>974.03</c:v>
                </c:pt>
                <c:pt idx="3">
                  <c:v>959.87</c:v>
                </c:pt>
                <c:pt idx="4">
                  <c:v>985.17</c:v>
                </c:pt>
                <c:pt idx="5">
                  <c:v>979.05</c:v>
                </c:pt>
                <c:pt idx="6">
                  <c:v>983.8</c:v>
                </c:pt>
                <c:pt idx="7">
                  <c:v>969.97</c:v>
                </c:pt>
                <c:pt idx="8">
                  <c:v>971.19</c:v>
                </c:pt>
                <c:pt idx="9">
                  <c:v>958.02</c:v>
                </c:pt>
                <c:pt idx="10">
                  <c:v>980</c:v>
                </c:pt>
                <c:pt idx="11">
                  <c:v>974.11</c:v>
                </c:pt>
                <c:pt idx="12">
                  <c:v>987.24</c:v>
                </c:pt>
                <c:pt idx="13">
                  <c:v>989.81</c:v>
                </c:pt>
                <c:pt idx="14">
                  <c:v>996.76</c:v>
                </c:pt>
                <c:pt idx="15">
                  <c:v>1001.36</c:v>
                </c:pt>
                <c:pt idx="16">
                  <c:v>992.5</c:v>
                </c:pt>
              </c:numCache>
            </c:numRef>
          </c:val>
        </c:ser>
        <c:ser>
          <c:idx val="4"/>
          <c:order val="3"/>
          <c:tx>
            <c:strRef>
              <c:f>IgG!$E$2</c:f>
              <c:strCache>
                <c:ptCount val="1"/>
                <c:pt idx="0">
                  <c:v>県立佐原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IgG!$A$3:$A$20</c:f>
              <c:numCache>
                <c:formatCode>General</c:formatCode>
                <c:ptCount val="18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</c:numCache>
            </c:numRef>
          </c:cat>
          <c:val>
            <c:numRef>
              <c:f>IgG!$E$3:$E$20</c:f>
              <c:numCache>
                <c:formatCode>0.0</c:formatCode>
                <c:ptCount val="18"/>
                <c:pt idx="1">
                  <c:v>982.62</c:v>
                </c:pt>
                <c:pt idx="2">
                  <c:v>982.13</c:v>
                </c:pt>
                <c:pt idx="3">
                  <c:v>992.23</c:v>
                </c:pt>
                <c:pt idx="4">
                  <c:v>974.53</c:v>
                </c:pt>
                <c:pt idx="5">
                  <c:v>977.27</c:v>
                </c:pt>
                <c:pt idx="6">
                  <c:v>977.57</c:v>
                </c:pt>
                <c:pt idx="7">
                  <c:v>974.69</c:v>
                </c:pt>
                <c:pt idx="8">
                  <c:v>973.8</c:v>
                </c:pt>
                <c:pt idx="9">
                  <c:v>990.88</c:v>
                </c:pt>
                <c:pt idx="10">
                  <c:v>994.44</c:v>
                </c:pt>
                <c:pt idx="11">
                  <c:v>990.67</c:v>
                </c:pt>
                <c:pt idx="12">
                  <c:v>994.25</c:v>
                </c:pt>
                <c:pt idx="13">
                  <c:v>982.4</c:v>
                </c:pt>
                <c:pt idx="14">
                  <c:v>973.87</c:v>
                </c:pt>
                <c:pt idx="15">
                  <c:v>990.89</c:v>
                </c:pt>
                <c:pt idx="16">
                  <c:v>986.65</c:v>
                </c:pt>
              </c:numCache>
            </c:numRef>
          </c:val>
        </c:ser>
        <c:ser>
          <c:idx val="5"/>
          <c:order val="4"/>
          <c:tx>
            <c:strRef>
              <c:f>IgG!$F$2</c:f>
              <c:strCache>
                <c:ptCount val="1"/>
                <c:pt idx="0">
                  <c:v>千葉ﾘﾊﾋﾞﾘ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IgG!$A$3:$A$20</c:f>
              <c:numCache>
                <c:formatCode>General</c:formatCode>
                <c:ptCount val="18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</c:numCache>
            </c:numRef>
          </c:cat>
          <c:val>
            <c:numRef>
              <c:f>IgG!$F$3:$F$20</c:f>
              <c:numCache>
                <c:formatCode>0.0</c:formatCode>
                <c:ptCount val="18"/>
                <c:pt idx="0">
                  <c:v>986.36111111111086</c:v>
                </c:pt>
                <c:pt idx="1">
                  <c:v>985.32656250000025</c:v>
                </c:pt>
                <c:pt idx="2">
                  <c:v>982.94909090909107</c:v>
                </c:pt>
                <c:pt idx="3">
                  <c:v>984.6267857142858</c:v>
                </c:pt>
                <c:pt idx="4">
                  <c:v>985.59649122807014</c:v>
                </c:pt>
                <c:pt idx="5">
                  <c:v>978.18727272727278</c:v>
                </c:pt>
                <c:pt idx="6">
                  <c:v>976.15</c:v>
                </c:pt>
                <c:pt idx="7">
                  <c:v>980.87936507936513</c:v>
                </c:pt>
                <c:pt idx="8">
                  <c:v>984.12641509433968</c:v>
                </c:pt>
                <c:pt idx="9">
                  <c:v>1001.4</c:v>
                </c:pt>
                <c:pt idx="10">
                  <c:v>1009.1268656716418</c:v>
                </c:pt>
                <c:pt idx="11">
                  <c:v>1003.3721311475409</c:v>
                </c:pt>
                <c:pt idx="12">
                  <c:v>995.48301886792433</c:v>
                </c:pt>
                <c:pt idx="13">
                  <c:v>1000.3888889999999</c:v>
                </c:pt>
                <c:pt idx="14">
                  <c:v>989.98888888888894</c:v>
                </c:pt>
                <c:pt idx="15">
                  <c:v>991.84363636363662</c:v>
                </c:pt>
                <c:pt idx="16">
                  <c:v>990.64137931034497</c:v>
                </c:pt>
                <c:pt idx="17">
                  <c:v>984.91206896551705</c:v>
                </c:pt>
              </c:numCache>
            </c:numRef>
          </c:val>
        </c:ser>
        <c:ser>
          <c:idx val="6"/>
          <c:order val="5"/>
          <c:tx>
            <c:strRef>
              <c:f>IgG!$G$2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IgG!$A$3:$A$20</c:f>
              <c:numCache>
                <c:formatCode>General</c:formatCode>
                <c:ptCount val="18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</c:numCache>
            </c:numRef>
          </c:cat>
          <c:val>
            <c:numRef>
              <c:f>IgG!$G$3:$G$20</c:f>
              <c:numCache>
                <c:formatCode>0.0</c:formatCode>
                <c:ptCount val="18"/>
                <c:pt idx="1">
                  <c:v>986.76190476190482</c:v>
                </c:pt>
                <c:pt idx="2">
                  <c:v>981.875</c:v>
                </c:pt>
                <c:pt idx="3">
                  <c:v>983.16666666666663</c:v>
                </c:pt>
                <c:pt idx="4">
                  <c:v>986.52</c:v>
                </c:pt>
                <c:pt idx="5">
                  <c:v>984.375</c:v>
                </c:pt>
                <c:pt idx="6">
                  <c:v>982.13636363636363</c:v>
                </c:pt>
                <c:pt idx="7">
                  <c:v>993.47619047619048</c:v>
                </c:pt>
                <c:pt idx="8">
                  <c:v>986.6</c:v>
                </c:pt>
                <c:pt idx="9">
                  <c:v>985.625</c:v>
                </c:pt>
                <c:pt idx="10">
                  <c:v>968.72727272727275</c:v>
                </c:pt>
                <c:pt idx="11">
                  <c:v>987.38888888888891</c:v>
                </c:pt>
                <c:pt idx="12">
                  <c:v>983.93333333333328</c:v>
                </c:pt>
                <c:pt idx="13">
                  <c:v>972.88</c:v>
                </c:pt>
                <c:pt idx="14">
                  <c:v>958.88095238095241</c:v>
                </c:pt>
                <c:pt idx="15">
                  <c:v>948</c:v>
                </c:pt>
                <c:pt idx="16">
                  <c:v>931.82142857142856</c:v>
                </c:pt>
              </c:numCache>
            </c:numRef>
          </c:val>
        </c:ser>
        <c:ser>
          <c:idx val="7"/>
          <c:order val="6"/>
          <c:tx>
            <c:strRef>
              <c:f>IgG!$H$2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IgG!$A$3:$A$20</c:f>
              <c:numCache>
                <c:formatCode>General</c:formatCode>
                <c:ptCount val="18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</c:numCache>
            </c:numRef>
          </c:cat>
          <c:val>
            <c:numRef>
              <c:f>IgG!$H$3:$H$20</c:f>
              <c:numCache>
                <c:formatCode>0.0</c:formatCode>
                <c:ptCount val="18"/>
              </c:numCache>
            </c:numRef>
          </c:val>
        </c:ser>
        <c:ser>
          <c:idx val="8"/>
          <c:order val="7"/>
          <c:tx>
            <c:strRef>
              <c:f>IgG!$I$2</c:f>
              <c:strCache>
                <c:ptCount val="1"/>
                <c:pt idx="0">
                  <c:v>東歯大市川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IgG!$A$3:$A$20</c:f>
              <c:numCache>
                <c:formatCode>General</c:formatCode>
                <c:ptCount val="18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</c:numCache>
            </c:numRef>
          </c:cat>
          <c:val>
            <c:numRef>
              <c:f>IgG!$I$3:$I$20</c:f>
              <c:numCache>
                <c:formatCode>0.0</c:formatCode>
                <c:ptCount val="18"/>
                <c:pt idx="1">
                  <c:v>990</c:v>
                </c:pt>
                <c:pt idx="2">
                  <c:v>995.51900000000001</c:v>
                </c:pt>
                <c:pt idx="3">
                  <c:v>988.11099999999999</c:v>
                </c:pt>
                <c:pt idx="4">
                  <c:v>985.35799999999995</c:v>
                </c:pt>
                <c:pt idx="5">
                  <c:v>990.82899999999995</c:v>
                </c:pt>
                <c:pt idx="6">
                  <c:v>980.49400000000003</c:v>
                </c:pt>
                <c:pt idx="7">
                  <c:v>984.10400000000004</c:v>
                </c:pt>
                <c:pt idx="8">
                  <c:v>982.43700000000001</c:v>
                </c:pt>
                <c:pt idx="9">
                  <c:v>991.35400000000004</c:v>
                </c:pt>
                <c:pt idx="10">
                  <c:v>1011.866</c:v>
                </c:pt>
                <c:pt idx="11">
                  <c:v>1001.313</c:v>
                </c:pt>
                <c:pt idx="12">
                  <c:v>996.48199999999997</c:v>
                </c:pt>
                <c:pt idx="13">
                  <c:v>996.75900000000001</c:v>
                </c:pt>
                <c:pt idx="14">
                  <c:v>991.64599999999996</c:v>
                </c:pt>
                <c:pt idx="15">
                  <c:v>986.67499999999995</c:v>
                </c:pt>
                <c:pt idx="16">
                  <c:v>987.59299999999996</c:v>
                </c:pt>
                <c:pt idx="17">
                  <c:v>985.51300000000003</c:v>
                </c:pt>
              </c:numCache>
            </c:numRef>
          </c:val>
        </c:ser>
        <c:ser>
          <c:idx val="3"/>
          <c:order val="8"/>
          <c:tx>
            <c:strRef>
              <c:f>IgG!$J$2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IgG!$A$3:$A$20</c:f>
              <c:numCache>
                <c:formatCode>General</c:formatCode>
                <c:ptCount val="18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</c:numCache>
            </c:numRef>
          </c:cat>
          <c:val>
            <c:numRef>
              <c:f>IgG!$J$3:$J$20</c:f>
              <c:numCache>
                <c:formatCode>0.0</c:formatCode>
                <c:ptCount val="18"/>
                <c:pt idx="0">
                  <c:v>981.23</c:v>
                </c:pt>
                <c:pt idx="1">
                  <c:v>970.42</c:v>
                </c:pt>
                <c:pt idx="2">
                  <c:v>981.93</c:v>
                </c:pt>
                <c:pt idx="3">
                  <c:v>971.9</c:v>
                </c:pt>
                <c:pt idx="4">
                  <c:v>967.02</c:v>
                </c:pt>
                <c:pt idx="5">
                  <c:v>961.33</c:v>
                </c:pt>
                <c:pt idx="6">
                  <c:v>970.22</c:v>
                </c:pt>
                <c:pt idx="7">
                  <c:v>974.76</c:v>
                </c:pt>
                <c:pt idx="8">
                  <c:v>974.19</c:v>
                </c:pt>
                <c:pt idx="9">
                  <c:v>973.92</c:v>
                </c:pt>
                <c:pt idx="10">
                  <c:v>987.33</c:v>
                </c:pt>
                <c:pt idx="11">
                  <c:v>990</c:v>
                </c:pt>
                <c:pt idx="12">
                  <c:v>984.63</c:v>
                </c:pt>
                <c:pt idx="13">
                  <c:v>993.89</c:v>
                </c:pt>
                <c:pt idx="14">
                  <c:v>993.83</c:v>
                </c:pt>
                <c:pt idx="15">
                  <c:v>987.75</c:v>
                </c:pt>
                <c:pt idx="16">
                  <c:v>982</c:v>
                </c:pt>
                <c:pt idx="17">
                  <c:v>980.75</c:v>
                </c:pt>
              </c:numCache>
            </c:numRef>
          </c:val>
        </c:ser>
        <c:ser>
          <c:idx val="14"/>
          <c:order val="9"/>
          <c:tx>
            <c:strRef>
              <c:f>IgG!$K$2</c:f>
              <c:strCache>
                <c:ptCount val="1"/>
                <c:pt idx="0">
                  <c:v>こども病院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IgG!$A$3:$A$20</c:f>
              <c:numCache>
                <c:formatCode>General</c:formatCode>
                <c:ptCount val="18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</c:numCache>
            </c:numRef>
          </c:cat>
          <c:val>
            <c:numRef>
              <c:f>IgG!$K$3:$K$20</c:f>
              <c:numCache>
                <c:formatCode>0.0</c:formatCode>
                <c:ptCount val="18"/>
                <c:pt idx="0">
                  <c:v>995.6</c:v>
                </c:pt>
                <c:pt idx="1">
                  <c:v>1004.6818181818181</c:v>
                </c:pt>
                <c:pt idx="2">
                  <c:v>978.53846153846155</c:v>
                </c:pt>
                <c:pt idx="3">
                  <c:v>969.30769230769226</c:v>
                </c:pt>
                <c:pt idx="4">
                  <c:v>974.8</c:v>
                </c:pt>
                <c:pt idx="5">
                  <c:v>969.70588235294122</c:v>
                </c:pt>
                <c:pt idx="6">
                  <c:v>978.5</c:v>
                </c:pt>
                <c:pt idx="7">
                  <c:v>967.0454545454545</c:v>
                </c:pt>
                <c:pt idx="8">
                  <c:v>959.84210526315792</c:v>
                </c:pt>
                <c:pt idx="9">
                  <c:v>977.36363636363637</c:v>
                </c:pt>
                <c:pt idx="10">
                  <c:v>982.73913043478262</c:v>
                </c:pt>
                <c:pt idx="11">
                  <c:v>991.85714285714289</c:v>
                </c:pt>
                <c:pt idx="12">
                  <c:v>990.57142857142856</c:v>
                </c:pt>
                <c:pt idx="13">
                  <c:v>975.14285714285711</c:v>
                </c:pt>
                <c:pt idx="14">
                  <c:v>970.61538461538464</c:v>
                </c:pt>
                <c:pt idx="15">
                  <c:v>950.33333333333337</c:v>
                </c:pt>
                <c:pt idx="16">
                  <c:v>997.08333333333337</c:v>
                </c:pt>
                <c:pt idx="17">
                  <c:v>997.42105263157896</c:v>
                </c:pt>
              </c:numCache>
            </c:numRef>
          </c:val>
        </c:ser>
        <c:ser>
          <c:idx val="9"/>
          <c:order val="10"/>
          <c:tx>
            <c:strRef>
              <c:f>IgG!$L$2</c:f>
              <c:strCache>
                <c:ptCount val="1"/>
                <c:pt idx="0">
                  <c:v>認証値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IgG!$A$3:$A$20</c:f>
              <c:numCache>
                <c:formatCode>General</c:formatCode>
                <c:ptCount val="18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</c:numCache>
            </c:numRef>
          </c:cat>
          <c:val>
            <c:numRef>
              <c:f>IgG!$L$3:$L$20</c:f>
              <c:numCache>
                <c:formatCode>0</c:formatCode>
                <c:ptCount val="18"/>
                <c:pt idx="0">
                  <c:v>986</c:v>
                </c:pt>
                <c:pt idx="1">
                  <c:v>986</c:v>
                </c:pt>
                <c:pt idx="2">
                  <c:v>986</c:v>
                </c:pt>
                <c:pt idx="3">
                  <c:v>986</c:v>
                </c:pt>
                <c:pt idx="4">
                  <c:v>986</c:v>
                </c:pt>
                <c:pt idx="5">
                  <c:v>986</c:v>
                </c:pt>
                <c:pt idx="6">
                  <c:v>986</c:v>
                </c:pt>
                <c:pt idx="7">
                  <c:v>986</c:v>
                </c:pt>
                <c:pt idx="8">
                  <c:v>986</c:v>
                </c:pt>
                <c:pt idx="9">
                  <c:v>986</c:v>
                </c:pt>
                <c:pt idx="10">
                  <c:v>986</c:v>
                </c:pt>
                <c:pt idx="11">
                  <c:v>986</c:v>
                </c:pt>
                <c:pt idx="12">
                  <c:v>986</c:v>
                </c:pt>
                <c:pt idx="13">
                  <c:v>986</c:v>
                </c:pt>
                <c:pt idx="14">
                  <c:v>986</c:v>
                </c:pt>
                <c:pt idx="15">
                  <c:v>986</c:v>
                </c:pt>
                <c:pt idx="16">
                  <c:v>986</c:v>
                </c:pt>
                <c:pt idx="17">
                  <c:v>986</c:v>
                </c:pt>
              </c:numCache>
            </c:numRef>
          </c:val>
        </c:ser>
        <c:ser>
          <c:idx val="10"/>
          <c:order val="11"/>
          <c:tx>
            <c:strRef>
              <c:f>IgG!$M$2</c:f>
              <c:strCache>
                <c:ptCount val="1"/>
                <c:pt idx="0">
                  <c:v>9病院平均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IgG!$A$3:$A$20</c:f>
              <c:numCache>
                <c:formatCode>General</c:formatCode>
                <c:ptCount val="18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</c:numCache>
            </c:numRef>
          </c:cat>
          <c:val>
            <c:numRef>
              <c:f>IgG!$M$3:$M$20</c:f>
              <c:numCache>
                <c:formatCode>0.0</c:formatCode>
                <c:ptCount val="18"/>
                <c:pt idx="0">
                  <c:v>983.93277777777769</c:v>
                </c:pt>
                <c:pt idx="1">
                  <c:v>987.14099131192881</c:v>
                </c:pt>
                <c:pt idx="2">
                  <c:v>986.57091323491341</c:v>
                </c:pt>
                <c:pt idx="3">
                  <c:v>980.73375356839381</c:v>
                </c:pt>
                <c:pt idx="4">
                  <c:v>980.28090188434055</c:v>
                </c:pt>
                <c:pt idx="5">
                  <c:v>977.15824418741431</c:v>
                </c:pt>
                <c:pt idx="6">
                  <c:v>979.63802020202036</c:v>
                </c:pt>
                <c:pt idx="7">
                  <c:v>978.2494808401475</c:v>
                </c:pt>
                <c:pt idx="8">
                  <c:v>978.42987263231464</c:v>
                </c:pt>
                <c:pt idx="9">
                  <c:v>981.78329116562463</c:v>
                </c:pt>
                <c:pt idx="10">
                  <c:v>987.0700613617953</c:v>
                </c:pt>
                <c:pt idx="11">
                  <c:v>987.92563846965618</c:v>
                </c:pt>
                <c:pt idx="12">
                  <c:v>987.82804662906392</c:v>
                </c:pt>
                <c:pt idx="13">
                  <c:v>984.8767032751324</c:v>
                </c:pt>
                <c:pt idx="14">
                  <c:v>979.46863036151626</c:v>
                </c:pt>
                <c:pt idx="15">
                  <c:v>981.04955365054047</c:v>
                </c:pt>
                <c:pt idx="16">
                  <c:v>981.83467309797481</c:v>
                </c:pt>
                <c:pt idx="17">
                  <c:v>987.84918693284942</c:v>
                </c:pt>
              </c:numCache>
            </c:numRef>
          </c:val>
        </c:ser>
        <c:ser>
          <c:idx val="11"/>
          <c:order val="12"/>
          <c:tx>
            <c:strRef>
              <c:f>IgG!$N$2</c:f>
              <c:strCache>
                <c:ptCount val="1"/>
                <c:pt idx="0">
                  <c:v>R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IgG!$A$3:$A$20</c:f>
              <c:numCache>
                <c:formatCode>General</c:formatCode>
                <c:ptCount val="18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</c:numCache>
            </c:numRef>
          </c:cat>
          <c:val>
            <c:numRef>
              <c:f>IgG!$N$3:$N$20</c:f>
              <c:numCache>
                <c:formatCode>0.0</c:formatCode>
                <c:ptCount val="18"/>
                <c:pt idx="0">
                  <c:v>23.060000000000059</c:v>
                </c:pt>
                <c:pt idx="1">
                  <c:v>34.261818181818171</c:v>
                </c:pt>
                <c:pt idx="2">
                  <c:v>38.942222222222199</c:v>
                </c:pt>
                <c:pt idx="3">
                  <c:v>32.360000000000014</c:v>
                </c:pt>
                <c:pt idx="4">
                  <c:v>20.874736842105335</c:v>
                </c:pt>
                <c:pt idx="5">
                  <c:v>29.49899999999991</c:v>
                </c:pt>
                <c:pt idx="6">
                  <c:v>28.92818181818177</c:v>
                </c:pt>
                <c:pt idx="7">
                  <c:v>30.124126984127088</c:v>
                </c:pt>
                <c:pt idx="8">
                  <c:v>38.130116959064253</c:v>
                </c:pt>
                <c:pt idx="9">
                  <c:v>43.379999999999995</c:v>
                </c:pt>
                <c:pt idx="10">
                  <c:v>54.082363636363425</c:v>
                </c:pt>
                <c:pt idx="11">
                  <c:v>32.40879781420756</c:v>
                </c:pt>
                <c:pt idx="12">
                  <c:v>20.013249999999971</c:v>
                </c:pt>
                <c:pt idx="13">
                  <c:v>29.425555666666583</c:v>
                </c:pt>
                <c:pt idx="14">
                  <c:v>43.821052631578937</c:v>
                </c:pt>
                <c:pt idx="15">
                  <c:v>53.360000000000014</c:v>
                </c:pt>
                <c:pt idx="16">
                  <c:v>65.261904761904816</c:v>
                </c:pt>
                <c:pt idx="17">
                  <c:v>27.500999999999863</c:v>
                </c:pt>
              </c:numCache>
            </c:numRef>
          </c:val>
        </c:ser>
        <c:ser>
          <c:idx val="12"/>
          <c:order val="13"/>
          <c:tx>
            <c:strRef>
              <c:f>IgG!$O$2</c:f>
              <c:strCache>
                <c:ptCount val="1"/>
                <c:pt idx="0">
                  <c:v>下限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IgG!$A$3:$A$20</c:f>
              <c:numCache>
                <c:formatCode>General</c:formatCode>
                <c:ptCount val="18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</c:numCache>
            </c:numRef>
          </c:cat>
          <c:val>
            <c:numRef>
              <c:f>IgG!$O$3:$O$20</c:f>
              <c:numCache>
                <c:formatCode>0</c:formatCode>
                <c:ptCount val="18"/>
                <c:pt idx="0">
                  <c:v>936</c:v>
                </c:pt>
                <c:pt idx="1">
                  <c:v>936</c:v>
                </c:pt>
                <c:pt idx="2">
                  <c:v>936</c:v>
                </c:pt>
                <c:pt idx="3">
                  <c:v>936</c:v>
                </c:pt>
                <c:pt idx="4">
                  <c:v>936</c:v>
                </c:pt>
                <c:pt idx="5">
                  <c:v>936</c:v>
                </c:pt>
                <c:pt idx="6">
                  <c:v>936</c:v>
                </c:pt>
                <c:pt idx="7">
                  <c:v>936</c:v>
                </c:pt>
                <c:pt idx="8">
                  <c:v>936</c:v>
                </c:pt>
                <c:pt idx="9">
                  <c:v>936</c:v>
                </c:pt>
                <c:pt idx="10">
                  <c:v>936</c:v>
                </c:pt>
                <c:pt idx="11">
                  <c:v>936</c:v>
                </c:pt>
                <c:pt idx="12">
                  <c:v>936</c:v>
                </c:pt>
                <c:pt idx="13">
                  <c:v>936</c:v>
                </c:pt>
                <c:pt idx="14">
                  <c:v>936</c:v>
                </c:pt>
                <c:pt idx="15">
                  <c:v>936</c:v>
                </c:pt>
                <c:pt idx="16">
                  <c:v>936</c:v>
                </c:pt>
                <c:pt idx="17">
                  <c:v>936</c:v>
                </c:pt>
              </c:numCache>
            </c:numRef>
          </c:val>
        </c:ser>
        <c:ser>
          <c:idx val="13"/>
          <c:order val="14"/>
          <c:tx>
            <c:strRef>
              <c:f>IgG!$P$2</c:f>
              <c:strCache>
                <c:ptCount val="1"/>
                <c:pt idx="0">
                  <c:v>上限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IgG!$A$3:$A$20</c:f>
              <c:numCache>
                <c:formatCode>General</c:formatCode>
                <c:ptCount val="18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</c:numCache>
            </c:numRef>
          </c:cat>
          <c:val>
            <c:numRef>
              <c:f>IgG!$P$3:$P$20</c:f>
              <c:numCache>
                <c:formatCode>0</c:formatCode>
                <c:ptCount val="18"/>
                <c:pt idx="0">
                  <c:v>1036</c:v>
                </c:pt>
                <c:pt idx="1">
                  <c:v>1036</c:v>
                </c:pt>
                <c:pt idx="2">
                  <c:v>1036</c:v>
                </c:pt>
                <c:pt idx="3">
                  <c:v>1036</c:v>
                </c:pt>
                <c:pt idx="4">
                  <c:v>1036</c:v>
                </c:pt>
                <c:pt idx="5">
                  <c:v>1036</c:v>
                </c:pt>
                <c:pt idx="6">
                  <c:v>1036</c:v>
                </c:pt>
                <c:pt idx="7">
                  <c:v>1036</c:v>
                </c:pt>
                <c:pt idx="8">
                  <c:v>1036</c:v>
                </c:pt>
                <c:pt idx="9">
                  <c:v>1036</c:v>
                </c:pt>
                <c:pt idx="10">
                  <c:v>1036</c:v>
                </c:pt>
                <c:pt idx="11">
                  <c:v>1036</c:v>
                </c:pt>
                <c:pt idx="12">
                  <c:v>1036</c:v>
                </c:pt>
                <c:pt idx="13">
                  <c:v>1036</c:v>
                </c:pt>
                <c:pt idx="14">
                  <c:v>1036</c:v>
                </c:pt>
                <c:pt idx="15">
                  <c:v>1036</c:v>
                </c:pt>
                <c:pt idx="16">
                  <c:v>1036</c:v>
                </c:pt>
                <c:pt idx="17">
                  <c:v>1036</c:v>
                </c:pt>
              </c:numCache>
            </c:numRef>
          </c:val>
        </c:ser>
        <c:marker val="1"/>
        <c:axId val="99316480"/>
        <c:axId val="99318400"/>
      </c:lineChart>
      <c:catAx>
        <c:axId val="99316480"/>
        <c:scaling>
          <c:orientation val="minMax"/>
        </c:scaling>
        <c:axPos val="b"/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99318400"/>
        <c:crosses val="autoZero"/>
        <c:lblAlgn val="ctr"/>
        <c:lblOffset val="100"/>
        <c:tickLblSkip val="1"/>
        <c:tickMarkSkip val="1"/>
      </c:catAx>
      <c:valAx>
        <c:axId val="99318400"/>
        <c:scaling>
          <c:orientation val="minMax"/>
          <c:max val="1086"/>
          <c:min val="886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99316480"/>
        <c:crosses val="autoZero"/>
        <c:crossBetween val="between"/>
        <c:majorUnit val="50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6"/>
        <c:delete val="1"/>
      </c:legendEntry>
      <c:legendEntry>
        <c:idx val="12"/>
        <c:delete val="1"/>
      </c:legendEntry>
      <c:layout>
        <c:manualLayout>
          <c:xMode val="edge"/>
          <c:yMode val="edge"/>
          <c:x val="0.81758638417619856"/>
          <c:y val="0.14098328763217996"/>
          <c:w val="0.16141764753633062"/>
          <c:h val="0.8590165934415247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>
        <c:manualLayout>
          <c:layoutTarget val="inner"/>
          <c:xMode val="edge"/>
          <c:yMode val="edge"/>
          <c:x val="8.390698290758368E-2"/>
          <c:y val="8.9578138412254205E-2"/>
          <c:w val="0.73287505383342655"/>
          <c:h val="0.76485948952002514"/>
        </c:manualLayout>
      </c:layout>
      <c:lineChart>
        <c:grouping val="standard"/>
        <c:ser>
          <c:idx val="0"/>
          <c:order val="0"/>
          <c:tx>
            <c:strRef>
              <c:f>ALP!$B$2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ALP!$A$3:$A$21</c:f>
              <c:numCache>
                <c:formatCode>General</c:formatCode>
                <c:ptCount val="19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</c:numCache>
            </c:numRef>
          </c:cat>
          <c:val>
            <c:numRef>
              <c:f>ALP!$B$3:$B$21</c:f>
              <c:numCache>
                <c:formatCode>0.0</c:formatCode>
                <c:ptCount val="19"/>
                <c:pt idx="1">
                  <c:v>271.45454545454544</c:v>
                </c:pt>
                <c:pt idx="2">
                  <c:v>272.25</c:v>
                </c:pt>
                <c:pt idx="3">
                  <c:v>273.52777777777777</c:v>
                </c:pt>
                <c:pt idx="4">
                  <c:v>272.44736842105266</c:v>
                </c:pt>
                <c:pt idx="5">
                  <c:v>271.81578947368422</c:v>
                </c:pt>
                <c:pt idx="6">
                  <c:v>273.72500000000002</c:v>
                </c:pt>
                <c:pt idx="7">
                  <c:v>274.27777777777777</c:v>
                </c:pt>
                <c:pt idx="8">
                  <c:v>273.77777777777777</c:v>
                </c:pt>
                <c:pt idx="9">
                  <c:v>272.88888888888891</c:v>
                </c:pt>
                <c:pt idx="10">
                  <c:v>272</c:v>
                </c:pt>
                <c:pt idx="11">
                  <c:v>271.5625</c:v>
                </c:pt>
                <c:pt idx="12">
                  <c:v>271.84375</c:v>
                </c:pt>
                <c:pt idx="13">
                  <c:v>272.59375</c:v>
                </c:pt>
                <c:pt idx="14">
                  <c:v>274.4375</c:v>
                </c:pt>
                <c:pt idx="15">
                  <c:v>274.875</c:v>
                </c:pt>
                <c:pt idx="16">
                  <c:v>274.96875</c:v>
                </c:pt>
                <c:pt idx="17">
                  <c:v>275.25925925925924</c:v>
                </c:pt>
              </c:numCache>
            </c:numRef>
          </c:val>
        </c:ser>
        <c:ser>
          <c:idx val="1"/>
          <c:order val="1"/>
          <c:tx>
            <c:strRef>
              <c:f>ALP!$C$2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ALP!$A$3:$A$21</c:f>
              <c:numCache>
                <c:formatCode>General</c:formatCode>
                <c:ptCount val="19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</c:numCache>
            </c:numRef>
          </c:cat>
          <c:val>
            <c:numRef>
              <c:f>ALP!$C$3:$C$21</c:f>
              <c:numCache>
                <c:formatCode>0.0</c:formatCode>
                <c:ptCount val="19"/>
                <c:pt idx="1">
                  <c:v>271.83863636363634</c:v>
                </c:pt>
                <c:pt idx="2">
                  <c:v>272.83333333333331</c:v>
                </c:pt>
                <c:pt idx="3">
                  <c:v>273.76470588235293</c:v>
                </c:pt>
                <c:pt idx="4">
                  <c:v>271.5338888888889</c:v>
                </c:pt>
                <c:pt idx="5">
                  <c:v>285.3747619047619</c:v>
                </c:pt>
                <c:pt idx="6">
                  <c:v>285.1527272727273</c:v>
                </c:pt>
                <c:pt idx="7">
                  <c:v>285.3747619047619</c:v>
                </c:pt>
                <c:pt idx="8">
                  <c:v>284.53500000000003</c:v>
                </c:pt>
                <c:pt idx="9">
                  <c:v>285.3747619047619</c:v>
                </c:pt>
                <c:pt idx="10">
                  <c:v>286.21727272727276</c:v>
                </c:pt>
                <c:pt idx="11">
                  <c:v>285.38428571428568</c:v>
                </c:pt>
                <c:pt idx="12">
                  <c:v>285.7855555555555</c:v>
                </c:pt>
                <c:pt idx="13">
                  <c:v>285.38428571428568</c:v>
                </c:pt>
                <c:pt idx="14">
                  <c:v>277.55842105263162</c:v>
                </c:pt>
                <c:pt idx="15">
                  <c:v>273.54684210526318</c:v>
                </c:pt>
                <c:pt idx="16">
                  <c:v>274.99631578947373</c:v>
                </c:pt>
                <c:pt idx="17">
                  <c:v>273.47000000000003</c:v>
                </c:pt>
              </c:numCache>
            </c:numRef>
          </c:val>
        </c:ser>
        <c:ser>
          <c:idx val="2"/>
          <c:order val="2"/>
          <c:tx>
            <c:strRef>
              <c:f>ALP!$D$2</c:f>
              <c:strCache>
                <c:ptCount val="1"/>
                <c:pt idx="0">
                  <c:v>船橋中央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ALP!$A$3:$A$21</c:f>
              <c:numCache>
                <c:formatCode>General</c:formatCode>
                <c:ptCount val="19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</c:numCache>
            </c:numRef>
          </c:cat>
          <c:val>
            <c:numRef>
              <c:f>ALP!$D$3:$D$21</c:f>
              <c:numCache>
                <c:formatCode>0.0</c:formatCode>
                <c:ptCount val="19"/>
                <c:pt idx="0">
                  <c:v>278.02</c:v>
                </c:pt>
                <c:pt idx="1">
                  <c:v>280.75</c:v>
                </c:pt>
                <c:pt idx="2">
                  <c:v>278.25</c:v>
                </c:pt>
                <c:pt idx="3">
                  <c:v>277.18</c:v>
                </c:pt>
                <c:pt idx="4">
                  <c:v>277.42</c:v>
                </c:pt>
                <c:pt idx="5">
                  <c:v>278.54000000000002</c:v>
                </c:pt>
                <c:pt idx="6">
                  <c:v>278.66000000000003</c:v>
                </c:pt>
                <c:pt idx="7">
                  <c:v>276.07</c:v>
                </c:pt>
                <c:pt idx="8">
                  <c:v>280.31</c:v>
                </c:pt>
                <c:pt idx="9">
                  <c:v>280.56</c:v>
                </c:pt>
                <c:pt idx="10">
                  <c:v>278.3</c:v>
                </c:pt>
                <c:pt idx="11">
                  <c:v>277.29000000000002</c:v>
                </c:pt>
                <c:pt idx="12">
                  <c:v>277.33999999999997</c:v>
                </c:pt>
                <c:pt idx="13">
                  <c:v>277.98</c:v>
                </c:pt>
                <c:pt idx="14">
                  <c:v>275.5</c:v>
                </c:pt>
                <c:pt idx="15">
                  <c:v>273.07</c:v>
                </c:pt>
                <c:pt idx="16">
                  <c:v>273.82</c:v>
                </c:pt>
              </c:numCache>
            </c:numRef>
          </c:val>
        </c:ser>
        <c:ser>
          <c:idx val="4"/>
          <c:order val="3"/>
          <c:tx>
            <c:strRef>
              <c:f>ALP!$E$2</c:f>
              <c:strCache>
                <c:ptCount val="1"/>
                <c:pt idx="0">
                  <c:v>県立佐原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ALP!$A$3:$A$21</c:f>
              <c:numCache>
                <c:formatCode>General</c:formatCode>
                <c:ptCount val="19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</c:numCache>
            </c:numRef>
          </c:cat>
          <c:val>
            <c:numRef>
              <c:f>ALP!$E$3:$E$21</c:f>
              <c:numCache>
                <c:formatCode>0.0</c:formatCode>
                <c:ptCount val="19"/>
                <c:pt idx="1">
                  <c:v>274.75</c:v>
                </c:pt>
                <c:pt idx="2">
                  <c:v>278.23</c:v>
                </c:pt>
                <c:pt idx="3">
                  <c:v>279.43</c:v>
                </c:pt>
                <c:pt idx="4">
                  <c:v>278.52</c:v>
                </c:pt>
                <c:pt idx="5">
                  <c:v>279.88</c:v>
                </c:pt>
                <c:pt idx="6">
                  <c:v>280.43</c:v>
                </c:pt>
                <c:pt idx="7">
                  <c:v>279.52999999999997</c:v>
                </c:pt>
                <c:pt idx="8">
                  <c:v>281.33</c:v>
                </c:pt>
                <c:pt idx="9">
                  <c:v>276.74</c:v>
                </c:pt>
                <c:pt idx="10">
                  <c:v>276.74</c:v>
                </c:pt>
                <c:pt idx="11">
                  <c:v>274.95</c:v>
                </c:pt>
                <c:pt idx="12">
                  <c:v>275.63</c:v>
                </c:pt>
                <c:pt idx="13">
                  <c:v>280.41000000000003</c:v>
                </c:pt>
                <c:pt idx="14">
                  <c:v>280.87</c:v>
                </c:pt>
                <c:pt idx="15">
                  <c:v>279.89999999999998</c:v>
                </c:pt>
                <c:pt idx="16">
                  <c:v>280.32</c:v>
                </c:pt>
              </c:numCache>
            </c:numRef>
          </c:val>
        </c:ser>
        <c:ser>
          <c:idx val="5"/>
          <c:order val="4"/>
          <c:tx>
            <c:strRef>
              <c:f>ALP!$F$2</c:f>
              <c:strCache>
                <c:ptCount val="1"/>
                <c:pt idx="0">
                  <c:v>千葉ﾘﾊﾋﾞﾘ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ALP!$A$3:$A$21</c:f>
              <c:numCache>
                <c:formatCode>General</c:formatCode>
                <c:ptCount val="19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</c:numCache>
            </c:numRef>
          </c:cat>
          <c:val>
            <c:numRef>
              <c:f>ALP!$F$3:$F$21</c:f>
              <c:numCache>
                <c:formatCode>0.0</c:formatCode>
                <c:ptCount val="19"/>
                <c:pt idx="0">
                  <c:v>274.11111111111109</c:v>
                </c:pt>
                <c:pt idx="1">
                  <c:v>273.16250000000002</c:v>
                </c:pt>
                <c:pt idx="2">
                  <c:v>274.46181818181816</c:v>
                </c:pt>
                <c:pt idx="3">
                  <c:v>276.8125</c:v>
                </c:pt>
                <c:pt idx="4">
                  <c:v>275.62105263157889</c:v>
                </c:pt>
                <c:pt idx="5">
                  <c:v>275.15454545454548</c:v>
                </c:pt>
                <c:pt idx="6">
                  <c:v>277.19843750000007</c:v>
                </c:pt>
                <c:pt idx="7">
                  <c:v>276.52698412698413</c:v>
                </c:pt>
                <c:pt idx="8">
                  <c:v>276.96981132075462</c:v>
                </c:pt>
                <c:pt idx="9">
                  <c:v>275.5</c:v>
                </c:pt>
                <c:pt idx="10">
                  <c:v>275.5582089552239</c:v>
                </c:pt>
                <c:pt idx="11">
                  <c:v>275.53064516129029</c:v>
                </c:pt>
                <c:pt idx="12">
                  <c:v>276.7722222222223</c:v>
                </c:pt>
                <c:pt idx="13">
                  <c:v>277.20317460000001</c:v>
                </c:pt>
                <c:pt idx="14">
                  <c:v>275.77222222222218</c:v>
                </c:pt>
                <c:pt idx="15">
                  <c:v>274.96851851851864</c:v>
                </c:pt>
                <c:pt idx="16">
                  <c:v>273.6879310344828</c:v>
                </c:pt>
                <c:pt idx="17">
                  <c:v>273.31896551724134</c:v>
                </c:pt>
              </c:numCache>
            </c:numRef>
          </c:val>
        </c:ser>
        <c:ser>
          <c:idx val="6"/>
          <c:order val="5"/>
          <c:tx>
            <c:strRef>
              <c:f>ALP!$G$2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ALP!$A$3:$A$21</c:f>
              <c:numCache>
                <c:formatCode>General</c:formatCode>
                <c:ptCount val="19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</c:numCache>
            </c:numRef>
          </c:cat>
          <c:val>
            <c:numRef>
              <c:f>ALP!$G$3:$G$21</c:f>
              <c:numCache>
                <c:formatCode>0.0</c:formatCode>
                <c:ptCount val="19"/>
                <c:pt idx="1">
                  <c:v>276.29166666666669</c:v>
                </c:pt>
                <c:pt idx="2">
                  <c:v>269.29166666666669</c:v>
                </c:pt>
                <c:pt idx="3">
                  <c:v>269.29166666666669</c:v>
                </c:pt>
                <c:pt idx="4">
                  <c:v>268.16000000000003</c:v>
                </c:pt>
                <c:pt idx="5">
                  <c:v>269.08333333333331</c:v>
                </c:pt>
                <c:pt idx="6">
                  <c:v>270.22222222222223</c:v>
                </c:pt>
                <c:pt idx="7">
                  <c:v>274.47619047619048</c:v>
                </c:pt>
                <c:pt idx="8">
                  <c:v>277.60000000000002</c:v>
                </c:pt>
                <c:pt idx="9">
                  <c:v>277.01428571428573</c:v>
                </c:pt>
                <c:pt idx="10">
                  <c:v>276.84444444444443</c:v>
                </c:pt>
                <c:pt idx="11">
                  <c:v>278.0625</c:v>
                </c:pt>
                <c:pt idx="12">
                  <c:v>280.3488372093023</c:v>
                </c:pt>
                <c:pt idx="13">
                  <c:v>280.62068965517244</c:v>
                </c:pt>
                <c:pt idx="14">
                  <c:v>276.48809523809524</c:v>
                </c:pt>
                <c:pt idx="15">
                  <c:v>276.79761904761904</c:v>
                </c:pt>
                <c:pt idx="16">
                  <c:v>277.08928571428572</c:v>
                </c:pt>
              </c:numCache>
            </c:numRef>
          </c:val>
        </c:ser>
        <c:ser>
          <c:idx val="7"/>
          <c:order val="6"/>
          <c:tx>
            <c:strRef>
              <c:f>ALP!$H$2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ALP!$A$3:$A$21</c:f>
              <c:numCache>
                <c:formatCode>General</c:formatCode>
                <c:ptCount val="19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</c:numCache>
            </c:numRef>
          </c:cat>
          <c:val>
            <c:numRef>
              <c:f>ALP!$H$3:$H$21</c:f>
              <c:numCache>
                <c:formatCode>0.0</c:formatCode>
                <c:ptCount val="19"/>
                <c:pt idx="1">
                  <c:v>278</c:v>
                </c:pt>
                <c:pt idx="2">
                  <c:v>273.5</c:v>
                </c:pt>
                <c:pt idx="3">
                  <c:v>274.39999999999998</c:v>
                </c:pt>
                <c:pt idx="4">
                  <c:v>274.39999999999998</c:v>
                </c:pt>
                <c:pt idx="5">
                  <c:v>274.60000000000002</c:v>
                </c:pt>
                <c:pt idx="6">
                  <c:v>273</c:v>
                </c:pt>
                <c:pt idx="7">
                  <c:v>273.7</c:v>
                </c:pt>
                <c:pt idx="8">
                  <c:v>273.10000000000002</c:v>
                </c:pt>
                <c:pt idx="9">
                  <c:v>278.2</c:v>
                </c:pt>
                <c:pt idx="10">
                  <c:v>280.7</c:v>
                </c:pt>
                <c:pt idx="11">
                  <c:v>281.89999999999998</c:v>
                </c:pt>
                <c:pt idx="12">
                  <c:v>282.7</c:v>
                </c:pt>
                <c:pt idx="13">
                  <c:v>282.7</c:v>
                </c:pt>
                <c:pt idx="14">
                  <c:v>285.60000000000002</c:v>
                </c:pt>
                <c:pt idx="15">
                  <c:v>283.2</c:v>
                </c:pt>
                <c:pt idx="16">
                  <c:v>282.10000000000002</c:v>
                </c:pt>
                <c:pt idx="17">
                  <c:v>284</c:v>
                </c:pt>
                <c:pt idx="18">
                  <c:v>282.7</c:v>
                </c:pt>
              </c:numCache>
            </c:numRef>
          </c:val>
        </c:ser>
        <c:ser>
          <c:idx val="8"/>
          <c:order val="7"/>
          <c:tx>
            <c:strRef>
              <c:f>ALP!$I$2</c:f>
              <c:strCache>
                <c:ptCount val="1"/>
                <c:pt idx="0">
                  <c:v>東歯大市川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ALP!$A$3:$A$21</c:f>
              <c:numCache>
                <c:formatCode>General</c:formatCode>
                <c:ptCount val="19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</c:numCache>
            </c:numRef>
          </c:cat>
          <c:val>
            <c:numRef>
              <c:f>ALP!$I$3:$I$21</c:f>
              <c:numCache>
                <c:formatCode>0.0</c:formatCode>
                <c:ptCount val="19"/>
                <c:pt idx="1">
                  <c:v>277.60000000000002</c:v>
                </c:pt>
                <c:pt idx="2">
                  <c:v>276.58300000000003</c:v>
                </c:pt>
                <c:pt idx="3">
                  <c:v>276.93799999999999</c:v>
                </c:pt>
                <c:pt idx="4">
                  <c:v>277.53100000000001</c:v>
                </c:pt>
                <c:pt idx="5">
                  <c:v>277.61799999999999</c:v>
                </c:pt>
                <c:pt idx="6">
                  <c:v>278.44600000000003</c:v>
                </c:pt>
                <c:pt idx="7">
                  <c:v>276.88099999999997</c:v>
                </c:pt>
                <c:pt idx="8">
                  <c:v>270.45100000000002</c:v>
                </c:pt>
                <c:pt idx="9">
                  <c:v>272.96300000000002</c:v>
                </c:pt>
                <c:pt idx="10">
                  <c:v>270.06099999999998</c:v>
                </c:pt>
                <c:pt idx="11">
                  <c:v>271.63900000000001</c:v>
                </c:pt>
                <c:pt idx="12">
                  <c:v>271.61900000000003</c:v>
                </c:pt>
                <c:pt idx="13">
                  <c:v>273.79500000000002</c:v>
                </c:pt>
                <c:pt idx="14">
                  <c:v>275.41800000000001</c:v>
                </c:pt>
                <c:pt idx="15">
                  <c:v>279.16899999999998</c:v>
                </c:pt>
                <c:pt idx="16">
                  <c:v>280.53100000000001</c:v>
                </c:pt>
                <c:pt idx="17">
                  <c:v>279.76900000000001</c:v>
                </c:pt>
              </c:numCache>
            </c:numRef>
          </c:val>
        </c:ser>
        <c:ser>
          <c:idx val="3"/>
          <c:order val="8"/>
          <c:tx>
            <c:strRef>
              <c:f>ALP!$J$2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ALP!$A$3:$A$21</c:f>
              <c:numCache>
                <c:formatCode>General</c:formatCode>
                <c:ptCount val="19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</c:numCache>
            </c:numRef>
          </c:cat>
          <c:val>
            <c:numRef>
              <c:f>ALP!$J$3:$J$21</c:f>
              <c:numCache>
                <c:formatCode>0.0</c:formatCode>
                <c:ptCount val="19"/>
                <c:pt idx="0">
                  <c:v>270.08</c:v>
                </c:pt>
                <c:pt idx="1">
                  <c:v>279.02999999999997</c:v>
                </c:pt>
                <c:pt idx="2">
                  <c:v>278.76</c:v>
                </c:pt>
                <c:pt idx="3">
                  <c:v>280.81</c:v>
                </c:pt>
                <c:pt idx="4">
                  <c:v>278.79000000000002</c:v>
                </c:pt>
                <c:pt idx="5">
                  <c:v>277.45999999999998</c:v>
                </c:pt>
                <c:pt idx="6">
                  <c:v>278.97000000000003</c:v>
                </c:pt>
                <c:pt idx="7">
                  <c:v>284.72000000000003</c:v>
                </c:pt>
                <c:pt idx="8">
                  <c:v>283.42</c:v>
                </c:pt>
                <c:pt idx="9">
                  <c:v>280.58</c:v>
                </c:pt>
                <c:pt idx="10">
                  <c:v>282.62</c:v>
                </c:pt>
                <c:pt idx="11">
                  <c:v>283.38</c:v>
                </c:pt>
                <c:pt idx="12">
                  <c:v>278.79000000000002</c:v>
                </c:pt>
                <c:pt idx="13">
                  <c:v>277.22000000000003</c:v>
                </c:pt>
                <c:pt idx="14">
                  <c:v>279.39</c:v>
                </c:pt>
                <c:pt idx="15">
                  <c:v>281.20999999999998</c:v>
                </c:pt>
                <c:pt idx="16">
                  <c:v>280</c:v>
                </c:pt>
                <c:pt idx="17">
                  <c:v>281.10000000000002</c:v>
                </c:pt>
              </c:numCache>
            </c:numRef>
          </c:val>
        </c:ser>
        <c:ser>
          <c:idx val="14"/>
          <c:order val="9"/>
          <c:tx>
            <c:strRef>
              <c:f>ALP!$K$2</c:f>
              <c:strCache>
                <c:ptCount val="1"/>
                <c:pt idx="0">
                  <c:v>こども病院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ALP!$A$3:$A$21</c:f>
              <c:numCache>
                <c:formatCode>General</c:formatCode>
                <c:ptCount val="19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</c:numCache>
            </c:numRef>
          </c:cat>
          <c:val>
            <c:numRef>
              <c:f>ALP!$K$3:$K$21</c:f>
              <c:numCache>
                <c:formatCode>0.0</c:formatCode>
                <c:ptCount val="19"/>
                <c:pt idx="0">
                  <c:v>272.60000000000002</c:v>
                </c:pt>
                <c:pt idx="1">
                  <c:v>268.72727272727275</c:v>
                </c:pt>
                <c:pt idx="2">
                  <c:v>268.52941176470586</c:v>
                </c:pt>
                <c:pt idx="3">
                  <c:v>270.63157894736844</c:v>
                </c:pt>
                <c:pt idx="4">
                  <c:v>267.88888888888891</c:v>
                </c:pt>
                <c:pt idx="5">
                  <c:v>271.61111111111109</c:v>
                </c:pt>
                <c:pt idx="6">
                  <c:v>269.68421052631578</c:v>
                </c:pt>
                <c:pt idx="7">
                  <c:v>270.73684210526318</c:v>
                </c:pt>
                <c:pt idx="8">
                  <c:v>280.66666666666669</c:v>
                </c:pt>
                <c:pt idx="9">
                  <c:v>280.16666666666669</c:v>
                </c:pt>
                <c:pt idx="10">
                  <c:v>278.5</c:v>
                </c:pt>
                <c:pt idx="11">
                  <c:v>278.88888888888891</c:v>
                </c:pt>
                <c:pt idx="12">
                  <c:v>275.21052631578948</c:v>
                </c:pt>
                <c:pt idx="13">
                  <c:v>277.89189189189187</c:v>
                </c:pt>
                <c:pt idx="14">
                  <c:v>281.94594594594594</c:v>
                </c:pt>
                <c:pt idx="15">
                  <c:v>278.27659574468083</c:v>
                </c:pt>
                <c:pt idx="16">
                  <c:v>279.9111111111111</c:v>
                </c:pt>
                <c:pt idx="17">
                  <c:v>275.73333333333335</c:v>
                </c:pt>
              </c:numCache>
            </c:numRef>
          </c:val>
        </c:ser>
        <c:ser>
          <c:idx val="9"/>
          <c:order val="10"/>
          <c:tx>
            <c:strRef>
              <c:f>ALP!$L$2</c:f>
              <c:strCache>
                <c:ptCount val="1"/>
                <c:pt idx="0">
                  <c:v>認証値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ALP!$A$3:$A$21</c:f>
              <c:numCache>
                <c:formatCode>General</c:formatCode>
                <c:ptCount val="19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</c:numCache>
            </c:numRef>
          </c:cat>
          <c:val>
            <c:numRef>
              <c:f>ALP!$L$3:$L$21</c:f>
              <c:numCache>
                <c:formatCode>General</c:formatCode>
                <c:ptCount val="19"/>
                <c:pt idx="0">
                  <c:v>274</c:v>
                </c:pt>
                <c:pt idx="1">
                  <c:v>274</c:v>
                </c:pt>
                <c:pt idx="2">
                  <c:v>274</c:v>
                </c:pt>
                <c:pt idx="3">
                  <c:v>274</c:v>
                </c:pt>
                <c:pt idx="4">
                  <c:v>274</c:v>
                </c:pt>
                <c:pt idx="5">
                  <c:v>274</c:v>
                </c:pt>
                <c:pt idx="6">
                  <c:v>274</c:v>
                </c:pt>
                <c:pt idx="7">
                  <c:v>274</c:v>
                </c:pt>
                <c:pt idx="8">
                  <c:v>274</c:v>
                </c:pt>
                <c:pt idx="9">
                  <c:v>274</c:v>
                </c:pt>
                <c:pt idx="10">
                  <c:v>274</c:v>
                </c:pt>
                <c:pt idx="11">
                  <c:v>274</c:v>
                </c:pt>
                <c:pt idx="12">
                  <c:v>274</c:v>
                </c:pt>
                <c:pt idx="13">
                  <c:v>274</c:v>
                </c:pt>
                <c:pt idx="14">
                  <c:v>274</c:v>
                </c:pt>
                <c:pt idx="15">
                  <c:v>274</c:v>
                </c:pt>
                <c:pt idx="16">
                  <c:v>274</c:v>
                </c:pt>
                <c:pt idx="17">
                  <c:v>274</c:v>
                </c:pt>
                <c:pt idx="18">
                  <c:v>274</c:v>
                </c:pt>
              </c:numCache>
            </c:numRef>
          </c:val>
        </c:ser>
        <c:ser>
          <c:idx val="10"/>
          <c:order val="11"/>
          <c:tx>
            <c:strRef>
              <c:f>ALP!$M$2</c:f>
              <c:strCache>
                <c:ptCount val="1"/>
                <c:pt idx="0">
                  <c:v>10病院平均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ALP!$A$3:$A$21</c:f>
              <c:numCache>
                <c:formatCode>General</c:formatCode>
                <c:ptCount val="19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</c:numCache>
            </c:numRef>
          </c:cat>
          <c:val>
            <c:numRef>
              <c:f>ALP!$M$3:$M$21</c:f>
              <c:numCache>
                <c:formatCode>0.0</c:formatCode>
                <c:ptCount val="19"/>
                <c:pt idx="0">
                  <c:v>273.70277777777778</c:v>
                </c:pt>
                <c:pt idx="1">
                  <c:v>275.16046212121216</c:v>
                </c:pt>
                <c:pt idx="2">
                  <c:v>274.26892299465237</c:v>
                </c:pt>
                <c:pt idx="3">
                  <c:v>275.27862292741662</c:v>
                </c:pt>
                <c:pt idx="4">
                  <c:v>274.23121988304092</c:v>
                </c:pt>
                <c:pt idx="5">
                  <c:v>276.11375412774362</c:v>
                </c:pt>
                <c:pt idx="6">
                  <c:v>276.54885975212653</c:v>
                </c:pt>
                <c:pt idx="7">
                  <c:v>277.22935563909778</c:v>
                </c:pt>
                <c:pt idx="8">
                  <c:v>278.21602557651988</c:v>
                </c:pt>
                <c:pt idx="9">
                  <c:v>277.99876031746032</c:v>
                </c:pt>
                <c:pt idx="10">
                  <c:v>277.75409261269408</c:v>
                </c:pt>
                <c:pt idx="11">
                  <c:v>277.85878197644649</c:v>
                </c:pt>
                <c:pt idx="12">
                  <c:v>277.603989130287</c:v>
                </c:pt>
                <c:pt idx="13">
                  <c:v>278.57987918613497</c:v>
                </c:pt>
                <c:pt idx="14">
                  <c:v>278.29801844588945</c:v>
                </c:pt>
                <c:pt idx="15">
                  <c:v>277.50135754160817</c:v>
                </c:pt>
                <c:pt idx="16">
                  <c:v>277.74243936493531</c:v>
                </c:pt>
                <c:pt idx="17">
                  <c:v>277.52150830140482</c:v>
                </c:pt>
                <c:pt idx="18">
                  <c:v>282.7</c:v>
                </c:pt>
              </c:numCache>
            </c:numRef>
          </c:val>
        </c:ser>
        <c:ser>
          <c:idx val="11"/>
          <c:order val="12"/>
          <c:tx>
            <c:strRef>
              <c:f>ALP!$N$2</c:f>
              <c:strCache>
                <c:ptCount val="1"/>
                <c:pt idx="0">
                  <c:v>R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ALP!$A$3:$A$21</c:f>
              <c:numCache>
                <c:formatCode>General</c:formatCode>
                <c:ptCount val="19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</c:numCache>
            </c:numRef>
          </c:cat>
          <c:val>
            <c:numRef>
              <c:f>ALP!$N$3:$N$21</c:f>
              <c:numCache>
                <c:formatCode>0.0</c:formatCode>
                <c:ptCount val="19"/>
                <c:pt idx="0">
                  <c:v>7.9399999999999977</c:v>
                </c:pt>
                <c:pt idx="1">
                  <c:v>12.022727272727252</c:v>
                </c:pt>
                <c:pt idx="2">
                  <c:v>10.230588235294135</c:v>
                </c:pt>
                <c:pt idx="3">
                  <c:v>11.518333333333317</c:v>
                </c:pt>
                <c:pt idx="4">
                  <c:v>10.901111111111106</c:v>
                </c:pt>
                <c:pt idx="5">
                  <c:v>16.291428571428582</c:v>
                </c:pt>
                <c:pt idx="6">
                  <c:v>15.468516746411524</c:v>
                </c:pt>
                <c:pt idx="7">
                  <c:v>14.637919799498718</c:v>
                </c:pt>
                <c:pt idx="8">
                  <c:v>14.084000000000003</c:v>
                </c:pt>
                <c:pt idx="9">
                  <c:v>12.485873015872983</c:v>
                </c:pt>
                <c:pt idx="10">
                  <c:v>16.156272727272778</c:v>
                </c:pt>
                <c:pt idx="11">
                  <c:v>13.821785714285681</c:v>
                </c:pt>
                <c:pt idx="12">
                  <c:v>14.166555555555476</c:v>
                </c:pt>
                <c:pt idx="13">
                  <c:v>12.790535714285681</c:v>
                </c:pt>
                <c:pt idx="14">
                  <c:v>11.162500000000023</c:v>
                </c:pt>
                <c:pt idx="15">
                  <c:v>10.129999999999995</c:v>
                </c:pt>
                <c:pt idx="16">
                  <c:v>8.4120689655172214</c:v>
                </c:pt>
                <c:pt idx="17">
                  <c:v>10.681034482758662</c:v>
                </c:pt>
                <c:pt idx="18">
                  <c:v>0</c:v>
                </c:pt>
              </c:numCache>
            </c:numRef>
          </c:val>
        </c:ser>
        <c:ser>
          <c:idx val="12"/>
          <c:order val="13"/>
          <c:tx>
            <c:strRef>
              <c:f>ALP!$O$2</c:f>
              <c:strCache>
                <c:ptCount val="1"/>
                <c:pt idx="0">
                  <c:v>下限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ALP!$A$3:$A$21</c:f>
              <c:numCache>
                <c:formatCode>General</c:formatCode>
                <c:ptCount val="19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</c:numCache>
            </c:numRef>
          </c:cat>
          <c:val>
            <c:numRef>
              <c:f>ALP!$O$3:$O$21</c:f>
              <c:numCache>
                <c:formatCode>General</c:formatCode>
                <c:ptCount val="19"/>
                <c:pt idx="0">
                  <c:v>260</c:v>
                </c:pt>
                <c:pt idx="1">
                  <c:v>260</c:v>
                </c:pt>
                <c:pt idx="2">
                  <c:v>260</c:v>
                </c:pt>
                <c:pt idx="3">
                  <c:v>260</c:v>
                </c:pt>
                <c:pt idx="4">
                  <c:v>260</c:v>
                </c:pt>
                <c:pt idx="5">
                  <c:v>260</c:v>
                </c:pt>
                <c:pt idx="6">
                  <c:v>260</c:v>
                </c:pt>
                <c:pt idx="7">
                  <c:v>260</c:v>
                </c:pt>
                <c:pt idx="8">
                  <c:v>260</c:v>
                </c:pt>
                <c:pt idx="9">
                  <c:v>260</c:v>
                </c:pt>
                <c:pt idx="10">
                  <c:v>260</c:v>
                </c:pt>
                <c:pt idx="11">
                  <c:v>260</c:v>
                </c:pt>
                <c:pt idx="12">
                  <c:v>260</c:v>
                </c:pt>
                <c:pt idx="13">
                  <c:v>260</c:v>
                </c:pt>
                <c:pt idx="14">
                  <c:v>260</c:v>
                </c:pt>
                <c:pt idx="15">
                  <c:v>260</c:v>
                </c:pt>
                <c:pt idx="16">
                  <c:v>260</c:v>
                </c:pt>
                <c:pt idx="17">
                  <c:v>260</c:v>
                </c:pt>
                <c:pt idx="18">
                  <c:v>260</c:v>
                </c:pt>
              </c:numCache>
            </c:numRef>
          </c:val>
        </c:ser>
        <c:ser>
          <c:idx val="13"/>
          <c:order val="14"/>
          <c:tx>
            <c:strRef>
              <c:f>ALP!$P$2</c:f>
              <c:strCache>
                <c:ptCount val="1"/>
                <c:pt idx="0">
                  <c:v>上限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ALP!$A$3:$A$21</c:f>
              <c:numCache>
                <c:formatCode>General</c:formatCode>
                <c:ptCount val="19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</c:numCache>
            </c:numRef>
          </c:cat>
          <c:val>
            <c:numRef>
              <c:f>ALP!$P$3:$P$21</c:f>
              <c:numCache>
                <c:formatCode>General</c:formatCode>
                <c:ptCount val="19"/>
                <c:pt idx="0">
                  <c:v>288</c:v>
                </c:pt>
                <c:pt idx="1">
                  <c:v>288</c:v>
                </c:pt>
                <c:pt idx="2">
                  <c:v>288</c:v>
                </c:pt>
                <c:pt idx="3">
                  <c:v>288</c:v>
                </c:pt>
                <c:pt idx="4">
                  <c:v>288</c:v>
                </c:pt>
                <c:pt idx="5">
                  <c:v>288</c:v>
                </c:pt>
                <c:pt idx="6">
                  <c:v>288</c:v>
                </c:pt>
                <c:pt idx="7">
                  <c:v>288</c:v>
                </c:pt>
                <c:pt idx="8">
                  <c:v>288</c:v>
                </c:pt>
                <c:pt idx="9">
                  <c:v>288</c:v>
                </c:pt>
                <c:pt idx="10">
                  <c:v>288</c:v>
                </c:pt>
                <c:pt idx="11">
                  <c:v>288</c:v>
                </c:pt>
                <c:pt idx="12">
                  <c:v>288</c:v>
                </c:pt>
                <c:pt idx="13">
                  <c:v>288</c:v>
                </c:pt>
                <c:pt idx="14">
                  <c:v>288</c:v>
                </c:pt>
                <c:pt idx="15">
                  <c:v>288</c:v>
                </c:pt>
                <c:pt idx="16">
                  <c:v>288</c:v>
                </c:pt>
                <c:pt idx="17">
                  <c:v>288</c:v>
                </c:pt>
                <c:pt idx="18">
                  <c:v>288</c:v>
                </c:pt>
              </c:numCache>
            </c:numRef>
          </c:val>
        </c:ser>
        <c:marker val="1"/>
        <c:axId val="75209344"/>
        <c:axId val="75227904"/>
      </c:lineChart>
      <c:catAx>
        <c:axId val="75209344"/>
        <c:scaling>
          <c:orientation val="minMax"/>
        </c:scaling>
        <c:axPos val="b"/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itchFamily="50" charset="-128"/>
                <a:ea typeface="Meiryo UI" pitchFamily="50" charset="-128"/>
                <a:cs typeface="Meiryo UI" pitchFamily="50" charset="-128"/>
              </a:defRPr>
            </a:pPr>
            <a:endParaRPr lang="ja-JP"/>
          </a:p>
        </c:txPr>
        <c:crossAx val="75227904"/>
        <c:crosses val="autoZero"/>
        <c:lblAlgn val="ctr"/>
        <c:lblOffset val="100"/>
        <c:tickLblSkip val="1"/>
        <c:tickMarkSkip val="1"/>
      </c:catAx>
      <c:valAx>
        <c:axId val="75227904"/>
        <c:scaling>
          <c:orientation val="minMax"/>
          <c:max val="302"/>
          <c:min val="246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Meiryo UI" pitchFamily="50" charset="-128"/>
                <a:ea typeface="Meiryo UI" pitchFamily="50" charset="-128"/>
                <a:cs typeface="Meiryo UI" pitchFamily="50" charset="-128"/>
              </a:defRPr>
            </a:pPr>
            <a:endParaRPr lang="ja-JP"/>
          </a:p>
        </c:txPr>
        <c:crossAx val="75209344"/>
        <c:crosses val="autoZero"/>
        <c:crossBetween val="between"/>
        <c:majorUnit val="14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12"/>
        <c:delete val="1"/>
      </c:legendEntry>
      <c:layout>
        <c:manualLayout>
          <c:xMode val="edge"/>
          <c:yMode val="edge"/>
          <c:x val="0.82984293629963768"/>
          <c:y val="0.11648000936854261"/>
          <c:w val="0.15837698065519784"/>
          <c:h val="0.88351999063145736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defRPr>
          </a:pPr>
          <a:endParaRPr lang="ja-JP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>
        <c:manualLayout>
          <c:layoutTarget val="inner"/>
          <c:xMode val="edge"/>
          <c:yMode val="edge"/>
          <c:x val="6.5616881993421652E-2"/>
          <c:y val="8.5245901639344229E-2"/>
          <c:w val="0.70472531260935256"/>
          <c:h val="0.72459016393442621"/>
        </c:manualLayout>
      </c:layout>
      <c:lineChart>
        <c:grouping val="standard"/>
        <c:ser>
          <c:idx val="0"/>
          <c:order val="0"/>
          <c:tx>
            <c:strRef>
              <c:f>IgA!$B$2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IgA!$A$3:$A$20</c:f>
              <c:numCache>
                <c:formatCode>General</c:formatCode>
                <c:ptCount val="18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</c:numCache>
            </c:numRef>
          </c:cat>
          <c:val>
            <c:numRef>
              <c:f>IgA!$B$3:$B$20</c:f>
              <c:numCache>
                <c:formatCode>0.0</c:formatCode>
                <c:ptCount val="18"/>
                <c:pt idx="1">
                  <c:v>196.75</c:v>
                </c:pt>
                <c:pt idx="2">
                  <c:v>197.66666666666666</c:v>
                </c:pt>
                <c:pt idx="3">
                  <c:v>196.55555555555554</c:v>
                </c:pt>
                <c:pt idx="4">
                  <c:v>197.65789473684211</c:v>
                </c:pt>
                <c:pt idx="5">
                  <c:v>197.65789473684211</c:v>
                </c:pt>
                <c:pt idx="6">
                  <c:v>198.42500000000001</c:v>
                </c:pt>
                <c:pt idx="7">
                  <c:v>195.94444444444446</c:v>
                </c:pt>
                <c:pt idx="8">
                  <c:v>194.19444444444446</c:v>
                </c:pt>
                <c:pt idx="9">
                  <c:v>195.16666666666666</c:v>
                </c:pt>
                <c:pt idx="10">
                  <c:v>195.85294117647058</c:v>
                </c:pt>
                <c:pt idx="11">
                  <c:v>198.59375</c:v>
                </c:pt>
                <c:pt idx="12">
                  <c:v>198.09375</c:v>
                </c:pt>
                <c:pt idx="13">
                  <c:v>193.25</c:v>
                </c:pt>
                <c:pt idx="14">
                  <c:v>196.53125</c:v>
                </c:pt>
                <c:pt idx="15">
                  <c:v>197.40625</c:v>
                </c:pt>
                <c:pt idx="16">
                  <c:v>194.0625</c:v>
                </c:pt>
                <c:pt idx="17">
                  <c:v>194.22222222222223</c:v>
                </c:pt>
              </c:numCache>
            </c:numRef>
          </c:val>
        </c:ser>
        <c:ser>
          <c:idx val="1"/>
          <c:order val="1"/>
          <c:tx>
            <c:strRef>
              <c:f>IgA!$C$2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IgA!$A$3:$A$20</c:f>
              <c:numCache>
                <c:formatCode>General</c:formatCode>
                <c:ptCount val="18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</c:numCache>
            </c:numRef>
          </c:cat>
          <c:val>
            <c:numRef>
              <c:f>IgA!$C$3:$C$20</c:f>
              <c:numCache>
                <c:formatCode>0.0</c:formatCode>
                <c:ptCount val="18"/>
                <c:pt idx="1">
                  <c:v>194.48090909090908</c:v>
                </c:pt>
                <c:pt idx="2">
                  <c:v>194.96111111111114</c:v>
                </c:pt>
                <c:pt idx="3">
                  <c:v>195.86052631578946</c:v>
                </c:pt>
                <c:pt idx="4">
                  <c:v>198.26111111111106</c:v>
                </c:pt>
                <c:pt idx="5">
                  <c:v>196.52380952380958</c:v>
                </c:pt>
                <c:pt idx="6">
                  <c:v>193.21090909090907</c:v>
                </c:pt>
                <c:pt idx="7">
                  <c:v>196.52380952380958</c:v>
                </c:pt>
                <c:pt idx="8">
                  <c:v>198.61444444444442</c:v>
                </c:pt>
                <c:pt idx="9">
                  <c:v>196.52380952380958</c:v>
                </c:pt>
                <c:pt idx="10">
                  <c:v>194.65136363636364</c:v>
                </c:pt>
                <c:pt idx="11">
                  <c:v>198.62047619047618</c:v>
                </c:pt>
                <c:pt idx="12">
                  <c:v>201.75999999999996</c:v>
                </c:pt>
                <c:pt idx="13">
                  <c:v>198.62047619047618</c:v>
                </c:pt>
                <c:pt idx="14">
                  <c:v>196.8057894736842</c:v>
                </c:pt>
                <c:pt idx="15">
                  <c:v>198.69105263157894</c:v>
                </c:pt>
                <c:pt idx="16">
                  <c:v>198.61473684210529</c:v>
                </c:pt>
                <c:pt idx="17">
                  <c:v>199.12750000000003</c:v>
                </c:pt>
              </c:numCache>
            </c:numRef>
          </c:val>
        </c:ser>
        <c:ser>
          <c:idx val="2"/>
          <c:order val="2"/>
          <c:tx>
            <c:strRef>
              <c:f>IgA!$D$2</c:f>
              <c:strCache>
                <c:ptCount val="1"/>
                <c:pt idx="0">
                  <c:v>船橋中央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IgA!$A$3:$A$20</c:f>
              <c:numCache>
                <c:formatCode>General</c:formatCode>
                <c:ptCount val="18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</c:numCache>
            </c:numRef>
          </c:cat>
          <c:val>
            <c:numRef>
              <c:f>IgA!$D$3:$D$20</c:f>
              <c:numCache>
                <c:formatCode>0.0</c:formatCode>
                <c:ptCount val="18"/>
                <c:pt idx="0">
                  <c:v>194.53</c:v>
                </c:pt>
                <c:pt idx="1">
                  <c:v>196.56</c:v>
                </c:pt>
                <c:pt idx="2">
                  <c:v>197.89</c:v>
                </c:pt>
                <c:pt idx="3">
                  <c:v>200.23</c:v>
                </c:pt>
                <c:pt idx="4">
                  <c:v>200.12</c:v>
                </c:pt>
                <c:pt idx="5">
                  <c:v>196.14</c:v>
                </c:pt>
                <c:pt idx="6">
                  <c:v>200.84</c:v>
                </c:pt>
                <c:pt idx="7">
                  <c:v>192.8</c:v>
                </c:pt>
                <c:pt idx="8">
                  <c:v>201.08</c:v>
                </c:pt>
                <c:pt idx="9">
                  <c:v>197.67</c:v>
                </c:pt>
                <c:pt idx="10">
                  <c:v>194.34</c:v>
                </c:pt>
                <c:pt idx="11">
                  <c:v>197.17</c:v>
                </c:pt>
                <c:pt idx="12">
                  <c:v>203.26</c:v>
                </c:pt>
                <c:pt idx="13">
                  <c:v>199.24</c:v>
                </c:pt>
                <c:pt idx="14">
                  <c:v>198.65</c:v>
                </c:pt>
                <c:pt idx="15">
                  <c:v>199.13</c:v>
                </c:pt>
                <c:pt idx="16">
                  <c:v>198.75</c:v>
                </c:pt>
              </c:numCache>
            </c:numRef>
          </c:val>
        </c:ser>
        <c:ser>
          <c:idx val="4"/>
          <c:order val="3"/>
          <c:tx>
            <c:strRef>
              <c:f>IgA!$E$2</c:f>
              <c:strCache>
                <c:ptCount val="1"/>
                <c:pt idx="0">
                  <c:v>県立佐原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IgA!$A$3:$A$20</c:f>
              <c:numCache>
                <c:formatCode>General</c:formatCode>
                <c:ptCount val="18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</c:numCache>
            </c:numRef>
          </c:cat>
          <c:val>
            <c:numRef>
              <c:f>IgA!$E$3:$E$20</c:f>
              <c:numCache>
                <c:formatCode>0.0</c:formatCode>
                <c:ptCount val="18"/>
                <c:pt idx="1">
                  <c:v>192.62</c:v>
                </c:pt>
                <c:pt idx="2">
                  <c:v>195.13</c:v>
                </c:pt>
                <c:pt idx="3">
                  <c:v>194.85</c:v>
                </c:pt>
                <c:pt idx="4">
                  <c:v>196.28</c:v>
                </c:pt>
                <c:pt idx="5">
                  <c:v>194.46</c:v>
                </c:pt>
                <c:pt idx="6">
                  <c:v>195.55</c:v>
                </c:pt>
                <c:pt idx="7">
                  <c:v>191.12</c:v>
                </c:pt>
                <c:pt idx="8">
                  <c:v>194</c:v>
                </c:pt>
                <c:pt idx="9">
                  <c:v>196.76</c:v>
                </c:pt>
                <c:pt idx="10">
                  <c:v>197.75</c:v>
                </c:pt>
                <c:pt idx="11">
                  <c:v>198.35</c:v>
                </c:pt>
                <c:pt idx="12">
                  <c:v>198.78</c:v>
                </c:pt>
                <c:pt idx="13">
                  <c:v>197.78</c:v>
                </c:pt>
                <c:pt idx="14">
                  <c:v>194.97</c:v>
                </c:pt>
                <c:pt idx="15">
                  <c:v>196.29</c:v>
                </c:pt>
                <c:pt idx="16">
                  <c:v>192.94</c:v>
                </c:pt>
              </c:numCache>
            </c:numRef>
          </c:val>
        </c:ser>
        <c:ser>
          <c:idx val="5"/>
          <c:order val="4"/>
          <c:tx>
            <c:strRef>
              <c:f>IgA!$F$2</c:f>
              <c:strCache>
                <c:ptCount val="1"/>
                <c:pt idx="0">
                  <c:v>千葉ﾘﾊﾋﾞﾘ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IgA!$A$3:$A$20</c:f>
              <c:numCache>
                <c:formatCode>General</c:formatCode>
                <c:ptCount val="18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</c:numCache>
            </c:numRef>
          </c:cat>
          <c:val>
            <c:numRef>
              <c:f>IgA!$F$3:$F$20</c:f>
              <c:numCache>
                <c:formatCode>0.0</c:formatCode>
                <c:ptCount val="18"/>
                <c:pt idx="0">
                  <c:v>201.38888888888891</c:v>
                </c:pt>
                <c:pt idx="1">
                  <c:v>205.88437500000001</c:v>
                </c:pt>
                <c:pt idx="2">
                  <c:v>202.18846153846158</c:v>
                </c:pt>
                <c:pt idx="3">
                  <c:v>199.86250000000001</c:v>
                </c:pt>
                <c:pt idx="4">
                  <c:v>204.17199999999997</c:v>
                </c:pt>
                <c:pt idx="5">
                  <c:v>202.66363636363636</c:v>
                </c:pt>
                <c:pt idx="6">
                  <c:v>200.23281250000002</c:v>
                </c:pt>
                <c:pt idx="7">
                  <c:v>200.20483870967746</c:v>
                </c:pt>
                <c:pt idx="8">
                  <c:v>200.08846153846159</c:v>
                </c:pt>
                <c:pt idx="9">
                  <c:v>203.7</c:v>
                </c:pt>
                <c:pt idx="10">
                  <c:v>205.55</c:v>
                </c:pt>
                <c:pt idx="11">
                  <c:v>204.87413793103445</c:v>
                </c:pt>
                <c:pt idx="12">
                  <c:v>204.12692307692305</c:v>
                </c:pt>
                <c:pt idx="13">
                  <c:v>200.71</c:v>
                </c:pt>
                <c:pt idx="14">
                  <c:v>200.05</c:v>
                </c:pt>
                <c:pt idx="15">
                  <c:v>201.12075471698114</c:v>
                </c:pt>
                <c:pt idx="16">
                  <c:v>197.63275862068963</c:v>
                </c:pt>
                <c:pt idx="17">
                  <c:v>203.39655172413794</c:v>
                </c:pt>
              </c:numCache>
            </c:numRef>
          </c:val>
        </c:ser>
        <c:ser>
          <c:idx val="6"/>
          <c:order val="5"/>
          <c:tx>
            <c:strRef>
              <c:f>IgA!$G$2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IgA!$A$3:$A$20</c:f>
              <c:numCache>
                <c:formatCode>General</c:formatCode>
                <c:ptCount val="18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</c:numCache>
            </c:numRef>
          </c:cat>
          <c:val>
            <c:numRef>
              <c:f>IgA!$G$3:$G$20</c:f>
              <c:numCache>
                <c:formatCode>0.0</c:formatCode>
                <c:ptCount val="18"/>
                <c:pt idx="1">
                  <c:v>191.75</c:v>
                </c:pt>
                <c:pt idx="2">
                  <c:v>194.40909090909091</c:v>
                </c:pt>
                <c:pt idx="3">
                  <c:v>195.78260869565219</c:v>
                </c:pt>
                <c:pt idx="4">
                  <c:v>195.88</c:v>
                </c:pt>
                <c:pt idx="5">
                  <c:v>195.9</c:v>
                </c:pt>
                <c:pt idx="6">
                  <c:v>195.63636363636363</c:v>
                </c:pt>
                <c:pt idx="7">
                  <c:v>198</c:v>
                </c:pt>
                <c:pt idx="8">
                  <c:v>198.3</c:v>
                </c:pt>
                <c:pt idx="9">
                  <c:v>196.08695652173913</c:v>
                </c:pt>
                <c:pt idx="10">
                  <c:v>193.61363636363637</c:v>
                </c:pt>
                <c:pt idx="11">
                  <c:v>194.21276595744681</c:v>
                </c:pt>
                <c:pt idx="12">
                  <c:v>191.3095238095238</c:v>
                </c:pt>
                <c:pt idx="13">
                  <c:v>191.13043478260869</c:v>
                </c:pt>
                <c:pt idx="14">
                  <c:v>194.05263157894737</c:v>
                </c:pt>
                <c:pt idx="15">
                  <c:v>196.95238095238096</c:v>
                </c:pt>
                <c:pt idx="16">
                  <c:v>197.5</c:v>
                </c:pt>
              </c:numCache>
            </c:numRef>
          </c:val>
        </c:ser>
        <c:ser>
          <c:idx val="7"/>
          <c:order val="6"/>
          <c:tx>
            <c:strRef>
              <c:f>IgA!$H$2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IgA!$A$3:$A$20</c:f>
              <c:numCache>
                <c:formatCode>General</c:formatCode>
                <c:ptCount val="18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</c:numCache>
            </c:numRef>
          </c:cat>
          <c:val>
            <c:numRef>
              <c:f>IgA!$H$3:$H$20</c:f>
              <c:numCache>
                <c:formatCode>0.0</c:formatCode>
                <c:ptCount val="18"/>
              </c:numCache>
            </c:numRef>
          </c:val>
        </c:ser>
        <c:ser>
          <c:idx val="8"/>
          <c:order val="7"/>
          <c:tx>
            <c:strRef>
              <c:f>IgA!$I$2</c:f>
              <c:strCache>
                <c:ptCount val="1"/>
                <c:pt idx="0">
                  <c:v>東歯大市川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IgA!$A$3:$A$20</c:f>
              <c:numCache>
                <c:formatCode>General</c:formatCode>
                <c:ptCount val="18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</c:numCache>
            </c:numRef>
          </c:cat>
          <c:val>
            <c:numRef>
              <c:f>IgA!$I$3:$I$20</c:f>
              <c:numCache>
                <c:formatCode>0.0</c:formatCode>
                <c:ptCount val="18"/>
                <c:pt idx="1">
                  <c:v>199.2</c:v>
                </c:pt>
                <c:pt idx="2">
                  <c:v>198.62299999999999</c:v>
                </c:pt>
                <c:pt idx="3">
                  <c:v>197.148</c:v>
                </c:pt>
                <c:pt idx="4">
                  <c:v>201.21</c:v>
                </c:pt>
                <c:pt idx="5">
                  <c:v>199.92099999999999</c:v>
                </c:pt>
                <c:pt idx="6">
                  <c:v>197.53</c:v>
                </c:pt>
                <c:pt idx="7">
                  <c:v>202.179</c:v>
                </c:pt>
                <c:pt idx="8">
                  <c:v>197.21100000000001</c:v>
                </c:pt>
                <c:pt idx="9">
                  <c:v>199.56100000000001</c:v>
                </c:pt>
                <c:pt idx="10">
                  <c:v>200.56100000000001</c:v>
                </c:pt>
                <c:pt idx="11">
                  <c:v>199.928</c:v>
                </c:pt>
                <c:pt idx="12">
                  <c:v>201.452</c:v>
                </c:pt>
                <c:pt idx="13">
                  <c:v>202.554</c:v>
                </c:pt>
                <c:pt idx="14">
                  <c:v>201.12700000000001</c:v>
                </c:pt>
                <c:pt idx="15">
                  <c:v>202.964</c:v>
                </c:pt>
                <c:pt idx="16">
                  <c:v>203.44399999999999</c:v>
                </c:pt>
                <c:pt idx="17">
                  <c:v>201.05099999999999</c:v>
                </c:pt>
              </c:numCache>
            </c:numRef>
          </c:val>
        </c:ser>
        <c:ser>
          <c:idx val="3"/>
          <c:order val="8"/>
          <c:tx>
            <c:strRef>
              <c:f>IgA!$J$2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IgA!$A$3:$A$20</c:f>
              <c:numCache>
                <c:formatCode>General</c:formatCode>
                <c:ptCount val="18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</c:numCache>
            </c:numRef>
          </c:cat>
          <c:val>
            <c:numRef>
              <c:f>IgA!$J$3:$J$20</c:f>
              <c:numCache>
                <c:formatCode>0.0</c:formatCode>
                <c:ptCount val="18"/>
                <c:pt idx="0">
                  <c:v>192.9</c:v>
                </c:pt>
                <c:pt idx="1">
                  <c:v>190.02</c:v>
                </c:pt>
                <c:pt idx="2">
                  <c:v>192.21</c:v>
                </c:pt>
                <c:pt idx="3">
                  <c:v>192.63</c:v>
                </c:pt>
                <c:pt idx="4">
                  <c:v>191.52</c:v>
                </c:pt>
                <c:pt idx="5">
                  <c:v>188.96</c:v>
                </c:pt>
                <c:pt idx="6">
                  <c:v>190.34</c:v>
                </c:pt>
                <c:pt idx="7">
                  <c:v>187.62</c:v>
                </c:pt>
                <c:pt idx="8">
                  <c:v>189.52</c:v>
                </c:pt>
                <c:pt idx="9">
                  <c:v>189.33</c:v>
                </c:pt>
                <c:pt idx="10">
                  <c:v>192.73</c:v>
                </c:pt>
                <c:pt idx="11">
                  <c:v>199.04</c:v>
                </c:pt>
                <c:pt idx="12">
                  <c:v>202.87</c:v>
                </c:pt>
                <c:pt idx="13">
                  <c:v>204.81</c:v>
                </c:pt>
                <c:pt idx="14">
                  <c:v>208</c:v>
                </c:pt>
                <c:pt idx="15">
                  <c:v>195.08</c:v>
                </c:pt>
                <c:pt idx="16">
                  <c:v>192.92</c:v>
                </c:pt>
                <c:pt idx="17">
                  <c:v>190.88</c:v>
                </c:pt>
              </c:numCache>
            </c:numRef>
          </c:val>
        </c:ser>
        <c:ser>
          <c:idx val="14"/>
          <c:order val="9"/>
          <c:tx>
            <c:strRef>
              <c:f>IgA!$K$2</c:f>
              <c:strCache>
                <c:ptCount val="1"/>
                <c:pt idx="0">
                  <c:v>こども病院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IgA!$A$3:$A$20</c:f>
              <c:numCache>
                <c:formatCode>General</c:formatCode>
                <c:ptCount val="18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</c:numCache>
            </c:numRef>
          </c:cat>
          <c:val>
            <c:numRef>
              <c:f>IgA!$K$3:$K$20</c:f>
              <c:numCache>
                <c:formatCode>0.0</c:formatCode>
                <c:ptCount val="18"/>
                <c:pt idx="0">
                  <c:v>192.2</c:v>
                </c:pt>
                <c:pt idx="1">
                  <c:v>192</c:v>
                </c:pt>
                <c:pt idx="2">
                  <c:v>191.875</c:v>
                </c:pt>
                <c:pt idx="3">
                  <c:v>192.44444444444446</c:v>
                </c:pt>
                <c:pt idx="4">
                  <c:v>193.14285714285714</c:v>
                </c:pt>
                <c:pt idx="5">
                  <c:v>194.05263157894737</c:v>
                </c:pt>
                <c:pt idx="6">
                  <c:v>195</c:v>
                </c:pt>
                <c:pt idx="7">
                  <c:v>193.81818181818181</c:v>
                </c:pt>
                <c:pt idx="8">
                  <c:v>193.21052631578948</c:v>
                </c:pt>
                <c:pt idx="9">
                  <c:v>192.81818181818181</c:v>
                </c:pt>
                <c:pt idx="10">
                  <c:v>192.45</c:v>
                </c:pt>
                <c:pt idx="11">
                  <c:v>193</c:v>
                </c:pt>
                <c:pt idx="12">
                  <c:v>193.94736842105263</c:v>
                </c:pt>
                <c:pt idx="13">
                  <c:v>192.6875</c:v>
                </c:pt>
                <c:pt idx="14">
                  <c:v>184.0625</c:v>
                </c:pt>
                <c:pt idx="15">
                  <c:v>185.05555555555554</c:v>
                </c:pt>
                <c:pt idx="16">
                  <c:v>205.16666666666666</c:v>
                </c:pt>
                <c:pt idx="17">
                  <c:v>200.26315789473685</c:v>
                </c:pt>
              </c:numCache>
            </c:numRef>
          </c:val>
        </c:ser>
        <c:ser>
          <c:idx val="9"/>
          <c:order val="10"/>
          <c:tx>
            <c:strRef>
              <c:f>IgA!$L$2</c:f>
              <c:strCache>
                <c:ptCount val="1"/>
                <c:pt idx="0">
                  <c:v>認証値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IgA!$A$3:$A$20</c:f>
              <c:numCache>
                <c:formatCode>General</c:formatCode>
                <c:ptCount val="18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</c:numCache>
            </c:numRef>
          </c:cat>
          <c:val>
            <c:numRef>
              <c:f>IgA!$L$3:$L$20</c:f>
              <c:numCache>
                <c:formatCode>0</c:formatCode>
                <c:ptCount val="18"/>
                <c:pt idx="0">
                  <c:v>198</c:v>
                </c:pt>
                <c:pt idx="1">
                  <c:v>198</c:v>
                </c:pt>
                <c:pt idx="2">
                  <c:v>198</c:v>
                </c:pt>
                <c:pt idx="3">
                  <c:v>198</c:v>
                </c:pt>
                <c:pt idx="4">
                  <c:v>198</c:v>
                </c:pt>
                <c:pt idx="5">
                  <c:v>198</c:v>
                </c:pt>
                <c:pt idx="6">
                  <c:v>198</c:v>
                </c:pt>
                <c:pt idx="7">
                  <c:v>198</c:v>
                </c:pt>
                <c:pt idx="8">
                  <c:v>198</c:v>
                </c:pt>
                <c:pt idx="9">
                  <c:v>198</c:v>
                </c:pt>
                <c:pt idx="10">
                  <c:v>198</c:v>
                </c:pt>
                <c:pt idx="11">
                  <c:v>198</c:v>
                </c:pt>
                <c:pt idx="12">
                  <c:v>198</c:v>
                </c:pt>
                <c:pt idx="13">
                  <c:v>198</c:v>
                </c:pt>
                <c:pt idx="14">
                  <c:v>198</c:v>
                </c:pt>
                <c:pt idx="15">
                  <c:v>198</c:v>
                </c:pt>
                <c:pt idx="16">
                  <c:v>198</c:v>
                </c:pt>
                <c:pt idx="17">
                  <c:v>198</c:v>
                </c:pt>
              </c:numCache>
            </c:numRef>
          </c:val>
        </c:ser>
        <c:ser>
          <c:idx val="10"/>
          <c:order val="11"/>
          <c:tx>
            <c:strRef>
              <c:f>IgA!$M$2</c:f>
              <c:strCache>
                <c:ptCount val="1"/>
                <c:pt idx="0">
                  <c:v>9病院平均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IgA!$A$3:$A$20</c:f>
              <c:numCache>
                <c:formatCode>General</c:formatCode>
                <c:ptCount val="18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</c:numCache>
            </c:numRef>
          </c:cat>
          <c:val>
            <c:numRef>
              <c:f>IgA!$M$3:$M$20</c:f>
              <c:numCache>
                <c:formatCode>0.0</c:formatCode>
                <c:ptCount val="18"/>
                <c:pt idx="0">
                  <c:v>195.2547222222222</c:v>
                </c:pt>
                <c:pt idx="1">
                  <c:v>195.47392045454546</c:v>
                </c:pt>
                <c:pt idx="2">
                  <c:v>196.10592558059227</c:v>
                </c:pt>
                <c:pt idx="3">
                  <c:v>196.15151500127129</c:v>
                </c:pt>
                <c:pt idx="4">
                  <c:v>197.58265144342337</c:v>
                </c:pt>
                <c:pt idx="5">
                  <c:v>196.25321913369282</c:v>
                </c:pt>
                <c:pt idx="6">
                  <c:v>196.30723169191918</c:v>
                </c:pt>
                <c:pt idx="7">
                  <c:v>195.3566971662348</c:v>
                </c:pt>
                <c:pt idx="8">
                  <c:v>196.24654186034888</c:v>
                </c:pt>
                <c:pt idx="9">
                  <c:v>196.40184605893299</c:v>
                </c:pt>
                <c:pt idx="10">
                  <c:v>196.38877124183006</c:v>
                </c:pt>
                <c:pt idx="11">
                  <c:v>198.19879223099528</c:v>
                </c:pt>
                <c:pt idx="12">
                  <c:v>199.51106281194438</c:v>
                </c:pt>
                <c:pt idx="13">
                  <c:v>197.86471233034277</c:v>
                </c:pt>
                <c:pt idx="14">
                  <c:v>197.13879678362571</c:v>
                </c:pt>
                <c:pt idx="15">
                  <c:v>196.96555487294407</c:v>
                </c:pt>
                <c:pt idx="16">
                  <c:v>197.8922957921624</c:v>
                </c:pt>
                <c:pt idx="17">
                  <c:v>198.15673864018279</c:v>
                </c:pt>
              </c:numCache>
            </c:numRef>
          </c:val>
        </c:ser>
        <c:ser>
          <c:idx val="11"/>
          <c:order val="12"/>
          <c:tx>
            <c:strRef>
              <c:f>IgA!$N$2</c:f>
              <c:strCache>
                <c:ptCount val="1"/>
                <c:pt idx="0">
                  <c:v>R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IgA!$A$3:$A$20</c:f>
              <c:numCache>
                <c:formatCode>General</c:formatCode>
                <c:ptCount val="18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</c:numCache>
            </c:numRef>
          </c:cat>
          <c:val>
            <c:numRef>
              <c:f>IgA!$N$3:$N$20</c:f>
              <c:numCache>
                <c:formatCode>0.0</c:formatCode>
                <c:ptCount val="18"/>
                <c:pt idx="0">
                  <c:v>9.1888888888889255</c:v>
                </c:pt>
                <c:pt idx="1">
                  <c:v>15.864374999999995</c:v>
                </c:pt>
                <c:pt idx="2">
                  <c:v>10.313461538461581</c:v>
                </c:pt>
                <c:pt idx="3">
                  <c:v>7.7855555555555327</c:v>
                </c:pt>
                <c:pt idx="4">
                  <c:v>12.651999999999958</c:v>
                </c:pt>
                <c:pt idx="5">
                  <c:v>13.703636363636349</c:v>
                </c:pt>
                <c:pt idx="6">
                  <c:v>10.5</c:v>
                </c:pt>
                <c:pt idx="7">
                  <c:v>14.558999999999997</c:v>
                </c:pt>
                <c:pt idx="8">
                  <c:v>11.560000000000002</c:v>
                </c:pt>
                <c:pt idx="9">
                  <c:v>14.369999999999976</c:v>
                </c:pt>
                <c:pt idx="10">
                  <c:v>13.100000000000023</c:v>
                </c:pt>
                <c:pt idx="11">
                  <c:v>11.874137931034454</c:v>
                </c:pt>
                <c:pt idx="12">
                  <c:v>12.817399267399253</c:v>
                </c:pt>
                <c:pt idx="13">
                  <c:v>13.679565217391314</c:v>
                </c:pt>
                <c:pt idx="14">
                  <c:v>23.9375</c:v>
                </c:pt>
                <c:pt idx="15">
                  <c:v>17.908444444444456</c:v>
                </c:pt>
                <c:pt idx="16">
                  <c:v>12.24666666666667</c:v>
                </c:pt>
                <c:pt idx="17">
                  <c:v>12.51655172413794</c:v>
                </c:pt>
              </c:numCache>
            </c:numRef>
          </c:val>
        </c:ser>
        <c:ser>
          <c:idx val="12"/>
          <c:order val="13"/>
          <c:tx>
            <c:strRef>
              <c:f>IgA!$O$2</c:f>
              <c:strCache>
                <c:ptCount val="1"/>
                <c:pt idx="0">
                  <c:v>下限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IgA!$A$3:$A$20</c:f>
              <c:numCache>
                <c:formatCode>General</c:formatCode>
                <c:ptCount val="18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</c:numCache>
            </c:numRef>
          </c:cat>
          <c:val>
            <c:numRef>
              <c:f>IgA!$O$3:$O$20</c:f>
              <c:numCache>
                <c:formatCode>0</c:formatCode>
                <c:ptCount val="18"/>
                <c:pt idx="0">
                  <c:v>178</c:v>
                </c:pt>
                <c:pt idx="1">
                  <c:v>178</c:v>
                </c:pt>
                <c:pt idx="2">
                  <c:v>178</c:v>
                </c:pt>
                <c:pt idx="3">
                  <c:v>178</c:v>
                </c:pt>
                <c:pt idx="4">
                  <c:v>178</c:v>
                </c:pt>
                <c:pt idx="5">
                  <c:v>178</c:v>
                </c:pt>
                <c:pt idx="6">
                  <c:v>178</c:v>
                </c:pt>
                <c:pt idx="7">
                  <c:v>178</c:v>
                </c:pt>
                <c:pt idx="8">
                  <c:v>178</c:v>
                </c:pt>
                <c:pt idx="9">
                  <c:v>178</c:v>
                </c:pt>
                <c:pt idx="10">
                  <c:v>178</c:v>
                </c:pt>
                <c:pt idx="11">
                  <c:v>178</c:v>
                </c:pt>
                <c:pt idx="12">
                  <c:v>178</c:v>
                </c:pt>
                <c:pt idx="13">
                  <c:v>178</c:v>
                </c:pt>
                <c:pt idx="14">
                  <c:v>178</c:v>
                </c:pt>
                <c:pt idx="15">
                  <c:v>178</c:v>
                </c:pt>
                <c:pt idx="16">
                  <c:v>178</c:v>
                </c:pt>
                <c:pt idx="17">
                  <c:v>178</c:v>
                </c:pt>
              </c:numCache>
            </c:numRef>
          </c:val>
        </c:ser>
        <c:ser>
          <c:idx val="13"/>
          <c:order val="14"/>
          <c:tx>
            <c:strRef>
              <c:f>IgA!$P$2</c:f>
              <c:strCache>
                <c:ptCount val="1"/>
                <c:pt idx="0">
                  <c:v>上限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IgA!$A$3:$A$20</c:f>
              <c:numCache>
                <c:formatCode>General</c:formatCode>
                <c:ptCount val="18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</c:numCache>
            </c:numRef>
          </c:cat>
          <c:val>
            <c:numRef>
              <c:f>IgA!$P$3:$P$20</c:f>
              <c:numCache>
                <c:formatCode>0</c:formatCode>
                <c:ptCount val="18"/>
                <c:pt idx="0">
                  <c:v>218</c:v>
                </c:pt>
                <c:pt idx="1">
                  <c:v>218</c:v>
                </c:pt>
                <c:pt idx="2">
                  <c:v>218</c:v>
                </c:pt>
                <c:pt idx="3">
                  <c:v>218</c:v>
                </c:pt>
                <c:pt idx="4">
                  <c:v>218</c:v>
                </c:pt>
                <c:pt idx="5">
                  <c:v>218</c:v>
                </c:pt>
                <c:pt idx="6">
                  <c:v>218</c:v>
                </c:pt>
                <c:pt idx="7">
                  <c:v>218</c:v>
                </c:pt>
                <c:pt idx="8">
                  <c:v>218</c:v>
                </c:pt>
                <c:pt idx="9">
                  <c:v>218</c:v>
                </c:pt>
                <c:pt idx="10">
                  <c:v>218</c:v>
                </c:pt>
                <c:pt idx="11">
                  <c:v>218</c:v>
                </c:pt>
                <c:pt idx="12">
                  <c:v>218</c:v>
                </c:pt>
                <c:pt idx="13">
                  <c:v>218</c:v>
                </c:pt>
                <c:pt idx="14">
                  <c:v>218</c:v>
                </c:pt>
                <c:pt idx="15">
                  <c:v>218</c:v>
                </c:pt>
                <c:pt idx="16">
                  <c:v>218</c:v>
                </c:pt>
                <c:pt idx="17">
                  <c:v>218</c:v>
                </c:pt>
              </c:numCache>
            </c:numRef>
          </c:val>
        </c:ser>
        <c:marker val="1"/>
        <c:axId val="99531008"/>
        <c:axId val="99561856"/>
      </c:lineChart>
      <c:catAx>
        <c:axId val="99531008"/>
        <c:scaling>
          <c:orientation val="minMax"/>
        </c:scaling>
        <c:axPos val="b"/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99561856"/>
        <c:crosses val="autoZero"/>
        <c:lblAlgn val="ctr"/>
        <c:lblOffset val="100"/>
        <c:tickLblSkip val="1"/>
        <c:tickMarkSkip val="1"/>
      </c:catAx>
      <c:valAx>
        <c:axId val="99561856"/>
        <c:scaling>
          <c:orientation val="minMax"/>
          <c:max val="238"/>
          <c:min val="158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99531008"/>
        <c:crosses val="autoZero"/>
        <c:crossBetween val="between"/>
        <c:majorUnit val="20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6"/>
        <c:delete val="1"/>
      </c:legendEntry>
      <c:legendEntry>
        <c:idx val="12"/>
        <c:delete val="1"/>
      </c:legendEntry>
      <c:layout>
        <c:manualLayout>
          <c:xMode val="edge"/>
          <c:yMode val="edge"/>
          <c:x val="0.8175864513286204"/>
          <c:y val="0.11731506934414238"/>
          <c:w val="0.16141759652306442"/>
          <c:h val="0.87617916103682303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>
        <c:manualLayout>
          <c:layoutTarget val="inner"/>
          <c:xMode val="edge"/>
          <c:yMode val="edge"/>
          <c:x val="6.5616881993421708E-2"/>
          <c:y val="8.5245901639344229E-2"/>
          <c:w val="0.70472531260935312"/>
          <c:h val="0.72459016393442621"/>
        </c:manualLayout>
      </c:layout>
      <c:lineChart>
        <c:grouping val="standard"/>
        <c:ser>
          <c:idx val="0"/>
          <c:order val="0"/>
          <c:tx>
            <c:strRef>
              <c:f>IgM!$B$2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IgM!$A$3:$A$20</c:f>
              <c:numCache>
                <c:formatCode>General</c:formatCode>
                <c:ptCount val="18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</c:numCache>
            </c:numRef>
          </c:cat>
          <c:val>
            <c:numRef>
              <c:f>IgM!$B$3:$B$20</c:f>
              <c:numCache>
                <c:formatCode>0.0</c:formatCode>
                <c:ptCount val="18"/>
                <c:pt idx="1">
                  <c:v>93.295454545454547</c:v>
                </c:pt>
                <c:pt idx="2">
                  <c:v>95.5</c:v>
                </c:pt>
                <c:pt idx="3">
                  <c:v>94.333333333333329</c:v>
                </c:pt>
                <c:pt idx="4">
                  <c:v>93.526315789473685</c:v>
                </c:pt>
                <c:pt idx="5">
                  <c:v>95.131578947368425</c:v>
                </c:pt>
                <c:pt idx="6">
                  <c:v>94.35</c:v>
                </c:pt>
                <c:pt idx="7">
                  <c:v>93.527777777777771</c:v>
                </c:pt>
                <c:pt idx="8">
                  <c:v>92.361111111111114</c:v>
                </c:pt>
                <c:pt idx="9">
                  <c:v>93.833333333333329</c:v>
                </c:pt>
                <c:pt idx="10">
                  <c:v>93.852941176470594</c:v>
                </c:pt>
                <c:pt idx="11">
                  <c:v>92.8125</c:v>
                </c:pt>
                <c:pt idx="12">
                  <c:v>91.71875</c:v>
                </c:pt>
                <c:pt idx="13">
                  <c:v>91.21875</c:v>
                </c:pt>
                <c:pt idx="14">
                  <c:v>93.90625</c:v>
                </c:pt>
                <c:pt idx="15">
                  <c:v>95.09375</c:v>
                </c:pt>
                <c:pt idx="16">
                  <c:v>96</c:v>
                </c:pt>
                <c:pt idx="17">
                  <c:v>95.481481481481481</c:v>
                </c:pt>
              </c:numCache>
            </c:numRef>
          </c:val>
        </c:ser>
        <c:ser>
          <c:idx val="1"/>
          <c:order val="1"/>
          <c:tx>
            <c:strRef>
              <c:f>IgM!$C$2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IgM!$A$3:$A$20</c:f>
              <c:numCache>
                <c:formatCode>General</c:formatCode>
                <c:ptCount val="18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</c:numCache>
            </c:numRef>
          </c:cat>
          <c:val>
            <c:numRef>
              <c:f>IgM!$C$3:$C$20</c:f>
              <c:numCache>
                <c:formatCode>0.0</c:formatCode>
                <c:ptCount val="18"/>
                <c:pt idx="1">
                  <c:v>95.184090909090912</c:v>
                </c:pt>
                <c:pt idx="2">
                  <c:v>94.636111111111106</c:v>
                </c:pt>
                <c:pt idx="3">
                  <c:v>94.218421052631584</c:v>
                </c:pt>
                <c:pt idx="4">
                  <c:v>93.48888888888888</c:v>
                </c:pt>
                <c:pt idx="5">
                  <c:v>92.476666666666688</c:v>
                </c:pt>
                <c:pt idx="6">
                  <c:v>91.050454545454542</c:v>
                </c:pt>
                <c:pt idx="7">
                  <c:v>92.476666666666688</c:v>
                </c:pt>
                <c:pt idx="8">
                  <c:v>91.203333333333333</c:v>
                </c:pt>
                <c:pt idx="9">
                  <c:v>92.476666666666688</c:v>
                </c:pt>
                <c:pt idx="10">
                  <c:v>89.712272727272719</c:v>
                </c:pt>
                <c:pt idx="11">
                  <c:v>92.60809523809526</c:v>
                </c:pt>
                <c:pt idx="12">
                  <c:v>94.923333333333332</c:v>
                </c:pt>
                <c:pt idx="13">
                  <c:v>92.60809523809526</c:v>
                </c:pt>
                <c:pt idx="14">
                  <c:v>93.269473684210539</c:v>
                </c:pt>
                <c:pt idx="15">
                  <c:v>92.642105263157902</c:v>
                </c:pt>
                <c:pt idx="16">
                  <c:v>91.757368421052632</c:v>
                </c:pt>
                <c:pt idx="17">
                  <c:v>91.001499999999993</c:v>
                </c:pt>
              </c:numCache>
            </c:numRef>
          </c:val>
        </c:ser>
        <c:ser>
          <c:idx val="2"/>
          <c:order val="2"/>
          <c:tx>
            <c:strRef>
              <c:f>IgM!$D$2</c:f>
              <c:strCache>
                <c:ptCount val="1"/>
                <c:pt idx="0">
                  <c:v>船橋中央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IgM!$A$3:$A$20</c:f>
              <c:numCache>
                <c:formatCode>General</c:formatCode>
                <c:ptCount val="18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</c:numCache>
            </c:numRef>
          </c:cat>
          <c:val>
            <c:numRef>
              <c:f>IgM!$D$3:$D$20</c:f>
              <c:numCache>
                <c:formatCode>0.0</c:formatCode>
                <c:ptCount val="18"/>
                <c:pt idx="0">
                  <c:v>95.04</c:v>
                </c:pt>
                <c:pt idx="1">
                  <c:v>95.4</c:v>
                </c:pt>
                <c:pt idx="2">
                  <c:v>96.46</c:v>
                </c:pt>
                <c:pt idx="3">
                  <c:v>100.22</c:v>
                </c:pt>
                <c:pt idx="4">
                  <c:v>97.49</c:v>
                </c:pt>
                <c:pt idx="5">
                  <c:v>92.5</c:v>
                </c:pt>
                <c:pt idx="6">
                  <c:v>96.43</c:v>
                </c:pt>
                <c:pt idx="7">
                  <c:v>96.6</c:v>
                </c:pt>
                <c:pt idx="8">
                  <c:v>94.62</c:v>
                </c:pt>
                <c:pt idx="9">
                  <c:v>95.45</c:v>
                </c:pt>
                <c:pt idx="10">
                  <c:v>95.25</c:v>
                </c:pt>
                <c:pt idx="11">
                  <c:v>98.35</c:v>
                </c:pt>
                <c:pt idx="12">
                  <c:v>100.79</c:v>
                </c:pt>
                <c:pt idx="13">
                  <c:v>96.06</c:v>
                </c:pt>
                <c:pt idx="14">
                  <c:v>98.82</c:v>
                </c:pt>
                <c:pt idx="15">
                  <c:v>96.73</c:v>
                </c:pt>
                <c:pt idx="16">
                  <c:v>97.5</c:v>
                </c:pt>
              </c:numCache>
            </c:numRef>
          </c:val>
        </c:ser>
        <c:ser>
          <c:idx val="4"/>
          <c:order val="3"/>
          <c:tx>
            <c:strRef>
              <c:f>IgM!$E$2</c:f>
              <c:strCache>
                <c:ptCount val="1"/>
                <c:pt idx="0">
                  <c:v>県立佐原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IgM!$A$3:$A$20</c:f>
              <c:numCache>
                <c:formatCode>General</c:formatCode>
                <c:ptCount val="18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</c:numCache>
            </c:numRef>
          </c:cat>
          <c:val>
            <c:numRef>
              <c:f>IgM!$E$3:$E$20</c:f>
              <c:numCache>
                <c:formatCode>0.0</c:formatCode>
                <c:ptCount val="18"/>
                <c:pt idx="1">
                  <c:v>96.51</c:v>
                </c:pt>
                <c:pt idx="2">
                  <c:v>97.53</c:v>
                </c:pt>
                <c:pt idx="3">
                  <c:v>98.28</c:v>
                </c:pt>
                <c:pt idx="4">
                  <c:v>97.34</c:v>
                </c:pt>
                <c:pt idx="5">
                  <c:v>96.43</c:v>
                </c:pt>
                <c:pt idx="6">
                  <c:v>97.02</c:v>
                </c:pt>
                <c:pt idx="7">
                  <c:v>96.21</c:v>
                </c:pt>
                <c:pt idx="8">
                  <c:v>96.44</c:v>
                </c:pt>
                <c:pt idx="9">
                  <c:v>97.33</c:v>
                </c:pt>
                <c:pt idx="10">
                  <c:v>97.82</c:v>
                </c:pt>
                <c:pt idx="11">
                  <c:v>96.63</c:v>
                </c:pt>
                <c:pt idx="12">
                  <c:v>96.67</c:v>
                </c:pt>
                <c:pt idx="13">
                  <c:v>96.15</c:v>
                </c:pt>
                <c:pt idx="14">
                  <c:v>96.16</c:v>
                </c:pt>
                <c:pt idx="15">
                  <c:v>97.21</c:v>
                </c:pt>
                <c:pt idx="16">
                  <c:v>95.57</c:v>
                </c:pt>
              </c:numCache>
            </c:numRef>
          </c:val>
        </c:ser>
        <c:ser>
          <c:idx val="5"/>
          <c:order val="4"/>
          <c:tx>
            <c:strRef>
              <c:f>IgM!$F$2</c:f>
              <c:strCache>
                <c:ptCount val="1"/>
                <c:pt idx="0">
                  <c:v>千葉ﾘﾊﾋﾞﾘ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IgM!$A$3:$A$20</c:f>
              <c:numCache>
                <c:formatCode>General</c:formatCode>
                <c:ptCount val="18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</c:numCache>
            </c:numRef>
          </c:cat>
          <c:val>
            <c:numRef>
              <c:f>IgM!$F$3:$F$20</c:f>
              <c:numCache>
                <c:formatCode>0.0</c:formatCode>
                <c:ptCount val="18"/>
                <c:pt idx="0">
                  <c:v>95.094444444444449</c:v>
                </c:pt>
                <c:pt idx="1">
                  <c:v>96.378124999999997</c:v>
                </c:pt>
                <c:pt idx="2">
                  <c:v>95.080769230769192</c:v>
                </c:pt>
                <c:pt idx="3">
                  <c:v>96.16785714285713</c:v>
                </c:pt>
                <c:pt idx="4">
                  <c:v>96.559183673469406</c:v>
                </c:pt>
                <c:pt idx="5">
                  <c:v>94.725454545454539</c:v>
                </c:pt>
                <c:pt idx="6">
                  <c:v>94.506249999999994</c:v>
                </c:pt>
                <c:pt idx="7">
                  <c:v>94.65322580645163</c:v>
                </c:pt>
                <c:pt idx="8">
                  <c:v>94.151923076923069</c:v>
                </c:pt>
                <c:pt idx="9">
                  <c:v>95</c:v>
                </c:pt>
                <c:pt idx="10">
                  <c:v>95.964179104477594</c:v>
                </c:pt>
                <c:pt idx="11">
                  <c:v>94.8</c:v>
                </c:pt>
                <c:pt idx="12">
                  <c:v>94.372222222222234</c:v>
                </c:pt>
                <c:pt idx="13">
                  <c:v>94.174603169999997</c:v>
                </c:pt>
                <c:pt idx="14">
                  <c:v>94.179629629629645</c:v>
                </c:pt>
                <c:pt idx="15">
                  <c:v>95.208928571428586</c:v>
                </c:pt>
                <c:pt idx="16">
                  <c:v>94.0155172413793</c:v>
                </c:pt>
                <c:pt idx="17">
                  <c:v>94.787931034482767</c:v>
                </c:pt>
              </c:numCache>
            </c:numRef>
          </c:val>
        </c:ser>
        <c:ser>
          <c:idx val="6"/>
          <c:order val="5"/>
          <c:tx>
            <c:strRef>
              <c:f>IgM!$G$2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IgM!$A$3:$A$20</c:f>
              <c:numCache>
                <c:formatCode>General</c:formatCode>
                <c:ptCount val="18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</c:numCache>
            </c:numRef>
          </c:cat>
          <c:val>
            <c:numRef>
              <c:f>IgM!$G$3:$G$20</c:f>
              <c:numCache>
                <c:formatCode>0.0</c:formatCode>
                <c:ptCount val="18"/>
                <c:pt idx="1">
                  <c:v>91.833333333333329</c:v>
                </c:pt>
                <c:pt idx="2">
                  <c:v>92.166666666666671</c:v>
                </c:pt>
                <c:pt idx="3">
                  <c:v>93.208333333333329</c:v>
                </c:pt>
                <c:pt idx="4">
                  <c:v>93.88</c:v>
                </c:pt>
                <c:pt idx="5">
                  <c:v>93.458333333333329</c:v>
                </c:pt>
                <c:pt idx="6">
                  <c:v>93.227272727272734</c:v>
                </c:pt>
                <c:pt idx="7">
                  <c:v>93.523809523809518</c:v>
                </c:pt>
                <c:pt idx="8">
                  <c:v>94.4</c:v>
                </c:pt>
                <c:pt idx="9">
                  <c:v>90.911764705882348</c:v>
                </c:pt>
                <c:pt idx="10">
                  <c:v>91.477272727272734</c:v>
                </c:pt>
                <c:pt idx="11">
                  <c:v>92.163265306122454</c:v>
                </c:pt>
                <c:pt idx="12">
                  <c:v>90.711111111111109</c:v>
                </c:pt>
                <c:pt idx="13">
                  <c:v>90.1875</c:v>
                </c:pt>
                <c:pt idx="14">
                  <c:v>96.333333333333329</c:v>
                </c:pt>
                <c:pt idx="15">
                  <c:v>96.071428571428569</c:v>
                </c:pt>
                <c:pt idx="16">
                  <c:v>96.392857142857139</c:v>
                </c:pt>
              </c:numCache>
            </c:numRef>
          </c:val>
        </c:ser>
        <c:ser>
          <c:idx val="7"/>
          <c:order val="6"/>
          <c:tx>
            <c:strRef>
              <c:f>IgM!$H$2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IgM!$A$3:$A$20</c:f>
              <c:numCache>
                <c:formatCode>General</c:formatCode>
                <c:ptCount val="18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</c:numCache>
            </c:numRef>
          </c:cat>
          <c:val>
            <c:numRef>
              <c:f>IgM!$H$3:$H$20</c:f>
              <c:numCache>
                <c:formatCode>0.0</c:formatCode>
                <c:ptCount val="18"/>
              </c:numCache>
            </c:numRef>
          </c:val>
        </c:ser>
        <c:ser>
          <c:idx val="8"/>
          <c:order val="7"/>
          <c:tx>
            <c:strRef>
              <c:f>IgM!$I$2</c:f>
              <c:strCache>
                <c:ptCount val="1"/>
                <c:pt idx="0">
                  <c:v>東歯大市川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IgM!$A$3:$A$20</c:f>
              <c:numCache>
                <c:formatCode>General</c:formatCode>
                <c:ptCount val="18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</c:numCache>
            </c:numRef>
          </c:cat>
          <c:val>
            <c:numRef>
              <c:f>IgM!$I$3:$I$20</c:f>
              <c:numCache>
                <c:formatCode>0.0</c:formatCode>
                <c:ptCount val="18"/>
                <c:pt idx="1">
                  <c:v>97.8</c:v>
                </c:pt>
                <c:pt idx="2">
                  <c:v>97.233999999999995</c:v>
                </c:pt>
                <c:pt idx="3">
                  <c:v>95.346000000000004</c:v>
                </c:pt>
                <c:pt idx="4">
                  <c:v>96.444000000000003</c:v>
                </c:pt>
                <c:pt idx="5">
                  <c:v>96.316000000000003</c:v>
                </c:pt>
                <c:pt idx="6">
                  <c:v>94.481999999999999</c:v>
                </c:pt>
                <c:pt idx="7">
                  <c:v>96.566999999999993</c:v>
                </c:pt>
                <c:pt idx="8">
                  <c:v>92.168999999999997</c:v>
                </c:pt>
                <c:pt idx="9">
                  <c:v>93.366</c:v>
                </c:pt>
                <c:pt idx="10">
                  <c:v>93.975999999999999</c:v>
                </c:pt>
                <c:pt idx="11">
                  <c:v>93.325000000000003</c:v>
                </c:pt>
                <c:pt idx="12">
                  <c:v>92.56</c:v>
                </c:pt>
                <c:pt idx="13">
                  <c:v>94.06</c:v>
                </c:pt>
                <c:pt idx="14">
                  <c:v>92.834999999999994</c:v>
                </c:pt>
                <c:pt idx="15">
                  <c:v>93.12</c:v>
                </c:pt>
                <c:pt idx="16">
                  <c:v>97.653999999999996</c:v>
                </c:pt>
                <c:pt idx="17">
                  <c:v>92.667000000000002</c:v>
                </c:pt>
              </c:numCache>
            </c:numRef>
          </c:val>
        </c:ser>
        <c:ser>
          <c:idx val="3"/>
          <c:order val="8"/>
          <c:tx>
            <c:strRef>
              <c:f>IgM!$J$2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IgM!$A$3:$A$20</c:f>
              <c:numCache>
                <c:formatCode>General</c:formatCode>
                <c:ptCount val="18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</c:numCache>
            </c:numRef>
          </c:cat>
          <c:val>
            <c:numRef>
              <c:f>IgM!$J$3:$J$20</c:f>
              <c:numCache>
                <c:formatCode>0.0</c:formatCode>
                <c:ptCount val="18"/>
                <c:pt idx="0">
                  <c:v>93.5</c:v>
                </c:pt>
                <c:pt idx="1">
                  <c:v>91.52</c:v>
                </c:pt>
                <c:pt idx="2">
                  <c:v>92.21</c:v>
                </c:pt>
                <c:pt idx="3">
                  <c:v>92.77</c:v>
                </c:pt>
                <c:pt idx="4">
                  <c:v>91.56</c:v>
                </c:pt>
                <c:pt idx="5">
                  <c:v>90.02</c:v>
                </c:pt>
                <c:pt idx="6">
                  <c:v>89.58</c:v>
                </c:pt>
                <c:pt idx="7">
                  <c:v>89.52</c:v>
                </c:pt>
                <c:pt idx="8">
                  <c:v>91.08</c:v>
                </c:pt>
                <c:pt idx="9">
                  <c:v>92.19</c:v>
                </c:pt>
                <c:pt idx="10">
                  <c:v>90.62</c:v>
                </c:pt>
                <c:pt idx="11">
                  <c:v>91.8</c:v>
                </c:pt>
                <c:pt idx="12">
                  <c:v>93.35</c:v>
                </c:pt>
                <c:pt idx="13">
                  <c:v>92.83</c:v>
                </c:pt>
                <c:pt idx="14">
                  <c:v>93.04</c:v>
                </c:pt>
                <c:pt idx="15">
                  <c:v>92.69</c:v>
                </c:pt>
                <c:pt idx="16">
                  <c:v>91.66</c:v>
                </c:pt>
                <c:pt idx="17">
                  <c:v>90.92</c:v>
                </c:pt>
              </c:numCache>
            </c:numRef>
          </c:val>
        </c:ser>
        <c:ser>
          <c:idx val="14"/>
          <c:order val="9"/>
          <c:tx>
            <c:strRef>
              <c:f>IgM!$K$2</c:f>
              <c:strCache>
                <c:ptCount val="1"/>
                <c:pt idx="0">
                  <c:v>こども病院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IgM!$A$3:$A$20</c:f>
              <c:numCache>
                <c:formatCode>General</c:formatCode>
                <c:ptCount val="18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</c:numCache>
            </c:numRef>
          </c:cat>
          <c:val>
            <c:numRef>
              <c:f>IgM!$K$3:$K$20</c:f>
              <c:numCache>
                <c:formatCode>0.0</c:formatCode>
                <c:ptCount val="18"/>
                <c:pt idx="0">
                  <c:v>91.2</c:v>
                </c:pt>
                <c:pt idx="1">
                  <c:v>92.272727272727266</c:v>
                </c:pt>
                <c:pt idx="2">
                  <c:v>92.235294117647058</c:v>
                </c:pt>
                <c:pt idx="3">
                  <c:v>91.555555555555557</c:v>
                </c:pt>
                <c:pt idx="4">
                  <c:v>92.38095238095238</c:v>
                </c:pt>
                <c:pt idx="5">
                  <c:v>90.833333333333329</c:v>
                </c:pt>
                <c:pt idx="6">
                  <c:v>91.63636363636364</c:v>
                </c:pt>
                <c:pt idx="7">
                  <c:v>91.13636363636364</c:v>
                </c:pt>
                <c:pt idx="8">
                  <c:v>91.526315789473685</c:v>
                </c:pt>
                <c:pt idx="9">
                  <c:v>91.772727272727266</c:v>
                </c:pt>
                <c:pt idx="10">
                  <c:v>92.869565217391298</c:v>
                </c:pt>
                <c:pt idx="11">
                  <c:v>93.38095238095238</c:v>
                </c:pt>
                <c:pt idx="12">
                  <c:v>95</c:v>
                </c:pt>
                <c:pt idx="13">
                  <c:v>94.761904761904759</c:v>
                </c:pt>
                <c:pt idx="14">
                  <c:v>95.15</c:v>
                </c:pt>
                <c:pt idx="15">
                  <c:v>96.777777777777771</c:v>
                </c:pt>
                <c:pt idx="16">
                  <c:v>92.75</c:v>
                </c:pt>
                <c:pt idx="17">
                  <c:v>92.684210526315795</c:v>
                </c:pt>
              </c:numCache>
            </c:numRef>
          </c:val>
        </c:ser>
        <c:ser>
          <c:idx val="9"/>
          <c:order val="10"/>
          <c:tx>
            <c:strRef>
              <c:f>IgM!$L$2</c:f>
              <c:strCache>
                <c:ptCount val="1"/>
                <c:pt idx="0">
                  <c:v>認証値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IgM!$A$3:$A$20</c:f>
              <c:numCache>
                <c:formatCode>General</c:formatCode>
                <c:ptCount val="18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</c:numCache>
            </c:numRef>
          </c:cat>
          <c:val>
            <c:numRef>
              <c:f>IgM!$L$3:$L$20</c:f>
              <c:numCache>
                <c:formatCode>0</c:formatCode>
                <c:ptCount val="18"/>
                <c:pt idx="0">
                  <c:v>94</c:v>
                </c:pt>
                <c:pt idx="1">
                  <c:v>94</c:v>
                </c:pt>
                <c:pt idx="2">
                  <c:v>94</c:v>
                </c:pt>
                <c:pt idx="3">
                  <c:v>94</c:v>
                </c:pt>
                <c:pt idx="4">
                  <c:v>94</c:v>
                </c:pt>
                <c:pt idx="5">
                  <c:v>94</c:v>
                </c:pt>
                <c:pt idx="6">
                  <c:v>94</c:v>
                </c:pt>
                <c:pt idx="7">
                  <c:v>94</c:v>
                </c:pt>
                <c:pt idx="8">
                  <c:v>94</c:v>
                </c:pt>
                <c:pt idx="9">
                  <c:v>94</c:v>
                </c:pt>
                <c:pt idx="10">
                  <c:v>94</c:v>
                </c:pt>
                <c:pt idx="11">
                  <c:v>94</c:v>
                </c:pt>
                <c:pt idx="12">
                  <c:v>94</c:v>
                </c:pt>
                <c:pt idx="13">
                  <c:v>94</c:v>
                </c:pt>
                <c:pt idx="14">
                  <c:v>94</c:v>
                </c:pt>
                <c:pt idx="15">
                  <c:v>94</c:v>
                </c:pt>
                <c:pt idx="16">
                  <c:v>94</c:v>
                </c:pt>
                <c:pt idx="17">
                  <c:v>94</c:v>
                </c:pt>
              </c:numCache>
            </c:numRef>
          </c:val>
        </c:ser>
        <c:ser>
          <c:idx val="10"/>
          <c:order val="11"/>
          <c:tx>
            <c:strRef>
              <c:f>IgM!$M$2</c:f>
              <c:strCache>
                <c:ptCount val="1"/>
                <c:pt idx="0">
                  <c:v>9病院平均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IgM!$A$3:$A$20</c:f>
              <c:numCache>
                <c:formatCode>General</c:formatCode>
                <c:ptCount val="18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</c:numCache>
            </c:numRef>
          </c:cat>
          <c:val>
            <c:numRef>
              <c:f>IgM!$M$3:$M$20</c:f>
              <c:numCache>
                <c:formatCode>0.0</c:formatCode>
                <c:ptCount val="18"/>
                <c:pt idx="0">
                  <c:v>93.708611111111111</c:v>
                </c:pt>
                <c:pt idx="1">
                  <c:v>94.465970117845103</c:v>
                </c:pt>
                <c:pt idx="2">
                  <c:v>94.783649014021563</c:v>
                </c:pt>
                <c:pt idx="3">
                  <c:v>95.122166713078983</c:v>
                </c:pt>
                <c:pt idx="4">
                  <c:v>94.741037859198272</c:v>
                </c:pt>
                <c:pt idx="5">
                  <c:v>93.543485202906268</c:v>
                </c:pt>
                <c:pt idx="6">
                  <c:v>93.586926767676758</c:v>
                </c:pt>
                <c:pt idx="7">
                  <c:v>93.801649267896579</c:v>
                </c:pt>
                <c:pt idx="8">
                  <c:v>93.10574259009347</c:v>
                </c:pt>
                <c:pt idx="9">
                  <c:v>93.592276886512181</c:v>
                </c:pt>
                <c:pt idx="10">
                  <c:v>93.504692328098315</c:v>
                </c:pt>
                <c:pt idx="11">
                  <c:v>93.985534769463342</c:v>
                </c:pt>
                <c:pt idx="12">
                  <c:v>94.455046296296302</c:v>
                </c:pt>
                <c:pt idx="13">
                  <c:v>93.561205907777776</c:v>
                </c:pt>
                <c:pt idx="14">
                  <c:v>94.854854071908164</c:v>
                </c:pt>
                <c:pt idx="15">
                  <c:v>95.060443353754764</c:v>
                </c:pt>
                <c:pt idx="16">
                  <c:v>94.811082533921009</c:v>
                </c:pt>
                <c:pt idx="17">
                  <c:v>92.923687173713347</c:v>
                </c:pt>
              </c:numCache>
            </c:numRef>
          </c:val>
        </c:ser>
        <c:ser>
          <c:idx val="11"/>
          <c:order val="12"/>
          <c:tx>
            <c:strRef>
              <c:f>IgM!$N$2</c:f>
              <c:strCache>
                <c:ptCount val="1"/>
                <c:pt idx="0">
                  <c:v>R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IgM!$A$3:$A$20</c:f>
              <c:numCache>
                <c:formatCode>General</c:formatCode>
                <c:ptCount val="18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</c:numCache>
            </c:numRef>
          </c:cat>
          <c:val>
            <c:numRef>
              <c:f>IgM!$N$3:$N$20</c:f>
              <c:numCache>
                <c:formatCode>0.0</c:formatCode>
                <c:ptCount val="18"/>
                <c:pt idx="0">
                  <c:v>3.8944444444444457</c:v>
                </c:pt>
                <c:pt idx="1">
                  <c:v>6.2800000000000011</c:v>
                </c:pt>
                <c:pt idx="2">
                  <c:v>5.3633333333333297</c:v>
                </c:pt>
                <c:pt idx="3">
                  <c:v>8.6644444444444417</c:v>
                </c:pt>
                <c:pt idx="4">
                  <c:v>5.9299999999999926</c:v>
                </c:pt>
                <c:pt idx="5">
                  <c:v>6.4100000000000108</c:v>
                </c:pt>
                <c:pt idx="6">
                  <c:v>7.4399999999999977</c:v>
                </c:pt>
                <c:pt idx="7">
                  <c:v>7.0799999999999983</c:v>
                </c:pt>
                <c:pt idx="8">
                  <c:v>5.3599999999999994</c:v>
                </c:pt>
                <c:pt idx="9">
                  <c:v>6.4182352941176504</c:v>
                </c:pt>
                <c:pt idx="10">
                  <c:v>8.1077272727272742</c:v>
                </c:pt>
                <c:pt idx="11">
                  <c:v>6.5499999999999972</c:v>
                </c:pt>
                <c:pt idx="12">
                  <c:v>10.078888888888898</c:v>
                </c:pt>
                <c:pt idx="13">
                  <c:v>5.9625000000000057</c:v>
                </c:pt>
                <c:pt idx="14">
                  <c:v>5.9849999999999994</c:v>
                </c:pt>
                <c:pt idx="15">
                  <c:v>4.5678947368420921</c:v>
                </c:pt>
                <c:pt idx="16">
                  <c:v>5.9939999999999998</c:v>
                </c:pt>
                <c:pt idx="17">
                  <c:v>4.5614814814814792</c:v>
                </c:pt>
              </c:numCache>
            </c:numRef>
          </c:val>
        </c:ser>
        <c:ser>
          <c:idx val="12"/>
          <c:order val="13"/>
          <c:tx>
            <c:strRef>
              <c:f>IgM!$O$2</c:f>
              <c:strCache>
                <c:ptCount val="1"/>
                <c:pt idx="0">
                  <c:v>下限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IgM!$A$3:$A$20</c:f>
              <c:numCache>
                <c:formatCode>General</c:formatCode>
                <c:ptCount val="18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</c:numCache>
            </c:numRef>
          </c:cat>
          <c:val>
            <c:numRef>
              <c:f>IgM!$O$3:$O$20</c:f>
              <c:numCache>
                <c:formatCode>0</c:formatCode>
                <c:ptCount val="18"/>
                <c:pt idx="0">
                  <c:v>84</c:v>
                </c:pt>
                <c:pt idx="1">
                  <c:v>84</c:v>
                </c:pt>
                <c:pt idx="2">
                  <c:v>84</c:v>
                </c:pt>
                <c:pt idx="3">
                  <c:v>84</c:v>
                </c:pt>
                <c:pt idx="4">
                  <c:v>84</c:v>
                </c:pt>
                <c:pt idx="5">
                  <c:v>84</c:v>
                </c:pt>
                <c:pt idx="6">
                  <c:v>84</c:v>
                </c:pt>
                <c:pt idx="7">
                  <c:v>84</c:v>
                </c:pt>
                <c:pt idx="8">
                  <c:v>84</c:v>
                </c:pt>
                <c:pt idx="9">
                  <c:v>84</c:v>
                </c:pt>
                <c:pt idx="10">
                  <c:v>84</c:v>
                </c:pt>
                <c:pt idx="11">
                  <c:v>84</c:v>
                </c:pt>
                <c:pt idx="12">
                  <c:v>84</c:v>
                </c:pt>
                <c:pt idx="13">
                  <c:v>84</c:v>
                </c:pt>
                <c:pt idx="14">
                  <c:v>84</c:v>
                </c:pt>
                <c:pt idx="15">
                  <c:v>84</c:v>
                </c:pt>
                <c:pt idx="16">
                  <c:v>84</c:v>
                </c:pt>
                <c:pt idx="17">
                  <c:v>84</c:v>
                </c:pt>
              </c:numCache>
            </c:numRef>
          </c:val>
        </c:ser>
        <c:ser>
          <c:idx val="13"/>
          <c:order val="14"/>
          <c:tx>
            <c:strRef>
              <c:f>IgM!$P$2</c:f>
              <c:strCache>
                <c:ptCount val="1"/>
                <c:pt idx="0">
                  <c:v>上限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IgM!$A$3:$A$20</c:f>
              <c:numCache>
                <c:formatCode>General</c:formatCode>
                <c:ptCount val="18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</c:numCache>
            </c:numRef>
          </c:cat>
          <c:val>
            <c:numRef>
              <c:f>IgM!$P$3:$P$20</c:f>
              <c:numCache>
                <c:formatCode>0</c:formatCode>
                <c:ptCount val="18"/>
                <c:pt idx="0">
                  <c:v>104</c:v>
                </c:pt>
                <c:pt idx="1">
                  <c:v>104</c:v>
                </c:pt>
                <c:pt idx="2">
                  <c:v>104</c:v>
                </c:pt>
                <c:pt idx="3">
                  <c:v>104</c:v>
                </c:pt>
                <c:pt idx="4">
                  <c:v>104</c:v>
                </c:pt>
                <c:pt idx="5">
                  <c:v>104</c:v>
                </c:pt>
                <c:pt idx="6">
                  <c:v>104</c:v>
                </c:pt>
                <c:pt idx="7">
                  <c:v>104</c:v>
                </c:pt>
                <c:pt idx="8">
                  <c:v>104</c:v>
                </c:pt>
                <c:pt idx="9">
                  <c:v>104</c:v>
                </c:pt>
                <c:pt idx="10">
                  <c:v>104</c:v>
                </c:pt>
                <c:pt idx="11">
                  <c:v>104</c:v>
                </c:pt>
                <c:pt idx="12">
                  <c:v>104</c:v>
                </c:pt>
                <c:pt idx="13">
                  <c:v>104</c:v>
                </c:pt>
                <c:pt idx="14">
                  <c:v>104</c:v>
                </c:pt>
                <c:pt idx="15">
                  <c:v>104</c:v>
                </c:pt>
                <c:pt idx="16">
                  <c:v>104</c:v>
                </c:pt>
                <c:pt idx="17">
                  <c:v>104</c:v>
                </c:pt>
              </c:numCache>
            </c:numRef>
          </c:val>
        </c:ser>
        <c:marker val="1"/>
        <c:axId val="99619584"/>
        <c:axId val="99620736"/>
      </c:lineChart>
      <c:catAx>
        <c:axId val="99619584"/>
        <c:scaling>
          <c:orientation val="minMax"/>
        </c:scaling>
        <c:axPos val="b"/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99620736"/>
        <c:crosses val="autoZero"/>
        <c:lblAlgn val="ctr"/>
        <c:lblOffset val="100"/>
        <c:tickLblSkip val="1"/>
        <c:tickMarkSkip val="1"/>
      </c:catAx>
      <c:valAx>
        <c:axId val="99620736"/>
        <c:scaling>
          <c:orientation val="minMax"/>
          <c:max val="114"/>
          <c:min val="74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99619584"/>
        <c:crosses val="autoZero"/>
        <c:crossBetween val="between"/>
        <c:majorUnit val="10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6"/>
        <c:delete val="1"/>
      </c:legendEntry>
      <c:legendEntry>
        <c:idx val="12"/>
        <c:delete val="1"/>
      </c:legendEntry>
      <c:layout>
        <c:manualLayout>
          <c:xMode val="edge"/>
          <c:yMode val="edge"/>
          <c:x val="0.81758639773368558"/>
          <c:y val="0.12558008096345968"/>
          <c:w val="0.16141765160357069"/>
          <c:h val="0.848190026109530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>
        <c:manualLayout>
          <c:layoutTarget val="inner"/>
          <c:xMode val="edge"/>
          <c:yMode val="edge"/>
          <c:x val="0.10621252878073523"/>
          <c:y val="7.6923192492777168E-2"/>
          <c:w val="0.63126314275341966"/>
          <c:h val="0.78461656342632657"/>
        </c:manualLayout>
      </c:layout>
      <c:lineChart>
        <c:grouping val="standard"/>
        <c:ser>
          <c:idx val="0"/>
          <c:order val="0"/>
          <c:tx>
            <c:strRef>
              <c:f>LDL!$B$2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LDL!$A$3:$A$20</c:f>
              <c:numCache>
                <c:formatCode>General</c:formatCode>
                <c:ptCount val="18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</c:numCache>
            </c:numRef>
          </c:cat>
          <c:val>
            <c:numRef>
              <c:f>LDL!$B$3:$B$20</c:f>
              <c:numCache>
                <c:formatCode>0.0</c:formatCode>
                <c:ptCount val="18"/>
                <c:pt idx="1">
                  <c:v>71.88636363636364</c:v>
                </c:pt>
                <c:pt idx="2">
                  <c:v>71.444444444444443</c:v>
                </c:pt>
                <c:pt idx="3">
                  <c:v>71.694444444444443</c:v>
                </c:pt>
                <c:pt idx="4">
                  <c:v>71.736842105263165</c:v>
                </c:pt>
                <c:pt idx="5">
                  <c:v>72</c:v>
                </c:pt>
                <c:pt idx="6">
                  <c:v>71.95</c:v>
                </c:pt>
                <c:pt idx="7">
                  <c:v>71.861111111111114</c:v>
                </c:pt>
                <c:pt idx="8">
                  <c:v>70.944444444444443</c:v>
                </c:pt>
                <c:pt idx="9">
                  <c:v>67.555555555555557</c:v>
                </c:pt>
                <c:pt idx="10">
                  <c:v>67.735294117647058</c:v>
                </c:pt>
                <c:pt idx="11">
                  <c:v>68.46875</c:v>
                </c:pt>
                <c:pt idx="12">
                  <c:v>67.90625</c:v>
                </c:pt>
                <c:pt idx="13">
                  <c:v>66.84375</c:v>
                </c:pt>
                <c:pt idx="14">
                  <c:v>67.34375</c:v>
                </c:pt>
                <c:pt idx="15">
                  <c:v>67.8125</c:v>
                </c:pt>
                <c:pt idx="16">
                  <c:v>67.875</c:v>
                </c:pt>
                <c:pt idx="17">
                  <c:v>67.851851851851848</c:v>
                </c:pt>
              </c:numCache>
            </c:numRef>
          </c:val>
        </c:ser>
        <c:ser>
          <c:idx val="5"/>
          <c:order val="1"/>
          <c:tx>
            <c:strRef>
              <c:f>LDL!$F$2</c:f>
              <c:strCache>
                <c:ptCount val="1"/>
                <c:pt idx="0">
                  <c:v>千葉ﾘﾊﾋﾞﾘ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LDL!$A$3:$A$20</c:f>
              <c:numCache>
                <c:formatCode>General</c:formatCode>
                <c:ptCount val="18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</c:numCache>
            </c:numRef>
          </c:cat>
          <c:val>
            <c:numRef>
              <c:f>LDL!$F$3:$F$20</c:f>
              <c:numCache>
                <c:formatCode>0.0_);[Red]\(0.0\)</c:formatCode>
                <c:ptCount val="18"/>
                <c:pt idx="0">
                  <c:v>68.672222222222217</c:v>
                </c:pt>
                <c:pt idx="1">
                  <c:v>69.1796875</c:v>
                </c:pt>
                <c:pt idx="2">
                  <c:v>68.716363636363667</c:v>
                </c:pt>
                <c:pt idx="3">
                  <c:v>67.701785714285691</c:v>
                </c:pt>
                <c:pt idx="4">
                  <c:v>67.89473684210526</c:v>
                </c:pt>
                <c:pt idx="5">
                  <c:v>67.896363636363645</c:v>
                </c:pt>
                <c:pt idx="6">
                  <c:v>68.05</c:v>
                </c:pt>
                <c:pt idx="7">
                  <c:v>68.528571428571425</c:v>
                </c:pt>
                <c:pt idx="8">
                  <c:v>68.137735849056597</c:v>
                </c:pt>
                <c:pt idx="9">
                  <c:v>67.900000000000006</c:v>
                </c:pt>
                <c:pt idx="10">
                  <c:v>68.504477611940288</c:v>
                </c:pt>
                <c:pt idx="11">
                  <c:v>67.467741935483872</c:v>
                </c:pt>
                <c:pt idx="12">
                  <c:v>67.594444444444463</c:v>
                </c:pt>
                <c:pt idx="13">
                  <c:v>67.741269840000001</c:v>
                </c:pt>
                <c:pt idx="14">
                  <c:v>67.459259259259269</c:v>
                </c:pt>
                <c:pt idx="15">
                  <c:v>66.029090909090897</c:v>
                </c:pt>
                <c:pt idx="16">
                  <c:v>67.077586206896541</c:v>
                </c:pt>
                <c:pt idx="17">
                  <c:v>67.043103448275858</c:v>
                </c:pt>
              </c:numCache>
            </c:numRef>
          </c:val>
        </c:ser>
        <c:ser>
          <c:idx val="2"/>
          <c:order val="2"/>
          <c:tx>
            <c:strRef>
              <c:f>LDL!$L$2</c:f>
              <c:strCache>
                <c:ptCount val="1"/>
                <c:pt idx="0">
                  <c:v>協和認証値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LDL!$A$3:$A$20</c:f>
              <c:numCache>
                <c:formatCode>General</c:formatCode>
                <c:ptCount val="18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</c:numCache>
            </c:numRef>
          </c:cat>
          <c:val>
            <c:numRef>
              <c:f>LDL!$L$3:$L$20</c:f>
              <c:numCache>
                <c:formatCode>General</c:formatCode>
                <c:ptCount val="18"/>
                <c:pt idx="0" formatCode="0">
                  <c:v>0</c:v>
                </c:pt>
                <c:pt idx="9">
                  <c:v>67</c:v>
                </c:pt>
                <c:pt idx="10">
                  <c:v>67</c:v>
                </c:pt>
                <c:pt idx="11">
                  <c:v>67</c:v>
                </c:pt>
                <c:pt idx="12">
                  <c:v>67</c:v>
                </c:pt>
                <c:pt idx="13">
                  <c:v>67</c:v>
                </c:pt>
                <c:pt idx="14">
                  <c:v>67</c:v>
                </c:pt>
                <c:pt idx="15">
                  <c:v>67</c:v>
                </c:pt>
                <c:pt idx="16">
                  <c:v>67</c:v>
                </c:pt>
                <c:pt idx="17">
                  <c:v>67</c:v>
                </c:pt>
              </c:numCache>
            </c:numRef>
          </c:val>
        </c:ser>
        <c:ser>
          <c:idx val="4"/>
          <c:order val="3"/>
          <c:tx>
            <c:strRef>
              <c:f>LDL!$M$2</c:f>
              <c:strCache>
                <c:ptCount val="1"/>
                <c:pt idx="0">
                  <c:v>協和平均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LDL!$A$3:$A$20</c:f>
              <c:numCache>
                <c:formatCode>General</c:formatCode>
                <c:ptCount val="18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</c:numCache>
            </c:numRef>
          </c:cat>
          <c:val>
            <c:numRef>
              <c:f>LDL!$M$3:$M$20</c:f>
              <c:numCache>
                <c:formatCode>General</c:formatCode>
                <c:ptCount val="18"/>
                <c:pt idx="9" formatCode="0.0">
                  <c:v>67.727777777777789</c:v>
                </c:pt>
                <c:pt idx="10" formatCode="0.0">
                  <c:v>68.119885864793673</c:v>
                </c:pt>
                <c:pt idx="11" formatCode="0.0">
                  <c:v>67.968245967741936</c:v>
                </c:pt>
                <c:pt idx="12" formatCode="0.0">
                  <c:v>67.750347222222231</c:v>
                </c:pt>
                <c:pt idx="13" formatCode="0.0">
                  <c:v>67.292509920000001</c:v>
                </c:pt>
                <c:pt idx="14" formatCode="0.0">
                  <c:v>67.401504629629642</c:v>
                </c:pt>
                <c:pt idx="15" formatCode="0.0">
                  <c:v>66.920795454545441</c:v>
                </c:pt>
                <c:pt idx="16" formatCode="0.0">
                  <c:v>67.47629310344827</c:v>
                </c:pt>
                <c:pt idx="17" formatCode="0.0">
                  <c:v>67.44747765006386</c:v>
                </c:pt>
              </c:numCache>
            </c:numRef>
          </c:val>
        </c:ser>
        <c:ser>
          <c:idx val="6"/>
          <c:order val="4"/>
          <c:tx>
            <c:strRef>
              <c:f>LDL!$R$2</c:f>
              <c:strCache>
                <c:ptCount val="1"/>
                <c:pt idx="0">
                  <c:v>協和下限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LDL!$A$3:$A$20</c:f>
              <c:numCache>
                <c:formatCode>General</c:formatCode>
                <c:ptCount val="18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</c:numCache>
            </c:numRef>
          </c:cat>
          <c:val>
            <c:numRef>
              <c:f>LDL!$R$3:$R$20</c:f>
              <c:numCache>
                <c:formatCode>General</c:formatCode>
                <c:ptCount val="18"/>
                <c:pt idx="9">
                  <c:v>62</c:v>
                </c:pt>
                <c:pt idx="10">
                  <c:v>62</c:v>
                </c:pt>
                <c:pt idx="11">
                  <c:v>62</c:v>
                </c:pt>
                <c:pt idx="12">
                  <c:v>62</c:v>
                </c:pt>
                <c:pt idx="13">
                  <c:v>62</c:v>
                </c:pt>
                <c:pt idx="14">
                  <c:v>62</c:v>
                </c:pt>
                <c:pt idx="15">
                  <c:v>62</c:v>
                </c:pt>
                <c:pt idx="16">
                  <c:v>62</c:v>
                </c:pt>
                <c:pt idx="17">
                  <c:v>62</c:v>
                </c:pt>
              </c:numCache>
            </c:numRef>
          </c:val>
        </c:ser>
        <c:ser>
          <c:idx val="3"/>
          <c:order val="5"/>
          <c:tx>
            <c:strRef>
              <c:f>LDL!$S$2</c:f>
              <c:strCache>
                <c:ptCount val="1"/>
                <c:pt idx="0">
                  <c:v>協和上限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LDL!$A$3:$A$20</c:f>
              <c:numCache>
                <c:formatCode>General</c:formatCode>
                <c:ptCount val="18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</c:numCache>
            </c:numRef>
          </c:cat>
          <c:val>
            <c:numRef>
              <c:f>LDL!$S$3:$S$20</c:f>
              <c:numCache>
                <c:formatCode>General</c:formatCode>
                <c:ptCount val="18"/>
                <c:pt idx="9">
                  <c:v>72</c:v>
                </c:pt>
                <c:pt idx="10">
                  <c:v>72</c:v>
                </c:pt>
                <c:pt idx="11">
                  <c:v>72</c:v>
                </c:pt>
                <c:pt idx="12">
                  <c:v>72</c:v>
                </c:pt>
                <c:pt idx="13">
                  <c:v>72</c:v>
                </c:pt>
                <c:pt idx="14">
                  <c:v>72</c:v>
                </c:pt>
                <c:pt idx="15">
                  <c:v>72</c:v>
                </c:pt>
                <c:pt idx="16">
                  <c:v>72</c:v>
                </c:pt>
                <c:pt idx="17">
                  <c:v>72</c:v>
                </c:pt>
              </c:numCache>
            </c:numRef>
          </c:val>
        </c:ser>
        <c:marker val="1"/>
        <c:axId val="99797248"/>
        <c:axId val="99824000"/>
      </c:lineChart>
      <c:catAx>
        <c:axId val="99797248"/>
        <c:scaling>
          <c:orientation val="minMax"/>
        </c:scaling>
        <c:axPos val="b"/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99824000"/>
        <c:crosses val="autoZero"/>
        <c:lblAlgn val="ctr"/>
        <c:lblOffset val="100"/>
        <c:tickLblSkip val="1"/>
        <c:tickMarkSkip val="1"/>
      </c:catAx>
      <c:valAx>
        <c:axId val="99824000"/>
        <c:scaling>
          <c:orientation val="minMax"/>
          <c:max val="77"/>
          <c:min val="57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99797248"/>
        <c:crosses val="autoZero"/>
        <c:crossBetween val="between"/>
        <c:majorUnit val="5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4348751434213312"/>
          <c:y val="0.23384663743379391"/>
          <c:w val="0.23446918103342565"/>
          <c:h val="0.60615461989407926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200" verticalDpi="200"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>
        <c:manualLayout>
          <c:layoutTarget val="inner"/>
          <c:xMode val="edge"/>
          <c:yMode val="edge"/>
          <c:x val="8.1168895508523228E-2"/>
          <c:y val="7.6923192492777168E-2"/>
          <c:w val="0.68344210018175156"/>
          <c:h val="0.78461656342632657"/>
        </c:manualLayout>
      </c:layout>
      <c:lineChart>
        <c:grouping val="standard"/>
        <c:ser>
          <c:idx val="0"/>
          <c:order val="0"/>
          <c:tx>
            <c:strRef>
              <c:f>LDL!$D$2</c:f>
              <c:strCache>
                <c:ptCount val="1"/>
                <c:pt idx="0">
                  <c:v>船橋中央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LDL!$A$3:$A$21</c:f>
              <c:numCache>
                <c:formatCode>General</c:formatCode>
                <c:ptCount val="19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</c:numCache>
            </c:numRef>
          </c:cat>
          <c:val>
            <c:numRef>
              <c:f>LDL!$D$3:$D$20</c:f>
              <c:numCache>
                <c:formatCode>0.0</c:formatCode>
                <c:ptCount val="18"/>
                <c:pt idx="0">
                  <c:v>49.34</c:v>
                </c:pt>
                <c:pt idx="1">
                  <c:v>48.84</c:v>
                </c:pt>
                <c:pt idx="2">
                  <c:v>46.78</c:v>
                </c:pt>
                <c:pt idx="3">
                  <c:v>48.13</c:v>
                </c:pt>
                <c:pt idx="4">
                  <c:v>49.06</c:v>
                </c:pt>
                <c:pt idx="5">
                  <c:v>48.68</c:v>
                </c:pt>
                <c:pt idx="6">
                  <c:v>48.2</c:v>
                </c:pt>
                <c:pt idx="7">
                  <c:v>49.1</c:v>
                </c:pt>
                <c:pt idx="8">
                  <c:v>47.83</c:v>
                </c:pt>
                <c:pt idx="9">
                  <c:v>48.6</c:v>
                </c:pt>
                <c:pt idx="10">
                  <c:v>49.05</c:v>
                </c:pt>
                <c:pt idx="11">
                  <c:v>49.02</c:v>
                </c:pt>
                <c:pt idx="12">
                  <c:v>49.24</c:v>
                </c:pt>
                <c:pt idx="13">
                  <c:v>49.48</c:v>
                </c:pt>
                <c:pt idx="14">
                  <c:v>48.92</c:v>
                </c:pt>
                <c:pt idx="15">
                  <c:v>48.4</c:v>
                </c:pt>
                <c:pt idx="16">
                  <c:v>48.37</c:v>
                </c:pt>
              </c:numCache>
            </c:numRef>
          </c:val>
        </c:ser>
        <c:ser>
          <c:idx val="1"/>
          <c:order val="1"/>
          <c:tx>
            <c:strRef>
              <c:f>LDL!$E$2</c:f>
              <c:strCache>
                <c:ptCount val="1"/>
                <c:pt idx="0">
                  <c:v>県立佐原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LDL!$A$3:$A$21</c:f>
              <c:numCache>
                <c:formatCode>General</c:formatCode>
                <c:ptCount val="19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</c:numCache>
            </c:numRef>
          </c:cat>
          <c:val>
            <c:numRef>
              <c:f>LDL!$E$3:$E$20</c:f>
              <c:numCache>
                <c:formatCode>0.0</c:formatCode>
                <c:ptCount val="18"/>
                <c:pt idx="1">
                  <c:v>48.81</c:v>
                </c:pt>
                <c:pt idx="2">
                  <c:v>49.04</c:v>
                </c:pt>
                <c:pt idx="3">
                  <c:v>48.95</c:v>
                </c:pt>
                <c:pt idx="4">
                  <c:v>48.89</c:v>
                </c:pt>
                <c:pt idx="5">
                  <c:v>48.99</c:v>
                </c:pt>
                <c:pt idx="6">
                  <c:v>48.87</c:v>
                </c:pt>
                <c:pt idx="7">
                  <c:v>48.79</c:v>
                </c:pt>
                <c:pt idx="8">
                  <c:v>46.33</c:v>
                </c:pt>
                <c:pt idx="9">
                  <c:v>48.35</c:v>
                </c:pt>
                <c:pt idx="10">
                  <c:v>48.34</c:v>
                </c:pt>
                <c:pt idx="11">
                  <c:v>48.59</c:v>
                </c:pt>
                <c:pt idx="12">
                  <c:v>48.81</c:v>
                </c:pt>
                <c:pt idx="13">
                  <c:v>46.58</c:v>
                </c:pt>
                <c:pt idx="14">
                  <c:v>48.67</c:v>
                </c:pt>
                <c:pt idx="15">
                  <c:v>48.33</c:v>
                </c:pt>
                <c:pt idx="16">
                  <c:v>46.26</c:v>
                </c:pt>
              </c:numCache>
            </c:numRef>
          </c:val>
        </c:ser>
        <c:ser>
          <c:idx val="2"/>
          <c:order val="2"/>
          <c:tx>
            <c:strRef>
              <c:f>LDL!$G$2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LDL!$A$3:$A$21</c:f>
              <c:numCache>
                <c:formatCode>General</c:formatCode>
                <c:ptCount val="19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</c:numCache>
            </c:numRef>
          </c:cat>
          <c:val>
            <c:numRef>
              <c:f>LDL!$G$3:$G$20</c:f>
              <c:numCache>
                <c:formatCode>0.0</c:formatCode>
                <c:ptCount val="18"/>
                <c:pt idx="1">
                  <c:v>49.916666666666664</c:v>
                </c:pt>
                <c:pt idx="2">
                  <c:v>49.083333333333343</c:v>
                </c:pt>
                <c:pt idx="3">
                  <c:v>49.679166666666681</c:v>
                </c:pt>
                <c:pt idx="4">
                  <c:v>49.817391304347836</c:v>
                </c:pt>
                <c:pt idx="5">
                  <c:v>49.99583333333333</c:v>
                </c:pt>
                <c:pt idx="6">
                  <c:v>49.177272727272729</c:v>
                </c:pt>
                <c:pt idx="7">
                  <c:v>50.5</c:v>
                </c:pt>
                <c:pt idx="8">
                  <c:v>50.3</c:v>
                </c:pt>
                <c:pt idx="9">
                  <c:v>50.268085106382976</c:v>
                </c:pt>
                <c:pt idx="10">
                  <c:v>50.533333333333331</c:v>
                </c:pt>
                <c:pt idx="11">
                  <c:v>50.755102040816332</c:v>
                </c:pt>
                <c:pt idx="12">
                  <c:v>50.339024390243893</c:v>
                </c:pt>
                <c:pt idx="13">
                  <c:v>50.222580645161287</c:v>
                </c:pt>
                <c:pt idx="14">
                  <c:v>49.209523809523816</c:v>
                </c:pt>
                <c:pt idx="15">
                  <c:v>49.588095238095235</c:v>
                </c:pt>
                <c:pt idx="16">
                  <c:v>50.207142857142863</c:v>
                </c:pt>
              </c:numCache>
            </c:numRef>
          </c:val>
        </c:ser>
        <c:ser>
          <c:idx val="9"/>
          <c:order val="3"/>
          <c:tx>
            <c:strRef>
              <c:f>LDL!$H$2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LDL!$A$3:$A$21</c:f>
              <c:numCache>
                <c:formatCode>General</c:formatCode>
                <c:ptCount val="19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</c:numCache>
            </c:numRef>
          </c:cat>
          <c:val>
            <c:numRef>
              <c:f>LDL!$H$3:$H$21</c:f>
              <c:numCache>
                <c:formatCode>0.0</c:formatCode>
                <c:ptCount val="19"/>
                <c:pt idx="1">
                  <c:v>50.6</c:v>
                </c:pt>
                <c:pt idx="2">
                  <c:v>49.2</c:v>
                </c:pt>
                <c:pt idx="3">
                  <c:v>49.1</c:v>
                </c:pt>
                <c:pt idx="4">
                  <c:v>49.2</c:v>
                </c:pt>
                <c:pt idx="5">
                  <c:v>49.1</c:v>
                </c:pt>
                <c:pt idx="6">
                  <c:v>49.6</c:v>
                </c:pt>
                <c:pt idx="7">
                  <c:v>49.6</c:v>
                </c:pt>
                <c:pt idx="8">
                  <c:v>49</c:v>
                </c:pt>
                <c:pt idx="9">
                  <c:v>49.1</c:v>
                </c:pt>
                <c:pt idx="10">
                  <c:v>49.2</c:v>
                </c:pt>
                <c:pt idx="11">
                  <c:v>49.3</c:v>
                </c:pt>
                <c:pt idx="12">
                  <c:v>49.4</c:v>
                </c:pt>
                <c:pt idx="13">
                  <c:v>49.8</c:v>
                </c:pt>
                <c:pt idx="14">
                  <c:v>50</c:v>
                </c:pt>
                <c:pt idx="15">
                  <c:v>50</c:v>
                </c:pt>
                <c:pt idx="16">
                  <c:v>48.2</c:v>
                </c:pt>
                <c:pt idx="17">
                  <c:v>48</c:v>
                </c:pt>
                <c:pt idx="18">
                  <c:v>47.8</c:v>
                </c:pt>
              </c:numCache>
            </c:numRef>
          </c:val>
        </c:ser>
        <c:ser>
          <c:idx val="3"/>
          <c:order val="4"/>
          <c:tx>
            <c:strRef>
              <c:f>LDL!$I$2</c:f>
              <c:strCache>
                <c:ptCount val="1"/>
                <c:pt idx="0">
                  <c:v>東歯大市川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LDL!$A$3:$A$21</c:f>
              <c:numCache>
                <c:formatCode>General</c:formatCode>
                <c:ptCount val="19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</c:numCache>
            </c:numRef>
          </c:cat>
          <c:val>
            <c:numRef>
              <c:f>LDL!$I$3:$I$17</c:f>
              <c:numCache>
                <c:formatCode>0.0</c:formatCode>
                <c:ptCount val="15"/>
                <c:pt idx="1">
                  <c:v>50.3</c:v>
                </c:pt>
                <c:pt idx="2">
                  <c:v>49.372</c:v>
                </c:pt>
                <c:pt idx="3">
                  <c:v>50.061999999999998</c:v>
                </c:pt>
                <c:pt idx="4">
                  <c:v>49.667000000000002</c:v>
                </c:pt>
                <c:pt idx="5">
                  <c:v>50.052999999999997</c:v>
                </c:pt>
                <c:pt idx="6">
                  <c:v>49.915999999999997</c:v>
                </c:pt>
                <c:pt idx="7">
                  <c:v>49.881</c:v>
                </c:pt>
                <c:pt idx="8">
                  <c:v>47.386000000000003</c:v>
                </c:pt>
                <c:pt idx="9">
                  <c:v>47.606999999999999</c:v>
                </c:pt>
                <c:pt idx="10">
                  <c:v>47.222000000000001</c:v>
                </c:pt>
                <c:pt idx="11">
                  <c:v>47.372999999999998</c:v>
                </c:pt>
                <c:pt idx="12">
                  <c:v>47.305</c:v>
                </c:pt>
                <c:pt idx="13">
                  <c:v>46.506999999999998</c:v>
                </c:pt>
                <c:pt idx="14">
                  <c:v>47.271000000000001</c:v>
                </c:pt>
              </c:numCache>
            </c:numRef>
          </c:val>
        </c:ser>
        <c:ser>
          <c:idx val="8"/>
          <c:order val="5"/>
          <c:tx>
            <c:strRef>
              <c:f>LDL!$J$2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LDL!$A$3:$A$21</c:f>
              <c:numCache>
                <c:formatCode>General</c:formatCode>
                <c:ptCount val="19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</c:numCache>
            </c:numRef>
          </c:cat>
          <c:val>
            <c:numRef>
              <c:f>LDL!$J$3:$J$20</c:f>
              <c:numCache>
                <c:formatCode>0.0</c:formatCode>
                <c:ptCount val="18"/>
                <c:pt idx="0">
                  <c:v>45.29</c:v>
                </c:pt>
                <c:pt idx="1">
                  <c:v>44.53</c:v>
                </c:pt>
                <c:pt idx="2">
                  <c:v>45.83</c:v>
                </c:pt>
                <c:pt idx="3">
                  <c:v>47.52</c:v>
                </c:pt>
                <c:pt idx="4">
                  <c:v>47.69</c:v>
                </c:pt>
                <c:pt idx="5">
                  <c:v>47.5</c:v>
                </c:pt>
                <c:pt idx="6">
                  <c:v>47.65</c:v>
                </c:pt>
                <c:pt idx="7">
                  <c:v>48.15</c:v>
                </c:pt>
                <c:pt idx="8">
                  <c:v>48.32</c:v>
                </c:pt>
                <c:pt idx="9">
                  <c:v>48.4</c:v>
                </c:pt>
                <c:pt idx="10">
                  <c:v>48.57</c:v>
                </c:pt>
                <c:pt idx="11">
                  <c:v>48.48</c:v>
                </c:pt>
                <c:pt idx="12">
                  <c:v>49.08</c:v>
                </c:pt>
                <c:pt idx="13">
                  <c:v>47.98</c:v>
                </c:pt>
                <c:pt idx="14">
                  <c:v>47.41</c:v>
                </c:pt>
                <c:pt idx="15">
                  <c:v>47.54</c:v>
                </c:pt>
                <c:pt idx="16">
                  <c:v>47.92</c:v>
                </c:pt>
                <c:pt idx="17">
                  <c:v>47.18</c:v>
                </c:pt>
              </c:numCache>
            </c:numRef>
          </c:val>
        </c:ser>
        <c:ser>
          <c:idx val="4"/>
          <c:order val="6"/>
          <c:tx>
            <c:strRef>
              <c:f>LDL!$O$2</c:f>
              <c:strCache>
                <c:ptCount val="1"/>
                <c:pt idx="0">
                  <c:v>積水認証値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LDL!$A$3:$A$21</c:f>
              <c:numCache>
                <c:formatCode>General</c:formatCode>
                <c:ptCount val="19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</c:numCache>
            </c:numRef>
          </c:cat>
          <c:val>
            <c:numRef>
              <c:f>LDL!$O$3:$O$21</c:f>
              <c:numCache>
                <c:formatCode>0</c:formatCode>
                <c:ptCount val="19"/>
                <c:pt idx="0">
                  <c:v>48</c:v>
                </c:pt>
                <c:pt idx="1">
                  <c:v>48</c:v>
                </c:pt>
                <c:pt idx="2">
                  <c:v>48</c:v>
                </c:pt>
                <c:pt idx="3">
                  <c:v>48</c:v>
                </c:pt>
                <c:pt idx="4">
                  <c:v>48</c:v>
                </c:pt>
                <c:pt idx="5">
                  <c:v>48</c:v>
                </c:pt>
                <c:pt idx="6">
                  <c:v>48</c:v>
                </c:pt>
                <c:pt idx="7">
                  <c:v>48</c:v>
                </c:pt>
                <c:pt idx="8">
                  <c:v>48</c:v>
                </c:pt>
                <c:pt idx="9">
                  <c:v>48</c:v>
                </c:pt>
                <c:pt idx="10">
                  <c:v>48</c:v>
                </c:pt>
                <c:pt idx="11">
                  <c:v>48</c:v>
                </c:pt>
                <c:pt idx="12">
                  <c:v>48</c:v>
                </c:pt>
                <c:pt idx="13">
                  <c:v>48</c:v>
                </c:pt>
                <c:pt idx="14">
                  <c:v>48</c:v>
                </c:pt>
                <c:pt idx="15">
                  <c:v>48</c:v>
                </c:pt>
                <c:pt idx="16">
                  <c:v>48</c:v>
                </c:pt>
                <c:pt idx="17">
                  <c:v>48</c:v>
                </c:pt>
                <c:pt idx="18">
                  <c:v>48</c:v>
                </c:pt>
              </c:numCache>
            </c:numRef>
          </c:val>
        </c:ser>
        <c:ser>
          <c:idx val="5"/>
          <c:order val="7"/>
          <c:tx>
            <c:strRef>
              <c:f>LDL!$P$2</c:f>
              <c:strCache>
                <c:ptCount val="1"/>
                <c:pt idx="0">
                  <c:v>積水平均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LDL!$A$3:$A$21</c:f>
              <c:numCache>
                <c:formatCode>General</c:formatCode>
                <c:ptCount val="19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</c:numCache>
            </c:numRef>
          </c:cat>
          <c:val>
            <c:numRef>
              <c:f>LDL!$P$3:$P$17</c:f>
              <c:numCache>
                <c:formatCode>0.0</c:formatCode>
                <c:ptCount val="15"/>
                <c:pt idx="0">
                  <c:v>47.314999999999998</c:v>
                </c:pt>
                <c:pt idx="1">
                  <c:v>48.832777777777778</c:v>
                </c:pt>
                <c:pt idx="2">
                  <c:v>48.217555555555556</c:v>
                </c:pt>
                <c:pt idx="3">
                  <c:v>48.906861111111112</c:v>
                </c:pt>
                <c:pt idx="4">
                  <c:v>49.054065217391305</c:v>
                </c:pt>
                <c:pt idx="5">
                  <c:v>49.053138888888888</c:v>
                </c:pt>
                <c:pt idx="6">
                  <c:v>48.902212121212123</c:v>
                </c:pt>
                <c:pt idx="7">
                  <c:v>49.336833333333324</c:v>
                </c:pt>
                <c:pt idx="8">
                  <c:v>48.194333333333333</c:v>
                </c:pt>
                <c:pt idx="9">
                  <c:v>48.720847517730498</c:v>
                </c:pt>
                <c:pt idx="10">
                  <c:v>48.81922222222223</c:v>
                </c:pt>
                <c:pt idx="11">
                  <c:v>48.919683673469393</c:v>
                </c:pt>
                <c:pt idx="12">
                  <c:v>49.029004065040652</c:v>
                </c:pt>
                <c:pt idx="13">
                  <c:v>48.428263440860214</c:v>
                </c:pt>
                <c:pt idx="14">
                  <c:v>48.580087301587298</c:v>
                </c:pt>
              </c:numCache>
            </c:numRef>
          </c:val>
        </c:ser>
        <c:ser>
          <c:idx val="6"/>
          <c:order val="8"/>
          <c:tx>
            <c:strRef>
              <c:f>LDL!$T$2</c:f>
              <c:strCache>
                <c:ptCount val="1"/>
                <c:pt idx="0">
                  <c:v>積水下限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LDL!$A$3:$A$21</c:f>
              <c:numCache>
                <c:formatCode>General</c:formatCode>
                <c:ptCount val="19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</c:numCache>
            </c:numRef>
          </c:cat>
          <c:val>
            <c:numRef>
              <c:f>LDL!$T$3:$T$21</c:f>
              <c:numCache>
                <c:formatCode>General</c:formatCode>
                <c:ptCount val="19"/>
                <c:pt idx="0">
                  <c:v>43</c:v>
                </c:pt>
                <c:pt idx="1">
                  <c:v>43</c:v>
                </c:pt>
                <c:pt idx="2">
                  <c:v>43</c:v>
                </c:pt>
                <c:pt idx="3">
                  <c:v>43</c:v>
                </c:pt>
                <c:pt idx="4">
                  <c:v>43</c:v>
                </c:pt>
                <c:pt idx="5">
                  <c:v>43</c:v>
                </c:pt>
                <c:pt idx="6">
                  <c:v>43</c:v>
                </c:pt>
                <c:pt idx="7">
                  <c:v>43</c:v>
                </c:pt>
                <c:pt idx="8">
                  <c:v>43</c:v>
                </c:pt>
                <c:pt idx="9">
                  <c:v>43</c:v>
                </c:pt>
                <c:pt idx="10">
                  <c:v>43</c:v>
                </c:pt>
                <c:pt idx="11">
                  <c:v>43</c:v>
                </c:pt>
                <c:pt idx="12">
                  <c:v>43</c:v>
                </c:pt>
                <c:pt idx="13">
                  <c:v>43</c:v>
                </c:pt>
                <c:pt idx="14">
                  <c:v>43</c:v>
                </c:pt>
                <c:pt idx="15">
                  <c:v>43</c:v>
                </c:pt>
                <c:pt idx="16">
                  <c:v>43</c:v>
                </c:pt>
                <c:pt idx="17">
                  <c:v>43</c:v>
                </c:pt>
                <c:pt idx="18">
                  <c:v>43</c:v>
                </c:pt>
              </c:numCache>
            </c:numRef>
          </c:val>
        </c:ser>
        <c:ser>
          <c:idx val="7"/>
          <c:order val="9"/>
          <c:tx>
            <c:strRef>
              <c:f>LDL!$U$2</c:f>
              <c:strCache>
                <c:ptCount val="1"/>
                <c:pt idx="0">
                  <c:v>積水上限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LDL!$A$3:$A$21</c:f>
              <c:numCache>
                <c:formatCode>General</c:formatCode>
                <c:ptCount val="19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</c:numCache>
            </c:numRef>
          </c:cat>
          <c:val>
            <c:numRef>
              <c:f>LDL!$U$3:$U$21</c:f>
              <c:numCache>
                <c:formatCode>General</c:formatCode>
                <c:ptCount val="19"/>
                <c:pt idx="0">
                  <c:v>53</c:v>
                </c:pt>
                <c:pt idx="1">
                  <c:v>53</c:v>
                </c:pt>
                <c:pt idx="2">
                  <c:v>53</c:v>
                </c:pt>
                <c:pt idx="3">
                  <c:v>53</c:v>
                </c:pt>
                <c:pt idx="4">
                  <c:v>53</c:v>
                </c:pt>
                <c:pt idx="5">
                  <c:v>53</c:v>
                </c:pt>
                <c:pt idx="6">
                  <c:v>53</c:v>
                </c:pt>
                <c:pt idx="7">
                  <c:v>53</c:v>
                </c:pt>
                <c:pt idx="8">
                  <c:v>53</c:v>
                </c:pt>
                <c:pt idx="9">
                  <c:v>53</c:v>
                </c:pt>
                <c:pt idx="10">
                  <c:v>53</c:v>
                </c:pt>
                <c:pt idx="11">
                  <c:v>53</c:v>
                </c:pt>
                <c:pt idx="12">
                  <c:v>53</c:v>
                </c:pt>
                <c:pt idx="13">
                  <c:v>53</c:v>
                </c:pt>
                <c:pt idx="14">
                  <c:v>53</c:v>
                </c:pt>
                <c:pt idx="15">
                  <c:v>53</c:v>
                </c:pt>
                <c:pt idx="16">
                  <c:v>53</c:v>
                </c:pt>
                <c:pt idx="17">
                  <c:v>53</c:v>
                </c:pt>
                <c:pt idx="18">
                  <c:v>53</c:v>
                </c:pt>
              </c:numCache>
            </c:numRef>
          </c:val>
        </c:ser>
        <c:marker val="1"/>
        <c:axId val="99900416"/>
        <c:axId val="99906304"/>
      </c:lineChart>
      <c:catAx>
        <c:axId val="99900416"/>
        <c:scaling>
          <c:orientation val="minMax"/>
        </c:scaling>
        <c:axPos val="b"/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99906304"/>
        <c:crosses val="autoZero"/>
        <c:lblAlgn val="ctr"/>
        <c:lblOffset val="100"/>
        <c:tickLblSkip val="1"/>
        <c:tickMarkSkip val="1"/>
      </c:catAx>
      <c:valAx>
        <c:axId val="99906304"/>
        <c:scaling>
          <c:orientation val="minMax"/>
          <c:max val="58"/>
          <c:min val="38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99900416"/>
        <c:crosses val="autoZero"/>
        <c:crossBetween val="between"/>
        <c:majorUnit val="5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9870198043426388"/>
          <c:y val="0.19692322243503346"/>
          <c:w val="0.18831185874493181"/>
          <c:h val="0.65846255704523349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200" verticalDpi="200"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>
        <c:manualLayout>
          <c:layoutTarget val="inner"/>
          <c:xMode val="edge"/>
          <c:yMode val="edge"/>
          <c:x val="6.5616881993421583E-2"/>
          <c:y val="8.5245901639344229E-2"/>
          <c:w val="0.70472531260935156"/>
          <c:h val="0.72459016393442621"/>
        </c:manualLayout>
      </c:layout>
      <c:lineChart>
        <c:grouping val="standard"/>
        <c:ser>
          <c:idx val="0"/>
          <c:order val="0"/>
          <c:tx>
            <c:strRef>
              <c:f>Mg!$B$2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Mg!$A$3:$A$21</c:f>
              <c:numCache>
                <c:formatCode>General</c:formatCode>
                <c:ptCount val="19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</c:numCache>
            </c:numRef>
          </c:cat>
          <c:val>
            <c:numRef>
              <c:f>Mg!$B$3:$B$21</c:f>
              <c:numCache>
                <c:formatCode>0.00</c:formatCode>
                <c:ptCount val="19"/>
                <c:pt idx="1">
                  <c:v>2.7022727272727289</c:v>
                </c:pt>
                <c:pt idx="2">
                  <c:v>2.7027777777777793</c:v>
                </c:pt>
                <c:pt idx="3">
                  <c:v>2.7057142857142873</c:v>
                </c:pt>
                <c:pt idx="4">
                  <c:v>2.7000000000000015</c:v>
                </c:pt>
                <c:pt idx="5">
                  <c:v>2.7000000000000015</c:v>
                </c:pt>
                <c:pt idx="6">
                  <c:v>2.700000000000002</c:v>
                </c:pt>
                <c:pt idx="7">
                  <c:v>2.7000000000000015</c:v>
                </c:pt>
                <c:pt idx="8">
                  <c:v>2.7027777777777793</c:v>
                </c:pt>
                <c:pt idx="9">
                  <c:v>2.7000000000000015</c:v>
                </c:pt>
                <c:pt idx="10">
                  <c:v>2.7088235294117662</c:v>
                </c:pt>
                <c:pt idx="11">
                  <c:v>2.7093750000000014</c:v>
                </c:pt>
                <c:pt idx="12">
                  <c:v>2.7000000000000015</c:v>
                </c:pt>
                <c:pt idx="13">
                  <c:v>2.7312500000000006</c:v>
                </c:pt>
                <c:pt idx="14">
                  <c:v>2.709375000000001</c:v>
                </c:pt>
                <c:pt idx="15">
                  <c:v>2.7250000000000014</c:v>
                </c:pt>
                <c:pt idx="16">
                  <c:v>2.7218750000000012</c:v>
                </c:pt>
                <c:pt idx="17">
                  <c:v>2.7074074074074082</c:v>
                </c:pt>
              </c:numCache>
            </c:numRef>
          </c:val>
        </c:ser>
        <c:ser>
          <c:idx val="1"/>
          <c:order val="1"/>
          <c:tx>
            <c:strRef>
              <c:f>Mg!$C$2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Mg!$A$3:$A$21</c:f>
              <c:numCache>
                <c:formatCode>General</c:formatCode>
                <c:ptCount val="19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</c:numCache>
            </c:numRef>
          </c:cat>
          <c:val>
            <c:numRef>
              <c:f>Mg!$C$3:$C$21</c:f>
              <c:numCache>
                <c:formatCode>0.00</c:formatCode>
                <c:ptCount val="19"/>
                <c:pt idx="1">
                  <c:v>2.7050454545454548</c:v>
                </c:pt>
                <c:pt idx="2">
                  <c:v>2.6971111111111119</c:v>
                </c:pt>
                <c:pt idx="3">
                  <c:v>2.6968421052631575</c:v>
                </c:pt>
                <c:pt idx="4">
                  <c:v>2.7277777777777779</c:v>
                </c:pt>
                <c:pt idx="5">
                  <c:v>2.6746190476190481</c:v>
                </c:pt>
                <c:pt idx="6">
                  <c:v>2.6955454545454547</c:v>
                </c:pt>
                <c:pt idx="7">
                  <c:v>2.6746190476190481</c:v>
                </c:pt>
                <c:pt idx="8">
                  <c:v>2.7016111111111112</c:v>
                </c:pt>
                <c:pt idx="9">
                  <c:v>2.6746190476190481</c:v>
                </c:pt>
                <c:pt idx="10">
                  <c:v>2.6652272727272726</c:v>
                </c:pt>
                <c:pt idx="11">
                  <c:v>2.6589523809523814</c:v>
                </c:pt>
                <c:pt idx="12">
                  <c:v>2.6643333333333334</c:v>
                </c:pt>
                <c:pt idx="13">
                  <c:v>2.6589523809523814</c:v>
                </c:pt>
                <c:pt idx="14">
                  <c:v>2.6781578947368425</c:v>
                </c:pt>
                <c:pt idx="15">
                  <c:v>2.6703684210526317</c:v>
                </c:pt>
                <c:pt idx="16">
                  <c:v>2.6768947368421054</c:v>
                </c:pt>
                <c:pt idx="17">
                  <c:v>2.6807500000000002</c:v>
                </c:pt>
              </c:numCache>
            </c:numRef>
          </c:val>
        </c:ser>
        <c:ser>
          <c:idx val="2"/>
          <c:order val="2"/>
          <c:tx>
            <c:strRef>
              <c:f>Mg!$D$2</c:f>
              <c:strCache>
                <c:ptCount val="1"/>
                <c:pt idx="0">
                  <c:v>船橋中央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Mg!$A$3:$A$21</c:f>
              <c:numCache>
                <c:formatCode>General</c:formatCode>
                <c:ptCount val="19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</c:numCache>
            </c:numRef>
          </c:cat>
          <c:val>
            <c:numRef>
              <c:f>Mg!$D$3:$D$21</c:f>
              <c:numCache>
                <c:formatCode>0.00</c:formatCode>
                <c:ptCount val="19"/>
                <c:pt idx="0">
                  <c:v>2.7269999999999999</c:v>
                </c:pt>
                <c:pt idx="1">
                  <c:v>2.7440000000000002</c:v>
                </c:pt>
                <c:pt idx="2">
                  <c:v>2.7530000000000001</c:v>
                </c:pt>
                <c:pt idx="3">
                  <c:v>2.7839999999999998</c:v>
                </c:pt>
                <c:pt idx="4">
                  <c:v>2.7690000000000001</c:v>
                </c:pt>
                <c:pt idx="5">
                  <c:v>2.79</c:v>
                </c:pt>
                <c:pt idx="6">
                  <c:v>2.7970000000000002</c:v>
                </c:pt>
                <c:pt idx="7">
                  <c:v>2.7429999999999999</c:v>
                </c:pt>
                <c:pt idx="8">
                  <c:v>2.831</c:v>
                </c:pt>
                <c:pt idx="9">
                  <c:v>2.851</c:v>
                </c:pt>
                <c:pt idx="10">
                  <c:v>2.7839999999999998</c:v>
                </c:pt>
                <c:pt idx="11">
                  <c:v>2.8220000000000001</c:v>
                </c:pt>
                <c:pt idx="12">
                  <c:v>2.8260000000000001</c:v>
                </c:pt>
                <c:pt idx="13">
                  <c:v>2.8290000000000002</c:v>
                </c:pt>
                <c:pt idx="14">
                  <c:v>2.8130000000000002</c:v>
                </c:pt>
                <c:pt idx="15">
                  <c:v>2.85</c:v>
                </c:pt>
                <c:pt idx="16">
                  <c:v>2.8660000000000001</c:v>
                </c:pt>
              </c:numCache>
            </c:numRef>
          </c:val>
        </c:ser>
        <c:ser>
          <c:idx val="4"/>
          <c:order val="3"/>
          <c:tx>
            <c:strRef>
              <c:f>Mg!$E$2</c:f>
              <c:strCache>
                <c:ptCount val="1"/>
                <c:pt idx="0">
                  <c:v>県立佐原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Mg!$A$3:$A$21</c:f>
              <c:numCache>
                <c:formatCode>General</c:formatCode>
                <c:ptCount val="19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</c:numCache>
            </c:numRef>
          </c:cat>
          <c:val>
            <c:numRef>
              <c:f>Mg!$E$3:$E$21</c:f>
              <c:numCache>
                <c:formatCode>0.00</c:formatCode>
                <c:ptCount val="19"/>
              </c:numCache>
            </c:numRef>
          </c:val>
        </c:ser>
        <c:ser>
          <c:idx val="5"/>
          <c:order val="4"/>
          <c:tx>
            <c:strRef>
              <c:f>Mg!$F$2</c:f>
              <c:strCache>
                <c:ptCount val="1"/>
                <c:pt idx="0">
                  <c:v>千葉ﾘﾊﾋﾞﾘ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Mg!$A$3:$A$21</c:f>
              <c:numCache>
                <c:formatCode>General</c:formatCode>
                <c:ptCount val="19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</c:numCache>
            </c:numRef>
          </c:cat>
          <c:val>
            <c:numRef>
              <c:f>Mg!$F$3:$F$21</c:f>
              <c:numCache>
                <c:formatCode>0.00</c:formatCode>
                <c:ptCount val="19"/>
              </c:numCache>
            </c:numRef>
          </c:val>
        </c:ser>
        <c:ser>
          <c:idx val="6"/>
          <c:order val="5"/>
          <c:tx>
            <c:strRef>
              <c:f>Mg!$G$2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Mg!$A$3:$A$21</c:f>
              <c:numCache>
                <c:formatCode>General</c:formatCode>
                <c:ptCount val="19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</c:numCache>
            </c:numRef>
          </c:cat>
          <c:val>
            <c:numRef>
              <c:f>Mg!$G$3:$G$21</c:f>
              <c:numCache>
                <c:formatCode>0.00</c:formatCode>
                <c:ptCount val="19"/>
              </c:numCache>
            </c:numRef>
          </c:val>
        </c:ser>
        <c:ser>
          <c:idx val="7"/>
          <c:order val="6"/>
          <c:tx>
            <c:strRef>
              <c:f>Mg!$H$2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Mg!$A$3:$A$21</c:f>
              <c:numCache>
                <c:formatCode>General</c:formatCode>
                <c:ptCount val="19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</c:numCache>
            </c:numRef>
          </c:cat>
          <c:val>
            <c:numRef>
              <c:f>Mg!$H$3:$H$21</c:f>
              <c:numCache>
                <c:formatCode>0.00</c:formatCode>
                <c:ptCount val="19"/>
                <c:pt idx="16">
                  <c:v>2.72</c:v>
                </c:pt>
                <c:pt idx="17">
                  <c:v>2.71</c:v>
                </c:pt>
                <c:pt idx="18">
                  <c:v>2.73</c:v>
                </c:pt>
              </c:numCache>
            </c:numRef>
          </c:val>
        </c:ser>
        <c:ser>
          <c:idx val="8"/>
          <c:order val="7"/>
          <c:tx>
            <c:strRef>
              <c:f>Mg!$I$2</c:f>
              <c:strCache>
                <c:ptCount val="1"/>
                <c:pt idx="0">
                  <c:v>東歯大市川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Mg!$A$3:$A$21</c:f>
              <c:numCache>
                <c:formatCode>General</c:formatCode>
                <c:ptCount val="19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</c:numCache>
            </c:numRef>
          </c:cat>
          <c:val>
            <c:numRef>
              <c:f>Mg!$I$3:$I$21</c:f>
              <c:numCache>
                <c:formatCode>0.00</c:formatCode>
                <c:ptCount val="19"/>
                <c:pt idx="1">
                  <c:v>2.7</c:v>
                </c:pt>
                <c:pt idx="2">
                  <c:v>2.677</c:v>
                </c:pt>
                <c:pt idx="3">
                  <c:v>2.6720000000000002</c:v>
                </c:pt>
                <c:pt idx="4">
                  <c:v>2.669</c:v>
                </c:pt>
                <c:pt idx="5">
                  <c:v>2.7029999999999998</c:v>
                </c:pt>
                <c:pt idx="6">
                  <c:v>2.6859999999999999</c:v>
                </c:pt>
                <c:pt idx="7">
                  <c:v>2.8130000000000002</c:v>
                </c:pt>
                <c:pt idx="8">
                  <c:v>2.6619999999999999</c:v>
                </c:pt>
                <c:pt idx="9">
                  <c:v>2.6389999999999998</c:v>
                </c:pt>
                <c:pt idx="10">
                  <c:v>2.601</c:v>
                </c:pt>
                <c:pt idx="11">
                  <c:v>2.625</c:v>
                </c:pt>
                <c:pt idx="12">
                  <c:v>2.63</c:v>
                </c:pt>
                <c:pt idx="13">
                  <c:v>2.63</c:v>
                </c:pt>
                <c:pt idx="14">
                  <c:v>2.6419999999999999</c:v>
                </c:pt>
                <c:pt idx="15">
                  <c:v>2.67</c:v>
                </c:pt>
                <c:pt idx="16">
                  <c:v>2.6480000000000001</c:v>
                </c:pt>
                <c:pt idx="17">
                  <c:v>2.621</c:v>
                </c:pt>
              </c:numCache>
            </c:numRef>
          </c:val>
        </c:ser>
        <c:ser>
          <c:idx val="3"/>
          <c:order val="8"/>
          <c:tx>
            <c:strRef>
              <c:f>Mg!$J$2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Mg!$A$3:$A$21</c:f>
              <c:numCache>
                <c:formatCode>General</c:formatCode>
                <c:ptCount val="19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</c:numCache>
            </c:numRef>
          </c:cat>
          <c:val>
            <c:numRef>
              <c:f>Mg!$J$3:$J$21</c:f>
              <c:numCache>
                <c:formatCode>0.00</c:formatCode>
                <c:ptCount val="19"/>
                <c:pt idx="0">
                  <c:v>2.83</c:v>
                </c:pt>
                <c:pt idx="1">
                  <c:v>2.8</c:v>
                </c:pt>
                <c:pt idx="2">
                  <c:v>2.83</c:v>
                </c:pt>
                <c:pt idx="3">
                  <c:v>2.78</c:v>
                </c:pt>
                <c:pt idx="4">
                  <c:v>2.82</c:v>
                </c:pt>
                <c:pt idx="5">
                  <c:v>2.81</c:v>
                </c:pt>
                <c:pt idx="6">
                  <c:v>2.95</c:v>
                </c:pt>
                <c:pt idx="7">
                  <c:v>2.83</c:v>
                </c:pt>
                <c:pt idx="8">
                  <c:v>2.86</c:v>
                </c:pt>
                <c:pt idx="9">
                  <c:v>2.84</c:v>
                </c:pt>
                <c:pt idx="10">
                  <c:v>2.84</c:v>
                </c:pt>
                <c:pt idx="11">
                  <c:v>2.92</c:v>
                </c:pt>
                <c:pt idx="12">
                  <c:v>2.7</c:v>
                </c:pt>
                <c:pt idx="13">
                  <c:v>2.65</c:v>
                </c:pt>
                <c:pt idx="14">
                  <c:v>2.67</c:v>
                </c:pt>
                <c:pt idx="15">
                  <c:v>2.64</c:v>
                </c:pt>
                <c:pt idx="16">
                  <c:v>2.6</c:v>
                </c:pt>
                <c:pt idx="17">
                  <c:v>2.68</c:v>
                </c:pt>
              </c:numCache>
            </c:numRef>
          </c:val>
        </c:ser>
        <c:ser>
          <c:idx val="14"/>
          <c:order val="9"/>
          <c:tx>
            <c:strRef>
              <c:f>Mg!$K$2</c:f>
              <c:strCache>
                <c:ptCount val="1"/>
                <c:pt idx="0">
                  <c:v>こども病院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Mg!$A$3:$A$21</c:f>
              <c:numCache>
                <c:formatCode>General</c:formatCode>
                <c:ptCount val="19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</c:numCache>
            </c:numRef>
          </c:cat>
          <c:val>
            <c:numRef>
              <c:f>Mg!$K$3:$K$21</c:f>
              <c:numCache>
                <c:formatCode>0.00</c:formatCode>
                <c:ptCount val="19"/>
                <c:pt idx="0">
                  <c:v>2.5714285714285716</c:v>
                </c:pt>
                <c:pt idx="1">
                  <c:v>2.6666666666666674</c:v>
                </c:pt>
                <c:pt idx="2">
                  <c:v>2.6700000000000008</c:v>
                </c:pt>
                <c:pt idx="3">
                  <c:v>2.692307692307693</c:v>
                </c:pt>
                <c:pt idx="4">
                  <c:v>2.6275862068965523</c:v>
                </c:pt>
                <c:pt idx="5">
                  <c:v>2.6916666666666678</c:v>
                </c:pt>
                <c:pt idx="6">
                  <c:v>2.7064516129032268</c:v>
                </c:pt>
                <c:pt idx="7">
                  <c:v>2.6333333333333333</c:v>
                </c:pt>
                <c:pt idx="8">
                  <c:v>2.6580645161290328</c:v>
                </c:pt>
                <c:pt idx="9">
                  <c:v>2.6433333333333335</c:v>
                </c:pt>
                <c:pt idx="10">
                  <c:v>2.6870967741935496</c:v>
                </c:pt>
                <c:pt idx="11">
                  <c:v>2.6870967741935483</c:v>
                </c:pt>
                <c:pt idx="12">
                  <c:v>2.7000000000000006</c:v>
                </c:pt>
                <c:pt idx="13">
                  <c:v>2.65</c:v>
                </c:pt>
                <c:pt idx="14">
                  <c:v>2.6820512820512836</c:v>
                </c:pt>
                <c:pt idx="15">
                  <c:v>2.7647058823529416</c:v>
                </c:pt>
                <c:pt idx="16">
                  <c:v>2.6470588235294126</c:v>
                </c:pt>
                <c:pt idx="17">
                  <c:v>2.6550000000000011</c:v>
                </c:pt>
              </c:numCache>
            </c:numRef>
          </c:val>
        </c:ser>
        <c:ser>
          <c:idx val="9"/>
          <c:order val="10"/>
          <c:tx>
            <c:strRef>
              <c:f>Mg!$L$2</c:f>
              <c:strCache>
                <c:ptCount val="1"/>
                <c:pt idx="0">
                  <c:v>認証値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Mg!$A$3:$A$21</c:f>
              <c:numCache>
                <c:formatCode>General</c:formatCode>
                <c:ptCount val="19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</c:numCache>
            </c:numRef>
          </c:cat>
          <c:val>
            <c:numRef>
              <c:f>Mg!$L$3:$L$21</c:f>
              <c:numCache>
                <c:formatCode>0.0</c:formatCode>
                <c:ptCount val="19"/>
                <c:pt idx="0">
                  <c:v>2.7</c:v>
                </c:pt>
                <c:pt idx="1">
                  <c:v>2.7</c:v>
                </c:pt>
                <c:pt idx="2">
                  <c:v>2.7</c:v>
                </c:pt>
                <c:pt idx="3">
                  <c:v>2.7</c:v>
                </c:pt>
                <c:pt idx="4">
                  <c:v>2.7</c:v>
                </c:pt>
                <c:pt idx="5">
                  <c:v>2.7</c:v>
                </c:pt>
                <c:pt idx="6">
                  <c:v>2.7</c:v>
                </c:pt>
                <c:pt idx="7">
                  <c:v>2.7</c:v>
                </c:pt>
                <c:pt idx="8">
                  <c:v>2.7</c:v>
                </c:pt>
                <c:pt idx="9">
                  <c:v>2.7</c:v>
                </c:pt>
                <c:pt idx="10">
                  <c:v>2.7</c:v>
                </c:pt>
                <c:pt idx="11">
                  <c:v>2.7</c:v>
                </c:pt>
                <c:pt idx="12">
                  <c:v>2.7</c:v>
                </c:pt>
                <c:pt idx="13">
                  <c:v>2.7</c:v>
                </c:pt>
                <c:pt idx="14">
                  <c:v>2.7</c:v>
                </c:pt>
                <c:pt idx="15">
                  <c:v>2.7</c:v>
                </c:pt>
                <c:pt idx="16">
                  <c:v>2.7</c:v>
                </c:pt>
                <c:pt idx="17">
                  <c:v>2.7</c:v>
                </c:pt>
                <c:pt idx="18">
                  <c:v>2.7</c:v>
                </c:pt>
              </c:numCache>
            </c:numRef>
          </c:val>
        </c:ser>
        <c:ser>
          <c:idx val="10"/>
          <c:order val="11"/>
          <c:tx>
            <c:strRef>
              <c:f>Mg!$M$2</c:f>
              <c:strCache>
                <c:ptCount val="1"/>
                <c:pt idx="0">
                  <c:v>7病院平均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Mg!$A$3:$A$21</c:f>
              <c:numCache>
                <c:formatCode>General</c:formatCode>
                <c:ptCount val="19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</c:numCache>
            </c:numRef>
          </c:cat>
          <c:val>
            <c:numRef>
              <c:f>Mg!$M$3:$M$21</c:f>
              <c:numCache>
                <c:formatCode>0.00</c:formatCode>
                <c:ptCount val="19"/>
                <c:pt idx="0">
                  <c:v>2.7094761904761904</c:v>
                </c:pt>
                <c:pt idx="1">
                  <c:v>2.719664141414142</c:v>
                </c:pt>
                <c:pt idx="2">
                  <c:v>2.7216481481481485</c:v>
                </c:pt>
                <c:pt idx="3">
                  <c:v>2.7218106805475224</c:v>
                </c:pt>
                <c:pt idx="4">
                  <c:v>2.718893997445722</c:v>
                </c:pt>
                <c:pt idx="5">
                  <c:v>2.7282142857142859</c:v>
                </c:pt>
                <c:pt idx="6">
                  <c:v>2.7558328445747802</c:v>
                </c:pt>
                <c:pt idx="7">
                  <c:v>2.7323253968253973</c:v>
                </c:pt>
                <c:pt idx="8">
                  <c:v>2.7359089008363209</c:v>
                </c:pt>
                <c:pt idx="9">
                  <c:v>2.7246587301587302</c:v>
                </c:pt>
                <c:pt idx="10">
                  <c:v>2.7143579293887643</c:v>
                </c:pt>
                <c:pt idx="11">
                  <c:v>2.7370706925243216</c:v>
                </c:pt>
                <c:pt idx="12">
                  <c:v>2.7033888888888886</c:v>
                </c:pt>
                <c:pt idx="13">
                  <c:v>2.6915337301587301</c:v>
                </c:pt>
                <c:pt idx="14">
                  <c:v>2.699097362798021</c:v>
                </c:pt>
                <c:pt idx="15">
                  <c:v>2.7200123839009294</c:v>
                </c:pt>
                <c:pt idx="16">
                  <c:v>2.6971183657673601</c:v>
                </c:pt>
                <c:pt idx="17">
                  <c:v>2.675692901234568</c:v>
                </c:pt>
                <c:pt idx="18">
                  <c:v>2.73</c:v>
                </c:pt>
              </c:numCache>
            </c:numRef>
          </c:val>
        </c:ser>
        <c:ser>
          <c:idx val="11"/>
          <c:order val="12"/>
          <c:tx>
            <c:strRef>
              <c:f>Mg!$N$2</c:f>
              <c:strCache>
                <c:ptCount val="1"/>
                <c:pt idx="0">
                  <c:v>R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Mg!$A$3:$A$21</c:f>
              <c:numCache>
                <c:formatCode>General</c:formatCode>
                <c:ptCount val="19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</c:numCache>
            </c:numRef>
          </c:cat>
          <c:val>
            <c:numRef>
              <c:f>Mg!$N$3:$N$21</c:f>
              <c:numCache>
                <c:formatCode>0.00</c:formatCode>
                <c:ptCount val="19"/>
                <c:pt idx="0">
                  <c:v>0.25857142857142845</c:v>
                </c:pt>
                <c:pt idx="1">
                  <c:v>0.13333333333333242</c:v>
                </c:pt>
                <c:pt idx="2">
                  <c:v>0.15999999999999925</c:v>
                </c:pt>
                <c:pt idx="3">
                  <c:v>0.11199999999999966</c:v>
                </c:pt>
                <c:pt idx="4">
                  <c:v>0.19241379310344753</c:v>
                </c:pt>
                <c:pt idx="5">
                  <c:v>0.13538095238095194</c:v>
                </c:pt>
                <c:pt idx="6">
                  <c:v>0.26400000000000023</c:v>
                </c:pt>
                <c:pt idx="7">
                  <c:v>0.19666666666666677</c:v>
                </c:pt>
                <c:pt idx="8">
                  <c:v>0.20193548387096705</c:v>
                </c:pt>
                <c:pt idx="9">
                  <c:v>0.21200000000000019</c:v>
                </c:pt>
                <c:pt idx="10">
                  <c:v>0.23899999999999988</c:v>
                </c:pt>
                <c:pt idx="11">
                  <c:v>0.29499999999999993</c:v>
                </c:pt>
                <c:pt idx="12">
                  <c:v>0.19600000000000017</c:v>
                </c:pt>
                <c:pt idx="13">
                  <c:v>0.19900000000000029</c:v>
                </c:pt>
                <c:pt idx="14">
                  <c:v>0.17100000000000026</c:v>
                </c:pt>
                <c:pt idx="15">
                  <c:v>0.20999999999999996</c:v>
                </c:pt>
                <c:pt idx="16">
                  <c:v>0.26600000000000001</c:v>
                </c:pt>
                <c:pt idx="17">
                  <c:v>8.8999999999999968E-2</c:v>
                </c:pt>
                <c:pt idx="18">
                  <c:v>0</c:v>
                </c:pt>
              </c:numCache>
            </c:numRef>
          </c:val>
        </c:ser>
        <c:ser>
          <c:idx val="12"/>
          <c:order val="13"/>
          <c:tx>
            <c:strRef>
              <c:f>Mg!$O$2</c:f>
              <c:strCache>
                <c:ptCount val="1"/>
                <c:pt idx="0">
                  <c:v>下限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Mg!$A$3:$A$21</c:f>
              <c:numCache>
                <c:formatCode>General</c:formatCode>
                <c:ptCount val="19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</c:numCache>
            </c:numRef>
          </c:cat>
          <c:val>
            <c:numRef>
              <c:f>Mg!$O$3:$O$21</c:f>
              <c:numCache>
                <c:formatCode>0.0</c:formatCode>
                <c:ptCount val="19"/>
                <c:pt idx="0">
                  <c:v>2.5</c:v>
                </c:pt>
                <c:pt idx="1">
                  <c:v>2.5</c:v>
                </c:pt>
                <c:pt idx="2">
                  <c:v>2.5</c:v>
                </c:pt>
                <c:pt idx="3">
                  <c:v>2.5</c:v>
                </c:pt>
                <c:pt idx="4">
                  <c:v>2.5</c:v>
                </c:pt>
                <c:pt idx="5">
                  <c:v>2.5</c:v>
                </c:pt>
                <c:pt idx="6">
                  <c:v>2.5</c:v>
                </c:pt>
                <c:pt idx="7">
                  <c:v>2.5</c:v>
                </c:pt>
                <c:pt idx="8">
                  <c:v>2.5</c:v>
                </c:pt>
                <c:pt idx="9">
                  <c:v>2.5</c:v>
                </c:pt>
                <c:pt idx="10">
                  <c:v>2.5</c:v>
                </c:pt>
                <c:pt idx="11">
                  <c:v>2.5</c:v>
                </c:pt>
                <c:pt idx="12">
                  <c:v>2.5</c:v>
                </c:pt>
                <c:pt idx="13">
                  <c:v>2.5</c:v>
                </c:pt>
                <c:pt idx="14">
                  <c:v>2.5</c:v>
                </c:pt>
                <c:pt idx="15">
                  <c:v>2.5</c:v>
                </c:pt>
                <c:pt idx="16">
                  <c:v>2.5</c:v>
                </c:pt>
                <c:pt idx="17">
                  <c:v>2.5</c:v>
                </c:pt>
                <c:pt idx="18">
                  <c:v>2.5</c:v>
                </c:pt>
              </c:numCache>
            </c:numRef>
          </c:val>
        </c:ser>
        <c:ser>
          <c:idx val="13"/>
          <c:order val="14"/>
          <c:tx>
            <c:strRef>
              <c:f>Mg!$P$2</c:f>
              <c:strCache>
                <c:ptCount val="1"/>
                <c:pt idx="0">
                  <c:v>上限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Mg!$A$3:$A$21</c:f>
              <c:numCache>
                <c:formatCode>General</c:formatCode>
                <c:ptCount val="19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</c:numCache>
            </c:numRef>
          </c:cat>
          <c:val>
            <c:numRef>
              <c:f>Mg!$P$3:$P$21</c:f>
              <c:numCache>
                <c:formatCode>0.0</c:formatCode>
                <c:ptCount val="19"/>
                <c:pt idx="0">
                  <c:v>2.9</c:v>
                </c:pt>
                <c:pt idx="1">
                  <c:v>2.9</c:v>
                </c:pt>
                <c:pt idx="2">
                  <c:v>2.9</c:v>
                </c:pt>
                <c:pt idx="3">
                  <c:v>2.9</c:v>
                </c:pt>
                <c:pt idx="4">
                  <c:v>2.9</c:v>
                </c:pt>
                <c:pt idx="5">
                  <c:v>2.9</c:v>
                </c:pt>
                <c:pt idx="6">
                  <c:v>2.9</c:v>
                </c:pt>
                <c:pt idx="7">
                  <c:v>2.9</c:v>
                </c:pt>
                <c:pt idx="8">
                  <c:v>2.9</c:v>
                </c:pt>
                <c:pt idx="9">
                  <c:v>2.9</c:v>
                </c:pt>
                <c:pt idx="10">
                  <c:v>2.9</c:v>
                </c:pt>
                <c:pt idx="11">
                  <c:v>2.9</c:v>
                </c:pt>
                <c:pt idx="12">
                  <c:v>2.9</c:v>
                </c:pt>
                <c:pt idx="13">
                  <c:v>2.9</c:v>
                </c:pt>
                <c:pt idx="14">
                  <c:v>2.9</c:v>
                </c:pt>
                <c:pt idx="15">
                  <c:v>2.9</c:v>
                </c:pt>
                <c:pt idx="16">
                  <c:v>2.9</c:v>
                </c:pt>
                <c:pt idx="17">
                  <c:v>2.9</c:v>
                </c:pt>
                <c:pt idx="18">
                  <c:v>2.9</c:v>
                </c:pt>
              </c:numCache>
            </c:numRef>
          </c:val>
        </c:ser>
        <c:marker val="1"/>
        <c:axId val="89349504"/>
        <c:axId val="89363968"/>
      </c:lineChart>
      <c:catAx>
        <c:axId val="89349504"/>
        <c:scaling>
          <c:orientation val="minMax"/>
        </c:scaling>
        <c:axPos val="b"/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89363968"/>
        <c:crosses val="autoZero"/>
        <c:lblAlgn val="ctr"/>
        <c:lblOffset val="100"/>
        <c:tickLblSkip val="1"/>
        <c:tickMarkSkip val="1"/>
      </c:catAx>
      <c:valAx>
        <c:axId val="89363968"/>
        <c:scaling>
          <c:orientation val="minMax"/>
          <c:max val="3.1"/>
          <c:min val="2.2999999999999998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89349504"/>
        <c:crosses val="autoZero"/>
        <c:crossBetween val="between"/>
        <c:majorUnit val="0.2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3"/>
        <c:delete val="1"/>
      </c:legendEntry>
      <c:legendEntry>
        <c:idx val="4"/>
        <c:delete val="1"/>
      </c:legendEntry>
      <c:legendEntry>
        <c:idx val="5"/>
        <c:delete val="1"/>
      </c:legendEntry>
      <c:legendEntry>
        <c:idx val="6"/>
        <c:delete val="1"/>
      </c:legendEntry>
      <c:legendEntry>
        <c:idx val="12"/>
        <c:delete val="1"/>
      </c:legendEntry>
      <c:layout>
        <c:manualLayout>
          <c:xMode val="edge"/>
          <c:yMode val="edge"/>
          <c:x val="0.81758641163512069"/>
          <c:y val="0.10537504770360782"/>
          <c:w val="0.16141754479421591"/>
          <c:h val="0.88817744962889278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>
        <c:manualLayout>
          <c:layoutTarget val="inner"/>
          <c:xMode val="edge"/>
          <c:yMode val="edge"/>
          <c:x val="8.0280015148993245E-2"/>
          <c:y val="5.4129223762859349E-2"/>
          <c:w val="0.82132630883200031"/>
          <c:h val="0.80569267677794498"/>
        </c:manualLayout>
      </c:layout>
      <c:lineChart>
        <c:grouping val="standard"/>
        <c:ser>
          <c:idx val="0"/>
          <c:order val="0"/>
          <c:tx>
            <c:strRef>
              <c:f>'2014.9月を100％とした時の活性変化率'!$B$1</c:f>
              <c:strCache>
                <c:ptCount val="1"/>
                <c:pt idx="0">
                  <c:v>AST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'2014.9月を100％とした時の活性変化率'!$A$2:$A$20</c:f>
              <c:strCache>
                <c:ptCount val="19"/>
                <c:pt idx="0">
                  <c:v>14.09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15.01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16.01</c:v>
                </c:pt>
                <c:pt idx="17">
                  <c:v>2</c:v>
                </c:pt>
                <c:pt idx="18">
                  <c:v>3</c:v>
                </c:pt>
              </c:strCache>
            </c:strRef>
          </c:cat>
          <c:val>
            <c:numRef>
              <c:f>'2014.9月を100％とした時の活性変化率'!$B$2:$B$20</c:f>
              <c:numCache>
                <c:formatCode>0.0</c:formatCode>
                <c:ptCount val="19"/>
                <c:pt idx="0">
                  <c:v>100</c:v>
                </c:pt>
                <c:pt idx="1">
                  <c:v>99.617064335111479</c:v>
                </c:pt>
                <c:pt idx="2">
                  <c:v>99.546607221740047</c:v>
                </c:pt>
                <c:pt idx="3">
                  <c:v>99.707537540860983</c:v>
                </c:pt>
                <c:pt idx="4">
                  <c:v>99.692777895269998</c:v>
                </c:pt>
                <c:pt idx="5">
                  <c:v>100.25617115954091</c:v>
                </c:pt>
                <c:pt idx="6">
                  <c:v>100.39099129993494</c:v>
                </c:pt>
                <c:pt idx="7">
                  <c:v>100.69253898979666</c:v>
                </c:pt>
                <c:pt idx="8">
                  <c:v>100.47724482082596</c:v>
                </c:pt>
                <c:pt idx="9">
                  <c:v>100.36736534791035</c:v>
                </c:pt>
                <c:pt idx="10">
                  <c:v>100.19873030951074</c:v>
                </c:pt>
                <c:pt idx="11">
                  <c:v>100.19678254263185</c:v>
                </c:pt>
                <c:pt idx="12">
                  <c:v>100.21313004232553</c:v>
                </c:pt>
                <c:pt idx="13">
                  <c:v>100.07928839743971</c:v>
                </c:pt>
                <c:pt idx="14">
                  <c:v>100.16456007785226</c:v>
                </c:pt>
                <c:pt idx="15">
                  <c:v>99.987116349223243</c:v>
                </c:pt>
                <c:pt idx="16">
                  <c:v>99.932781131371527</c:v>
                </c:pt>
                <c:pt idx="17">
                  <c:v>99.991634401811126</c:v>
                </c:pt>
                <c:pt idx="18">
                  <c:v>99.015349833412671</c:v>
                </c:pt>
              </c:numCache>
            </c:numRef>
          </c:val>
        </c:ser>
        <c:ser>
          <c:idx val="1"/>
          <c:order val="1"/>
          <c:tx>
            <c:strRef>
              <c:f>'2014.9月を100％とした時の活性変化率'!$C$1</c:f>
              <c:strCache>
                <c:ptCount val="1"/>
                <c:pt idx="0">
                  <c:v>ALT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'2014.9月を100％とした時の活性変化率'!$A$2:$A$20</c:f>
              <c:strCache>
                <c:ptCount val="19"/>
                <c:pt idx="0">
                  <c:v>14.09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15.01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16.01</c:v>
                </c:pt>
                <c:pt idx="17">
                  <c:v>2</c:v>
                </c:pt>
                <c:pt idx="18">
                  <c:v>3</c:v>
                </c:pt>
              </c:strCache>
            </c:strRef>
          </c:cat>
          <c:val>
            <c:numRef>
              <c:f>'2014.9月を100％とした時の活性変化率'!$C$2:$C$20</c:f>
              <c:numCache>
                <c:formatCode>0.0</c:formatCode>
                <c:ptCount val="19"/>
                <c:pt idx="0">
                  <c:v>100</c:v>
                </c:pt>
                <c:pt idx="1">
                  <c:v>99.708641430531003</c:v>
                </c:pt>
                <c:pt idx="2">
                  <c:v>99.5885424106622</c:v>
                </c:pt>
                <c:pt idx="3">
                  <c:v>99.649286204740079</c:v>
                </c:pt>
                <c:pt idx="4">
                  <c:v>99.776655311179539</c:v>
                </c:pt>
                <c:pt idx="5">
                  <c:v>100.02391287132657</c:v>
                </c:pt>
                <c:pt idx="6">
                  <c:v>99.964963978997829</c:v>
                </c:pt>
                <c:pt idx="7">
                  <c:v>99.920865567201631</c:v>
                </c:pt>
                <c:pt idx="8">
                  <c:v>99.962142855459106</c:v>
                </c:pt>
                <c:pt idx="9">
                  <c:v>100.06146318295262</c:v>
                </c:pt>
                <c:pt idx="10">
                  <c:v>100.17559206165399</c:v>
                </c:pt>
                <c:pt idx="11">
                  <c:v>100.31711358068516</c:v>
                </c:pt>
                <c:pt idx="12">
                  <c:v>100.34499399812734</c:v>
                </c:pt>
                <c:pt idx="13">
                  <c:v>99.894943731065098</c:v>
                </c:pt>
                <c:pt idx="14">
                  <c:v>100.07364584704526</c:v>
                </c:pt>
                <c:pt idx="15">
                  <c:v>99.818819579362014</c:v>
                </c:pt>
                <c:pt idx="16">
                  <c:v>99.993433556080689</c:v>
                </c:pt>
                <c:pt idx="17">
                  <c:v>100.19949134166681</c:v>
                </c:pt>
                <c:pt idx="18">
                  <c:v>98.527060598791778</c:v>
                </c:pt>
              </c:numCache>
            </c:numRef>
          </c:val>
        </c:ser>
        <c:ser>
          <c:idx val="2"/>
          <c:order val="2"/>
          <c:tx>
            <c:strRef>
              <c:f>'2014.9月を100％とした時の活性変化率'!$D$1</c:f>
              <c:strCache>
                <c:ptCount val="1"/>
                <c:pt idx="0">
                  <c:v>ALP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Ref>
              <c:f>'2014.9月を100％とした時の活性変化率'!$A$2:$A$20</c:f>
              <c:strCache>
                <c:ptCount val="19"/>
                <c:pt idx="0">
                  <c:v>14.09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15.01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16.01</c:v>
                </c:pt>
                <c:pt idx="17">
                  <c:v>2</c:v>
                </c:pt>
                <c:pt idx="18">
                  <c:v>3</c:v>
                </c:pt>
              </c:strCache>
            </c:strRef>
          </c:cat>
          <c:val>
            <c:numRef>
              <c:f>'2014.9月を100％とした時の活性変化率'!$D$2:$D$20</c:f>
              <c:numCache>
                <c:formatCode>0.0</c:formatCode>
                <c:ptCount val="19"/>
                <c:pt idx="0">
                  <c:v>100</c:v>
                </c:pt>
                <c:pt idx="1">
                  <c:v>100.53257930199666</c:v>
                </c:pt>
                <c:pt idx="2">
                  <c:v>100.20684671944917</c:v>
                </c:pt>
                <c:pt idx="3">
                  <c:v>100.57575051390903</c:v>
                </c:pt>
                <c:pt idx="4">
                  <c:v>100.19307151704986</c:v>
                </c:pt>
                <c:pt idx="5">
                  <c:v>100.88087390619154</c:v>
                </c:pt>
                <c:pt idx="6">
                  <c:v>101.03984402257676</c:v>
                </c:pt>
                <c:pt idx="7">
                  <c:v>101.28846988326265</c:v>
                </c:pt>
                <c:pt idx="8">
                  <c:v>101.64895944256965</c:v>
                </c:pt>
                <c:pt idx="9">
                  <c:v>101.56957944474006</c:v>
                </c:pt>
                <c:pt idx="10">
                  <c:v>101.48018769404146</c:v>
                </c:pt>
                <c:pt idx="11">
                  <c:v>101.51843698204736</c:v>
                </c:pt>
                <c:pt idx="12">
                  <c:v>101.42534591142392</c:v>
                </c:pt>
                <c:pt idx="13">
                  <c:v>101.78189693504571</c:v>
                </c:pt>
                <c:pt idx="14">
                  <c:v>101.67891634327606</c:v>
                </c:pt>
                <c:pt idx="15">
                  <c:v>101.38784845176636</c:v>
                </c:pt>
                <c:pt idx="16">
                  <c:v>101.47593006543667</c:v>
                </c:pt>
                <c:pt idx="17">
                  <c:v>101.39521072991357</c:v>
                </c:pt>
                <c:pt idx="18">
                  <c:v>103.2872235697685</c:v>
                </c:pt>
              </c:numCache>
            </c:numRef>
          </c:val>
        </c:ser>
        <c:ser>
          <c:idx val="3"/>
          <c:order val="3"/>
          <c:tx>
            <c:strRef>
              <c:f>'2014.9月を100％とした時の活性変化率'!$E$1</c:f>
              <c:strCache>
                <c:ptCount val="1"/>
                <c:pt idx="0">
                  <c:v>LD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cat>
            <c:strRef>
              <c:f>'2014.9月を100％とした時の活性変化率'!$A$2:$A$20</c:f>
              <c:strCache>
                <c:ptCount val="19"/>
                <c:pt idx="0">
                  <c:v>14.09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15.01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16.01</c:v>
                </c:pt>
                <c:pt idx="17">
                  <c:v>2</c:v>
                </c:pt>
                <c:pt idx="18">
                  <c:v>3</c:v>
                </c:pt>
              </c:strCache>
            </c:strRef>
          </c:cat>
          <c:val>
            <c:numRef>
              <c:f>'2014.9月を100％とした時の活性変化率'!$E$2:$E$20</c:f>
              <c:numCache>
                <c:formatCode>0.0</c:formatCode>
                <c:ptCount val="19"/>
                <c:pt idx="0">
                  <c:v>100</c:v>
                </c:pt>
                <c:pt idx="1">
                  <c:v>100.01025512051922</c:v>
                </c:pt>
                <c:pt idx="2">
                  <c:v>100.0238760556512</c:v>
                </c:pt>
                <c:pt idx="3">
                  <c:v>100.31154302130669</c:v>
                </c:pt>
                <c:pt idx="4">
                  <c:v>100.21814579178638</c:v>
                </c:pt>
                <c:pt idx="5">
                  <c:v>100.12286420290496</c:v>
                </c:pt>
                <c:pt idx="6">
                  <c:v>100.42407424314837</c:v>
                </c:pt>
                <c:pt idx="7">
                  <c:v>100.30099006954995</c:v>
                </c:pt>
                <c:pt idx="8">
                  <c:v>100.66919026490537</c:v>
                </c:pt>
                <c:pt idx="9">
                  <c:v>100.32132291023395</c:v>
                </c:pt>
                <c:pt idx="10">
                  <c:v>100.61814614126034</c:v>
                </c:pt>
                <c:pt idx="11">
                  <c:v>100.4064207592845</c:v>
                </c:pt>
                <c:pt idx="12">
                  <c:v>100.4487052941502</c:v>
                </c:pt>
                <c:pt idx="13">
                  <c:v>100.4315815478716</c:v>
                </c:pt>
                <c:pt idx="14">
                  <c:v>100.26566503596067</c:v>
                </c:pt>
                <c:pt idx="15">
                  <c:v>100.47124559003954</c:v>
                </c:pt>
                <c:pt idx="16">
                  <c:v>100.11764036210695</c:v>
                </c:pt>
                <c:pt idx="17">
                  <c:v>100.52282589508899</c:v>
                </c:pt>
                <c:pt idx="18">
                  <c:v>101.43332999512768</c:v>
                </c:pt>
              </c:numCache>
            </c:numRef>
          </c:val>
        </c:ser>
        <c:ser>
          <c:idx val="4"/>
          <c:order val="4"/>
          <c:tx>
            <c:strRef>
              <c:f>'2014.9月を100％とした時の活性変化率'!$F$1</c:f>
              <c:strCache>
                <c:ptCount val="1"/>
                <c:pt idx="0">
                  <c:v>CPK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cat>
            <c:strRef>
              <c:f>'2014.9月を100％とした時の活性変化率'!$A$2:$A$20</c:f>
              <c:strCache>
                <c:ptCount val="19"/>
                <c:pt idx="0">
                  <c:v>14.09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15.01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16.01</c:v>
                </c:pt>
                <c:pt idx="17">
                  <c:v>2</c:v>
                </c:pt>
                <c:pt idx="18">
                  <c:v>3</c:v>
                </c:pt>
              </c:strCache>
            </c:strRef>
          </c:cat>
          <c:val>
            <c:numRef>
              <c:f>'2014.9月を100％とした時の活性変化率'!$F$2:$F$20</c:f>
              <c:numCache>
                <c:formatCode>0.0</c:formatCode>
                <c:ptCount val="19"/>
                <c:pt idx="0">
                  <c:v>100</c:v>
                </c:pt>
                <c:pt idx="1">
                  <c:v>99.844861322353665</c:v>
                </c:pt>
                <c:pt idx="2">
                  <c:v>99.669034107758236</c:v>
                </c:pt>
                <c:pt idx="3">
                  <c:v>99.897412454230874</c:v>
                </c:pt>
                <c:pt idx="4">
                  <c:v>99.980244125890508</c:v>
                </c:pt>
                <c:pt idx="5">
                  <c:v>99.92185587419803</c:v>
                </c:pt>
                <c:pt idx="6">
                  <c:v>99.383462184469323</c:v>
                </c:pt>
                <c:pt idx="7">
                  <c:v>99.742973957329937</c:v>
                </c:pt>
                <c:pt idx="8">
                  <c:v>99.995656313567153</c:v>
                </c:pt>
                <c:pt idx="9">
                  <c:v>99.753994986863177</c:v>
                </c:pt>
                <c:pt idx="10">
                  <c:v>99.553165956782948</c:v>
                </c:pt>
                <c:pt idx="11">
                  <c:v>99.569928638039698</c:v>
                </c:pt>
                <c:pt idx="12">
                  <c:v>99.505741683701544</c:v>
                </c:pt>
                <c:pt idx="13">
                  <c:v>99.124883760566803</c:v>
                </c:pt>
                <c:pt idx="14">
                  <c:v>99.385681615866531</c:v>
                </c:pt>
                <c:pt idx="15">
                  <c:v>99.819916360683308</c:v>
                </c:pt>
                <c:pt idx="16">
                  <c:v>99.45190691211009</c:v>
                </c:pt>
                <c:pt idx="17">
                  <c:v>99.6335407460532</c:v>
                </c:pt>
                <c:pt idx="18">
                  <c:v>100.05149661263543</c:v>
                </c:pt>
              </c:numCache>
            </c:numRef>
          </c:val>
        </c:ser>
        <c:ser>
          <c:idx val="5"/>
          <c:order val="5"/>
          <c:tx>
            <c:strRef>
              <c:f>'2014.9月を100％とした時の活性変化率'!$G$1</c:f>
              <c:strCache>
                <c:ptCount val="1"/>
                <c:pt idx="0">
                  <c:v>rGT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strRef>
              <c:f>'2014.9月を100％とした時の活性変化率'!$A$2:$A$20</c:f>
              <c:strCache>
                <c:ptCount val="19"/>
                <c:pt idx="0">
                  <c:v>14.09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15.01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16.01</c:v>
                </c:pt>
                <c:pt idx="17">
                  <c:v>2</c:v>
                </c:pt>
                <c:pt idx="18">
                  <c:v>3</c:v>
                </c:pt>
              </c:strCache>
            </c:strRef>
          </c:cat>
          <c:val>
            <c:numRef>
              <c:f>'2014.9月を100％とした時の活性変化率'!$G$2:$G$20</c:f>
              <c:numCache>
                <c:formatCode>0.0</c:formatCode>
                <c:ptCount val="19"/>
                <c:pt idx="0">
                  <c:v>100</c:v>
                </c:pt>
                <c:pt idx="1">
                  <c:v>98.911393494470317</c:v>
                </c:pt>
                <c:pt idx="2">
                  <c:v>99.271327856909878</c:v>
                </c:pt>
                <c:pt idx="3">
                  <c:v>99.522921185107975</c:v>
                </c:pt>
                <c:pt idx="4">
                  <c:v>99.620939746023254</c:v>
                </c:pt>
                <c:pt idx="5">
                  <c:v>99.376412683248176</c:v>
                </c:pt>
                <c:pt idx="6">
                  <c:v>99.771220588668299</c:v>
                </c:pt>
                <c:pt idx="7">
                  <c:v>99.552250381118483</c:v>
                </c:pt>
                <c:pt idx="8">
                  <c:v>99.358529083348742</c:v>
                </c:pt>
                <c:pt idx="9">
                  <c:v>98.785418477669111</c:v>
                </c:pt>
                <c:pt idx="10">
                  <c:v>98.662380771781955</c:v>
                </c:pt>
                <c:pt idx="11">
                  <c:v>98.880246961228053</c:v>
                </c:pt>
                <c:pt idx="12">
                  <c:v>98.846573507261851</c:v>
                </c:pt>
                <c:pt idx="13">
                  <c:v>99.222419840532595</c:v>
                </c:pt>
                <c:pt idx="14">
                  <c:v>99.255497556400982</c:v>
                </c:pt>
                <c:pt idx="15">
                  <c:v>99.313218019916278</c:v>
                </c:pt>
                <c:pt idx="16">
                  <c:v>99.126077952026691</c:v>
                </c:pt>
                <c:pt idx="17">
                  <c:v>99.0484440125758</c:v>
                </c:pt>
                <c:pt idx="18">
                  <c:v>99.246129006028639</c:v>
                </c:pt>
              </c:numCache>
            </c:numRef>
          </c:val>
        </c:ser>
        <c:ser>
          <c:idx val="6"/>
          <c:order val="6"/>
          <c:tx>
            <c:strRef>
              <c:f>'2014.9月を100％とした時の活性変化率'!$H$1</c:f>
              <c:strCache>
                <c:ptCount val="1"/>
                <c:pt idx="0">
                  <c:v>AMY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008080"/>
                </a:solidFill>
                <a:prstDash val="solid"/>
              </a:ln>
            </c:spPr>
          </c:marker>
          <c:cat>
            <c:strRef>
              <c:f>'2014.9月を100％とした時の活性変化率'!$A$2:$A$20</c:f>
              <c:strCache>
                <c:ptCount val="19"/>
                <c:pt idx="0">
                  <c:v>14.09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15.01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16.01</c:v>
                </c:pt>
                <c:pt idx="17">
                  <c:v>2</c:v>
                </c:pt>
                <c:pt idx="18">
                  <c:v>3</c:v>
                </c:pt>
              </c:strCache>
            </c:strRef>
          </c:cat>
          <c:val>
            <c:numRef>
              <c:f>'2014.9月を100％とした時の活性変化率'!$H$2:$H$20</c:f>
              <c:numCache>
                <c:formatCode>0.0</c:formatCode>
                <c:ptCount val="19"/>
                <c:pt idx="0">
                  <c:v>100</c:v>
                </c:pt>
                <c:pt idx="1">
                  <c:v>98.791537699533606</c:v>
                </c:pt>
                <c:pt idx="2">
                  <c:v>99.051468855897312</c:v>
                </c:pt>
                <c:pt idx="3">
                  <c:v>99.196281067868767</c:v>
                </c:pt>
                <c:pt idx="4">
                  <c:v>99.270111410777957</c:v>
                </c:pt>
                <c:pt idx="5">
                  <c:v>98.971259697412563</c:v>
                </c:pt>
                <c:pt idx="6">
                  <c:v>99.079632804159004</c:v>
                </c:pt>
                <c:pt idx="7">
                  <c:v>99.004240253345515</c:v>
                </c:pt>
                <c:pt idx="8">
                  <c:v>98.873415814632168</c:v>
                </c:pt>
                <c:pt idx="9">
                  <c:v>98.600900699811049</c:v>
                </c:pt>
                <c:pt idx="10">
                  <c:v>98.511448351908527</c:v>
                </c:pt>
                <c:pt idx="11">
                  <c:v>98.562047965619598</c:v>
                </c:pt>
                <c:pt idx="12">
                  <c:v>98.619467277265159</c:v>
                </c:pt>
                <c:pt idx="13">
                  <c:v>98.536761542473698</c:v>
                </c:pt>
                <c:pt idx="14">
                  <c:v>98.543615319573959</c:v>
                </c:pt>
                <c:pt idx="15">
                  <c:v>98.604939927321283</c:v>
                </c:pt>
                <c:pt idx="16">
                  <c:v>98.740972999328108</c:v>
                </c:pt>
                <c:pt idx="17">
                  <c:v>98.763398021380198</c:v>
                </c:pt>
                <c:pt idx="18">
                  <c:v>97.787266224102481</c:v>
                </c:pt>
              </c:numCache>
            </c:numRef>
          </c:val>
        </c:ser>
        <c:ser>
          <c:idx val="7"/>
          <c:order val="7"/>
          <c:tx>
            <c:strRef>
              <c:f>'2014.9月を100％とした時の活性変化率'!$I$1</c:f>
              <c:strCache>
                <c:ptCount val="1"/>
                <c:pt idx="0">
                  <c:v>CHE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'2014.9月を100％とした時の活性変化率'!$A$2:$A$20</c:f>
              <c:strCache>
                <c:ptCount val="19"/>
                <c:pt idx="0">
                  <c:v>14.09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15.01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16.01</c:v>
                </c:pt>
                <c:pt idx="17">
                  <c:v>2</c:v>
                </c:pt>
                <c:pt idx="18">
                  <c:v>3</c:v>
                </c:pt>
              </c:strCache>
            </c:strRef>
          </c:cat>
          <c:val>
            <c:numRef>
              <c:f>'2014.9月を100％とした時の活性変化率'!$I$2:$I$20</c:f>
              <c:numCache>
                <c:formatCode>0.0</c:formatCode>
                <c:ptCount val="19"/>
                <c:pt idx="0">
                  <c:v>100</c:v>
                </c:pt>
                <c:pt idx="1">
                  <c:v>99.47186481989263</c:v>
                </c:pt>
                <c:pt idx="2">
                  <c:v>99.371660280464056</c:v>
                </c:pt>
                <c:pt idx="3">
                  <c:v>99.480145547165947</c:v>
                </c:pt>
                <c:pt idx="4">
                  <c:v>99.26327988783153</c:v>
                </c:pt>
                <c:pt idx="5">
                  <c:v>99.344692275600579</c:v>
                </c:pt>
                <c:pt idx="6">
                  <c:v>99.430274956384494</c:v>
                </c:pt>
                <c:pt idx="7">
                  <c:v>100.22140074556933</c:v>
                </c:pt>
                <c:pt idx="8">
                  <c:v>99.835443320578207</c:v>
                </c:pt>
                <c:pt idx="9">
                  <c:v>99.313978755527401</c:v>
                </c:pt>
                <c:pt idx="10">
                  <c:v>99.03694900822903</c:v>
                </c:pt>
                <c:pt idx="11">
                  <c:v>99.236455326896746</c:v>
                </c:pt>
                <c:pt idx="12">
                  <c:v>99.339192577793042</c:v>
                </c:pt>
                <c:pt idx="13">
                  <c:v>99.34549949987435</c:v>
                </c:pt>
                <c:pt idx="14">
                  <c:v>99.640950702101435</c:v>
                </c:pt>
                <c:pt idx="15">
                  <c:v>99.572811617653187</c:v>
                </c:pt>
                <c:pt idx="16">
                  <c:v>99.602282938183322</c:v>
                </c:pt>
                <c:pt idx="17">
                  <c:v>98.956713677074376</c:v>
                </c:pt>
                <c:pt idx="18">
                  <c:v>98.027842227378173</c:v>
                </c:pt>
              </c:numCache>
            </c:numRef>
          </c:val>
        </c:ser>
        <c:ser>
          <c:idx val="8"/>
          <c:order val="8"/>
          <c:tx>
            <c:strRef>
              <c:f>'2014.9月を100％とした時の活性変化率'!$J$1</c:f>
              <c:strCache>
                <c:ptCount val="1"/>
                <c:pt idx="0">
                  <c:v>TCH</c:v>
                </c:pt>
              </c:strCache>
            </c:strRef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00CCFF"/>
                </a:solidFill>
                <a:prstDash val="solid"/>
              </a:ln>
            </c:spPr>
          </c:marker>
          <c:cat>
            <c:strRef>
              <c:f>'2014.9月を100％とした時の活性変化率'!$A$2:$A$20</c:f>
              <c:strCache>
                <c:ptCount val="19"/>
                <c:pt idx="0">
                  <c:v>14.09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15.01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16.01</c:v>
                </c:pt>
                <c:pt idx="17">
                  <c:v>2</c:v>
                </c:pt>
                <c:pt idx="18">
                  <c:v>3</c:v>
                </c:pt>
              </c:strCache>
            </c:strRef>
          </c:cat>
          <c:val>
            <c:numRef>
              <c:f>'2014.9月を100％とした時の活性変化率'!$J$2:$J$20</c:f>
              <c:numCache>
                <c:formatCode>0.0</c:formatCode>
                <c:ptCount val="19"/>
                <c:pt idx="0">
                  <c:v>100</c:v>
                </c:pt>
                <c:pt idx="1">
                  <c:v>99.286788764840779</c:v>
                </c:pt>
                <c:pt idx="2">
                  <c:v>99.392353815010665</c:v>
                </c:pt>
                <c:pt idx="3">
                  <c:v>99.1376307773929</c:v>
                </c:pt>
                <c:pt idx="4">
                  <c:v>99.081880063368672</c:v>
                </c:pt>
                <c:pt idx="5">
                  <c:v>99.267561177110707</c:v>
                </c:pt>
                <c:pt idx="6">
                  <c:v>99.323870709842964</c:v>
                </c:pt>
                <c:pt idx="7">
                  <c:v>99.588930145150485</c:v>
                </c:pt>
                <c:pt idx="8">
                  <c:v>98.977531454891391</c:v>
                </c:pt>
                <c:pt idx="9">
                  <c:v>99.191202934321254</c:v>
                </c:pt>
                <c:pt idx="10">
                  <c:v>99.210760196177432</c:v>
                </c:pt>
                <c:pt idx="11">
                  <c:v>99.046188141607246</c:v>
                </c:pt>
                <c:pt idx="12">
                  <c:v>99.252902420730507</c:v>
                </c:pt>
                <c:pt idx="13">
                  <c:v>99.021971476388998</c:v>
                </c:pt>
                <c:pt idx="14">
                  <c:v>99.4723842923093</c:v>
                </c:pt>
                <c:pt idx="15">
                  <c:v>99.631134998330907</c:v>
                </c:pt>
                <c:pt idx="16">
                  <c:v>99.634992910881166</c:v>
                </c:pt>
                <c:pt idx="17">
                  <c:v>99.640390562464958</c:v>
                </c:pt>
                <c:pt idx="18">
                  <c:v>99.752926778580814</c:v>
                </c:pt>
              </c:numCache>
            </c:numRef>
          </c:val>
        </c:ser>
        <c:ser>
          <c:idx val="9"/>
          <c:order val="9"/>
          <c:tx>
            <c:strRef>
              <c:f>'2014.9月を100％とした時の活性変化率'!$K$1</c:f>
              <c:strCache>
                <c:ptCount val="1"/>
                <c:pt idx="0">
                  <c:v>TG</c:v>
                </c:pt>
              </c:strCache>
            </c:strRef>
          </c:tx>
          <c:spPr>
            <a:ln w="12700">
              <a:solidFill>
                <a:srgbClr val="CCFF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CCFFFF"/>
              </a:solidFill>
              <a:ln>
                <a:solidFill>
                  <a:srgbClr val="CCFFFF"/>
                </a:solidFill>
                <a:prstDash val="solid"/>
              </a:ln>
            </c:spPr>
          </c:marker>
          <c:cat>
            <c:strRef>
              <c:f>'2014.9月を100％とした時の活性変化率'!$A$2:$A$20</c:f>
              <c:strCache>
                <c:ptCount val="19"/>
                <c:pt idx="0">
                  <c:v>14.09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15.01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16.01</c:v>
                </c:pt>
                <c:pt idx="17">
                  <c:v>2</c:v>
                </c:pt>
                <c:pt idx="18">
                  <c:v>3</c:v>
                </c:pt>
              </c:strCache>
            </c:strRef>
          </c:cat>
          <c:val>
            <c:numRef>
              <c:f>'2014.9月を100％とした時の活性変化率'!$K$2:$K$20</c:f>
              <c:numCache>
                <c:formatCode>0.0</c:formatCode>
                <c:ptCount val="19"/>
                <c:pt idx="0">
                  <c:v>100</c:v>
                </c:pt>
                <c:pt idx="1">
                  <c:v>100.49119380650893</c:v>
                </c:pt>
                <c:pt idx="2">
                  <c:v>100.53937504164607</c:v>
                </c:pt>
                <c:pt idx="3">
                  <c:v>100.57926766467378</c:v>
                </c:pt>
                <c:pt idx="4">
                  <c:v>100.86319128631574</c:v>
                </c:pt>
                <c:pt idx="5">
                  <c:v>101.11135531002857</c:v>
                </c:pt>
                <c:pt idx="6">
                  <c:v>100.76460148008692</c:v>
                </c:pt>
                <c:pt idx="7">
                  <c:v>100.8106533049758</c:v>
                </c:pt>
                <c:pt idx="8">
                  <c:v>100.94122146023223</c:v>
                </c:pt>
                <c:pt idx="9">
                  <c:v>100.77594266724039</c:v>
                </c:pt>
                <c:pt idx="10">
                  <c:v>100.3745896753645</c:v>
                </c:pt>
                <c:pt idx="11">
                  <c:v>100.27755284533922</c:v>
                </c:pt>
                <c:pt idx="12">
                  <c:v>100.72155010506638</c:v>
                </c:pt>
                <c:pt idx="13">
                  <c:v>100.91230131999885</c:v>
                </c:pt>
                <c:pt idx="14">
                  <c:v>101.50357692005269</c:v>
                </c:pt>
                <c:pt idx="15">
                  <c:v>101.30825028126715</c:v>
                </c:pt>
                <c:pt idx="16">
                  <c:v>100.69443510033832</c:v>
                </c:pt>
                <c:pt idx="17">
                  <c:v>100.68906551239361</c:v>
                </c:pt>
                <c:pt idx="18">
                  <c:v>102.19530658591978</c:v>
                </c:pt>
              </c:numCache>
            </c:numRef>
          </c:val>
        </c:ser>
        <c:ser>
          <c:idx val="10"/>
          <c:order val="10"/>
          <c:tx>
            <c:strRef>
              <c:f>'2014.9月を100％とした時の活性変化率'!$L$1</c:f>
              <c:strCache>
                <c:ptCount val="1"/>
                <c:pt idx="0">
                  <c:v>HDL</c:v>
                </c:pt>
              </c:strCache>
            </c:strRef>
          </c:tx>
          <c:spPr>
            <a:ln w="12700">
              <a:solidFill>
                <a:srgbClr val="CCFFCC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CCFFCC"/>
              </a:solidFill>
              <a:ln>
                <a:solidFill>
                  <a:srgbClr val="CCFFCC"/>
                </a:solidFill>
                <a:prstDash val="solid"/>
              </a:ln>
            </c:spPr>
          </c:marker>
          <c:cat>
            <c:strRef>
              <c:f>'2014.9月を100％とした時の活性変化率'!$A$2:$A$20</c:f>
              <c:strCache>
                <c:ptCount val="19"/>
                <c:pt idx="0">
                  <c:v>14.09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15.01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16.01</c:v>
                </c:pt>
                <c:pt idx="17">
                  <c:v>2</c:v>
                </c:pt>
                <c:pt idx="18">
                  <c:v>3</c:v>
                </c:pt>
              </c:strCache>
            </c:strRef>
          </c:cat>
          <c:val>
            <c:numRef>
              <c:f>'2014.9月を100％とした時の活性変化率'!$L$2:$L$20</c:f>
              <c:numCache>
                <c:formatCode>0.0</c:formatCode>
                <c:ptCount val="19"/>
                <c:pt idx="0">
                  <c:v>100</c:v>
                </c:pt>
                <c:pt idx="1">
                  <c:v>99.445819868194533</c:v>
                </c:pt>
                <c:pt idx="2">
                  <c:v>98.875351580402409</c:v>
                </c:pt>
                <c:pt idx="3">
                  <c:v>99.481653357152041</c:v>
                </c:pt>
                <c:pt idx="4">
                  <c:v>99.827255971905387</c:v>
                </c:pt>
                <c:pt idx="5">
                  <c:v>99.775524460016868</c:v>
                </c:pt>
                <c:pt idx="6">
                  <c:v>99.362008199034747</c:v>
                </c:pt>
                <c:pt idx="7">
                  <c:v>99.896191204014869</c:v>
                </c:pt>
                <c:pt idx="8">
                  <c:v>99.461100603495709</c:v>
                </c:pt>
                <c:pt idx="9">
                  <c:v>99.739061619746536</c:v>
                </c:pt>
                <c:pt idx="10">
                  <c:v>100.28775203245476</c:v>
                </c:pt>
                <c:pt idx="11">
                  <c:v>100.58605159698155</c:v>
                </c:pt>
                <c:pt idx="12">
                  <c:v>100.04285030528818</c:v>
                </c:pt>
                <c:pt idx="13">
                  <c:v>100.14980075038702</c:v>
                </c:pt>
                <c:pt idx="14">
                  <c:v>99.693226707135736</c:v>
                </c:pt>
                <c:pt idx="15">
                  <c:v>100.46434893623719</c:v>
                </c:pt>
                <c:pt idx="16">
                  <c:v>99.54373306169802</c:v>
                </c:pt>
                <c:pt idx="17">
                  <c:v>98.974386836386216</c:v>
                </c:pt>
                <c:pt idx="18">
                  <c:v>95.932940080720286</c:v>
                </c:pt>
              </c:numCache>
            </c:numRef>
          </c:val>
        </c:ser>
        <c:ser>
          <c:idx val="11"/>
          <c:order val="11"/>
          <c:tx>
            <c:strRef>
              <c:f>'2014.9月を100％とした時の活性変化率'!$M$1</c:f>
              <c:strCache>
                <c:ptCount val="1"/>
                <c:pt idx="0">
                  <c:v>TBIL</c:v>
                </c:pt>
              </c:strCache>
            </c:strRef>
          </c:tx>
          <c:spPr>
            <a:ln w="12700">
              <a:solidFill>
                <a:srgbClr val="FFFF99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99"/>
              </a:solidFill>
              <a:ln>
                <a:solidFill>
                  <a:srgbClr val="FFFF99"/>
                </a:solidFill>
                <a:prstDash val="solid"/>
              </a:ln>
            </c:spPr>
          </c:marker>
          <c:cat>
            <c:strRef>
              <c:f>'2014.9月を100％とした時の活性変化率'!$A$2:$A$20</c:f>
              <c:strCache>
                <c:ptCount val="19"/>
                <c:pt idx="0">
                  <c:v>14.09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15.01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16.01</c:v>
                </c:pt>
                <c:pt idx="17">
                  <c:v>2</c:v>
                </c:pt>
                <c:pt idx="18">
                  <c:v>3</c:v>
                </c:pt>
              </c:strCache>
            </c:strRef>
          </c:cat>
          <c:val>
            <c:numRef>
              <c:f>'2014.9月を100％とした時の活性変化率'!$M$2:$M$20</c:f>
              <c:numCache>
                <c:formatCode>0.0</c:formatCode>
                <c:ptCount val="19"/>
                <c:pt idx="0">
                  <c:v>100</c:v>
                </c:pt>
                <c:pt idx="1">
                  <c:v>99.900785349216363</c:v>
                </c:pt>
                <c:pt idx="2">
                  <c:v>99.50406547943625</c:v>
                </c:pt>
                <c:pt idx="3">
                  <c:v>100.51223813946353</c:v>
                </c:pt>
                <c:pt idx="4">
                  <c:v>100.99704898364566</c:v>
                </c:pt>
                <c:pt idx="5">
                  <c:v>100.26488916082774</c:v>
                </c:pt>
                <c:pt idx="6">
                  <c:v>99.832011993187379</c:v>
                </c:pt>
                <c:pt idx="7">
                  <c:v>100.22891003463428</c:v>
                </c:pt>
                <c:pt idx="8">
                  <c:v>100.08381194867708</c:v>
                </c:pt>
                <c:pt idx="9">
                  <c:v>99.940439696608863</c:v>
                </c:pt>
                <c:pt idx="10">
                  <c:v>99.819366824301497</c:v>
                </c:pt>
                <c:pt idx="11">
                  <c:v>99.963098730722095</c:v>
                </c:pt>
                <c:pt idx="12">
                  <c:v>100.15762844241299</c:v>
                </c:pt>
                <c:pt idx="13">
                  <c:v>99.616674085914681</c:v>
                </c:pt>
                <c:pt idx="14">
                  <c:v>99.700652297280826</c:v>
                </c:pt>
                <c:pt idx="15">
                  <c:v>99.385451658576045</c:v>
                </c:pt>
                <c:pt idx="16">
                  <c:v>99.326833943485937</c:v>
                </c:pt>
                <c:pt idx="17">
                  <c:v>99.88532230882231</c:v>
                </c:pt>
                <c:pt idx="18">
                  <c:v>101.77005149545251</c:v>
                </c:pt>
              </c:numCache>
            </c:numRef>
          </c:val>
        </c:ser>
        <c:ser>
          <c:idx val="12"/>
          <c:order val="12"/>
          <c:tx>
            <c:strRef>
              <c:f>'2014.9月を100％とした時の活性変化率'!$N$1</c:f>
              <c:strCache>
                <c:ptCount val="1"/>
                <c:pt idx="0">
                  <c:v>TP</c:v>
                </c:pt>
              </c:strCache>
            </c:strRef>
          </c:tx>
          <c:spPr>
            <a:ln w="12700">
              <a:solidFill>
                <a:srgbClr val="99CC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99CCFF"/>
                </a:solidFill>
                <a:prstDash val="solid"/>
              </a:ln>
            </c:spPr>
          </c:marker>
          <c:cat>
            <c:strRef>
              <c:f>'2014.9月を100％とした時の活性変化率'!$A$2:$A$20</c:f>
              <c:strCache>
                <c:ptCount val="19"/>
                <c:pt idx="0">
                  <c:v>14.09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15.01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16.01</c:v>
                </c:pt>
                <c:pt idx="17">
                  <c:v>2</c:v>
                </c:pt>
                <c:pt idx="18">
                  <c:v>3</c:v>
                </c:pt>
              </c:strCache>
            </c:strRef>
          </c:cat>
          <c:val>
            <c:numRef>
              <c:f>'2014.9月を100％とした時の活性変化率'!$N$2:$N$20</c:f>
              <c:numCache>
                <c:formatCode>0.0</c:formatCode>
                <c:ptCount val="19"/>
                <c:pt idx="0">
                  <c:v>100</c:v>
                </c:pt>
                <c:pt idx="1">
                  <c:v>99.982393859590559</c:v>
                </c:pt>
                <c:pt idx="2">
                  <c:v>100.03471063218853</c:v>
                </c:pt>
                <c:pt idx="3">
                  <c:v>100.09929419630363</c:v>
                </c:pt>
                <c:pt idx="4">
                  <c:v>100.10210098947705</c:v>
                </c:pt>
                <c:pt idx="5">
                  <c:v>100.14211641950273</c:v>
                </c:pt>
                <c:pt idx="6">
                  <c:v>100.28116590431422</c:v>
                </c:pt>
                <c:pt idx="7">
                  <c:v>100.01198585331679</c:v>
                </c:pt>
                <c:pt idx="8">
                  <c:v>99.828683311935109</c:v>
                </c:pt>
                <c:pt idx="9">
                  <c:v>100.01086828884382</c:v>
                </c:pt>
                <c:pt idx="10">
                  <c:v>100.14766284170804</c:v>
                </c:pt>
                <c:pt idx="11">
                  <c:v>100.07370572319527</c:v>
                </c:pt>
                <c:pt idx="12">
                  <c:v>100.13375439930397</c:v>
                </c:pt>
                <c:pt idx="13">
                  <c:v>99.908377207341289</c:v>
                </c:pt>
                <c:pt idx="14">
                  <c:v>100.21816573898337</c:v>
                </c:pt>
                <c:pt idx="15">
                  <c:v>99.912618807406972</c:v>
                </c:pt>
                <c:pt idx="16">
                  <c:v>99.859981398687054</c:v>
                </c:pt>
                <c:pt idx="17">
                  <c:v>99.889674238233781</c:v>
                </c:pt>
                <c:pt idx="18">
                  <c:v>101.33954571927781</c:v>
                </c:pt>
              </c:numCache>
            </c:numRef>
          </c:val>
        </c:ser>
        <c:ser>
          <c:idx val="13"/>
          <c:order val="13"/>
          <c:tx>
            <c:strRef>
              <c:f>'2014.9月を100％とした時の活性変化率'!$O$1</c:f>
              <c:strCache>
                <c:ptCount val="1"/>
                <c:pt idx="0">
                  <c:v>ALB</c:v>
                </c:pt>
              </c:strCache>
            </c:strRef>
          </c:tx>
          <c:spPr>
            <a:ln w="12700">
              <a:solidFill>
                <a:srgbClr val="FF99CC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FF99CC"/>
                </a:solidFill>
                <a:prstDash val="solid"/>
              </a:ln>
            </c:spPr>
          </c:marker>
          <c:cat>
            <c:strRef>
              <c:f>'2014.9月を100％とした時の活性変化率'!$A$2:$A$20</c:f>
              <c:strCache>
                <c:ptCount val="19"/>
                <c:pt idx="0">
                  <c:v>14.09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15.01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16.01</c:v>
                </c:pt>
                <c:pt idx="17">
                  <c:v>2</c:v>
                </c:pt>
                <c:pt idx="18">
                  <c:v>3</c:v>
                </c:pt>
              </c:strCache>
            </c:strRef>
          </c:cat>
          <c:val>
            <c:numRef>
              <c:f>'2014.9月を100％とした時の活性変化率'!$O$2:$O$20</c:f>
              <c:numCache>
                <c:formatCode>0.0</c:formatCode>
                <c:ptCount val="19"/>
                <c:pt idx="0">
                  <c:v>100</c:v>
                </c:pt>
                <c:pt idx="1">
                  <c:v>99.918038823347743</c:v>
                </c:pt>
                <c:pt idx="2">
                  <c:v>99.985794570286075</c:v>
                </c:pt>
                <c:pt idx="3">
                  <c:v>99.402047817101987</c:v>
                </c:pt>
                <c:pt idx="4">
                  <c:v>99.501147313750565</c:v>
                </c:pt>
                <c:pt idx="5">
                  <c:v>99.792618219294482</c:v>
                </c:pt>
                <c:pt idx="6">
                  <c:v>99.825623342884782</c:v>
                </c:pt>
                <c:pt idx="7">
                  <c:v>99.484339300930714</c:v>
                </c:pt>
                <c:pt idx="8">
                  <c:v>99.548172325223845</c:v>
                </c:pt>
                <c:pt idx="9">
                  <c:v>99.455073733988016</c:v>
                </c:pt>
                <c:pt idx="10">
                  <c:v>99.658932637306506</c:v>
                </c:pt>
                <c:pt idx="11">
                  <c:v>99.349532276822785</c:v>
                </c:pt>
                <c:pt idx="12">
                  <c:v>99.408875565058125</c:v>
                </c:pt>
                <c:pt idx="13">
                  <c:v>98.886718837247855</c:v>
                </c:pt>
                <c:pt idx="14">
                  <c:v>99.326171195374897</c:v>
                </c:pt>
                <c:pt idx="15">
                  <c:v>99.111762130809879</c:v>
                </c:pt>
                <c:pt idx="16">
                  <c:v>99.111062178399251</c:v>
                </c:pt>
                <c:pt idx="17">
                  <c:v>99.465600820573144</c:v>
                </c:pt>
                <c:pt idx="18">
                  <c:v>99.297775395336387</c:v>
                </c:pt>
              </c:numCache>
            </c:numRef>
          </c:val>
        </c:ser>
        <c:ser>
          <c:idx val="14"/>
          <c:order val="14"/>
          <c:tx>
            <c:strRef>
              <c:f>'2014.9月を100％とした時の活性変化率'!$P$1</c:f>
              <c:strCache>
                <c:ptCount val="1"/>
                <c:pt idx="0">
                  <c:v>BUN</c:v>
                </c:pt>
              </c:strCache>
            </c:strRef>
          </c:tx>
          <c:spPr>
            <a:ln w="12700">
              <a:solidFill>
                <a:srgbClr val="CC99FF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CC99FF"/>
              </a:solidFill>
              <a:ln>
                <a:solidFill>
                  <a:srgbClr val="CC99FF"/>
                </a:solidFill>
                <a:prstDash val="solid"/>
              </a:ln>
            </c:spPr>
          </c:marker>
          <c:cat>
            <c:strRef>
              <c:f>'2014.9月を100％とした時の活性変化率'!$A$2:$A$20</c:f>
              <c:strCache>
                <c:ptCount val="19"/>
                <c:pt idx="0">
                  <c:v>14.09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15.01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16.01</c:v>
                </c:pt>
                <c:pt idx="17">
                  <c:v>2</c:v>
                </c:pt>
                <c:pt idx="18">
                  <c:v>3</c:v>
                </c:pt>
              </c:strCache>
            </c:strRef>
          </c:cat>
          <c:val>
            <c:numRef>
              <c:f>'2014.9月を100％とした時の活性変化率'!$P$2:$P$20</c:f>
              <c:numCache>
                <c:formatCode>0.0</c:formatCode>
                <c:ptCount val="19"/>
                <c:pt idx="0">
                  <c:v>100</c:v>
                </c:pt>
                <c:pt idx="1">
                  <c:v>100.43579973811343</c:v>
                </c:pt>
                <c:pt idx="2">
                  <c:v>100.64368775068075</c:v>
                </c:pt>
                <c:pt idx="3">
                  <c:v>100.19525157818595</c:v>
                </c:pt>
                <c:pt idx="4">
                  <c:v>100.74361163336849</c:v>
                </c:pt>
                <c:pt idx="5">
                  <c:v>100.62399717140518</c:v>
                </c:pt>
                <c:pt idx="6">
                  <c:v>100.4983624506049</c:v>
                </c:pt>
                <c:pt idx="7">
                  <c:v>100.38048403907634</c:v>
                </c:pt>
                <c:pt idx="8">
                  <c:v>100.74410584023124</c:v>
                </c:pt>
                <c:pt idx="9">
                  <c:v>100.70321416822559</c:v>
                </c:pt>
                <c:pt idx="10">
                  <c:v>101.09082471626979</c:v>
                </c:pt>
                <c:pt idx="11">
                  <c:v>101.0658308516237</c:v>
                </c:pt>
                <c:pt idx="12">
                  <c:v>101.02423633476603</c:v>
                </c:pt>
                <c:pt idx="13">
                  <c:v>100.83066316571974</c:v>
                </c:pt>
                <c:pt idx="14">
                  <c:v>100.69788539973203</c:v>
                </c:pt>
                <c:pt idx="15">
                  <c:v>100.82748533043602</c:v>
                </c:pt>
                <c:pt idx="16">
                  <c:v>100.83717512173804</c:v>
                </c:pt>
                <c:pt idx="17">
                  <c:v>101.00836949177906</c:v>
                </c:pt>
                <c:pt idx="18">
                  <c:v>102.34044730647815</c:v>
                </c:pt>
              </c:numCache>
            </c:numRef>
          </c:val>
        </c:ser>
        <c:ser>
          <c:idx val="15"/>
          <c:order val="15"/>
          <c:tx>
            <c:strRef>
              <c:f>'2014.9月を100％とした時の活性変化率'!$Q$1</c:f>
              <c:strCache>
                <c:ptCount val="1"/>
                <c:pt idx="0">
                  <c:v>CRE</c:v>
                </c:pt>
              </c:strCache>
            </c:strRef>
          </c:tx>
          <c:spPr>
            <a:ln w="12700">
              <a:solidFill>
                <a:srgbClr val="E3E3E3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E3E3E3"/>
                </a:solidFill>
                <a:prstDash val="solid"/>
              </a:ln>
            </c:spPr>
          </c:marker>
          <c:cat>
            <c:strRef>
              <c:f>'2014.9月を100％とした時の活性変化率'!$A$2:$A$20</c:f>
              <c:strCache>
                <c:ptCount val="19"/>
                <c:pt idx="0">
                  <c:v>14.09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15.01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16.01</c:v>
                </c:pt>
                <c:pt idx="17">
                  <c:v>2</c:v>
                </c:pt>
                <c:pt idx="18">
                  <c:v>3</c:v>
                </c:pt>
              </c:strCache>
            </c:strRef>
          </c:cat>
          <c:val>
            <c:numRef>
              <c:f>'2014.9月を100％とした時の活性変化率'!$Q$2:$Q$20</c:f>
              <c:numCache>
                <c:formatCode>0.0</c:formatCode>
                <c:ptCount val="19"/>
                <c:pt idx="0">
                  <c:v>100</c:v>
                </c:pt>
                <c:pt idx="1">
                  <c:v>99.873985642674569</c:v>
                </c:pt>
                <c:pt idx="2">
                  <c:v>99.76961212393779</c:v>
                </c:pt>
                <c:pt idx="3">
                  <c:v>100.21059802593906</c:v>
                </c:pt>
                <c:pt idx="4">
                  <c:v>100.19136080291042</c:v>
                </c:pt>
                <c:pt idx="5">
                  <c:v>100.19819675749977</c:v>
                </c:pt>
                <c:pt idx="6">
                  <c:v>100.07809564680777</c:v>
                </c:pt>
                <c:pt idx="7">
                  <c:v>100.04103120012905</c:v>
                </c:pt>
                <c:pt idx="8">
                  <c:v>99.779679214842773</c:v>
                </c:pt>
                <c:pt idx="9">
                  <c:v>100.34183210327281</c:v>
                </c:pt>
                <c:pt idx="10">
                  <c:v>100.37265488380875</c:v>
                </c:pt>
                <c:pt idx="11">
                  <c:v>100.063342191709</c:v>
                </c:pt>
                <c:pt idx="12">
                  <c:v>99.971242423742638</c:v>
                </c:pt>
                <c:pt idx="13">
                  <c:v>99.924565583849912</c:v>
                </c:pt>
                <c:pt idx="14">
                  <c:v>99.839450692151871</c:v>
                </c:pt>
                <c:pt idx="15">
                  <c:v>99.583355504913541</c:v>
                </c:pt>
                <c:pt idx="16">
                  <c:v>99.679803212837754</c:v>
                </c:pt>
                <c:pt idx="17">
                  <c:v>99.689606236972324</c:v>
                </c:pt>
                <c:pt idx="18">
                  <c:v>97.910810052876954</c:v>
                </c:pt>
              </c:numCache>
            </c:numRef>
          </c:val>
        </c:ser>
        <c:ser>
          <c:idx val="16"/>
          <c:order val="16"/>
          <c:tx>
            <c:strRef>
              <c:f>'2014.9月を100％とした時の活性変化率'!$R$1</c:f>
              <c:strCache>
                <c:ptCount val="1"/>
                <c:pt idx="0">
                  <c:v>UA</c:v>
                </c:pt>
              </c:strCache>
            </c:strRef>
          </c:tx>
          <c:spPr>
            <a:ln w="12700">
              <a:solidFill>
                <a:srgbClr val="3366FF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3366FF"/>
                </a:solidFill>
                <a:prstDash val="solid"/>
              </a:ln>
            </c:spPr>
          </c:marker>
          <c:cat>
            <c:strRef>
              <c:f>'2014.9月を100％とした時の活性変化率'!$A$2:$A$20</c:f>
              <c:strCache>
                <c:ptCount val="19"/>
                <c:pt idx="0">
                  <c:v>14.09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15.01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16.01</c:v>
                </c:pt>
                <c:pt idx="17">
                  <c:v>2</c:v>
                </c:pt>
                <c:pt idx="18">
                  <c:v>3</c:v>
                </c:pt>
              </c:strCache>
            </c:strRef>
          </c:cat>
          <c:val>
            <c:numRef>
              <c:f>'2014.9月を100％とした時の活性変化率'!$R$2:$R$20</c:f>
              <c:numCache>
                <c:formatCode>0.0</c:formatCode>
                <c:ptCount val="19"/>
                <c:pt idx="0">
                  <c:v>100</c:v>
                </c:pt>
                <c:pt idx="1">
                  <c:v>99.522289956718197</c:v>
                </c:pt>
                <c:pt idx="2">
                  <c:v>99.494272957470059</c:v>
                </c:pt>
                <c:pt idx="3">
                  <c:v>99.770099555421709</c:v>
                </c:pt>
                <c:pt idx="4">
                  <c:v>99.884881071671742</c:v>
                </c:pt>
                <c:pt idx="5">
                  <c:v>100.01875715870065</c:v>
                </c:pt>
                <c:pt idx="6">
                  <c:v>99.978800263487514</c:v>
                </c:pt>
                <c:pt idx="7">
                  <c:v>99.937924163278723</c:v>
                </c:pt>
                <c:pt idx="8">
                  <c:v>99.637837300206456</c:v>
                </c:pt>
                <c:pt idx="9">
                  <c:v>99.672091030480786</c:v>
                </c:pt>
                <c:pt idx="10">
                  <c:v>99.721805587538086</c:v>
                </c:pt>
                <c:pt idx="11">
                  <c:v>99.842716760535652</c:v>
                </c:pt>
                <c:pt idx="12">
                  <c:v>99.830050729835548</c:v>
                </c:pt>
                <c:pt idx="13">
                  <c:v>99.590292803194174</c:v>
                </c:pt>
                <c:pt idx="14">
                  <c:v>99.598802064995212</c:v>
                </c:pt>
                <c:pt idx="15">
                  <c:v>99.802780363436</c:v>
                </c:pt>
                <c:pt idx="16">
                  <c:v>99.807188232013189</c:v>
                </c:pt>
                <c:pt idx="17">
                  <c:v>99.874245613246387</c:v>
                </c:pt>
                <c:pt idx="18">
                  <c:v>100.80286230349751</c:v>
                </c:pt>
              </c:numCache>
            </c:numRef>
          </c:val>
        </c:ser>
        <c:ser>
          <c:idx val="17"/>
          <c:order val="17"/>
          <c:tx>
            <c:strRef>
              <c:f>'2014.9月を100％とした時の活性変化率'!$S$1</c:f>
              <c:strCache>
                <c:ptCount val="1"/>
                <c:pt idx="0">
                  <c:v>GLU</c:v>
                </c:pt>
              </c:strCache>
            </c:strRef>
          </c:tx>
          <c:spPr>
            <a:ln w="12700">
              <a:solidFill>
                <a:srgbClr val="33CCCC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33CCCC"/>
                </a:solidFill>
                <a:prstDash val="solid"/>
              </a:ln>
            </c:spPr>
          </c:marker>
          <c:cat>
            <c:strRef>
              <c:f>'2014.9月を100％とした時の活性変化率'!$A$2:$A$20</c:f>
              <c:strCache>
                <c:ptCount val="19"/>
                <c:pt idx="0">
                  <c:v>14.09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15.01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16.01</c:v>
                </c:pt>
                <c:pt idx="17">
                  <c:v>2</c:v>
                </c:pt>
                <c:pt idx="18">
                  <c:v>3</c:v>
                </c:pt>
              </c:strCache>
            </c:strRef>
          </c:cat>
          <c:val>
            <c:numRef>
              <c:f>'2014.9月を100％とした時の活性変化率'!$S$2:$S$20</c:f>
              <c:numCache>
                <c:formatCode>0.0</c:formatCode>
                <c:ptCount val="19"/>
                <c:pt idx="0">
                  <c:v>100</c:v>
                </c:pt>
                <c:pt idx="1">
                  <c:v>100.19431123790726</c:v>
                </c:pt>
                <c:pt idx="2">
                  <c:v>100.1837182904205</c:v>
                </c:pt>
                <c:pt idx="3">
                  <c:v>100.01300673295843</c:v>
                </c:pt>
                <c:pt idx="4">
                  <c:v>100.19752131291271</c:v>
                </c:pt>
                <c:pt idx="5">
                  <c:v>100.15465322114605</c:v>
                </c:pt>
                <c:pt idx="6">
                  <c:v>100.12426862888786</c:v>
                </c:pt>
                <c:pt idx="7">
                  <c:v>100.11017854840863</c:v>
                </c:pt>
                <c:pt idx="8">
                  <c:v>99.963839955883543</c:v>
                </c:pt>
                <c:pt idx="9">
                  <c:v>99.91994019372035</c:v>
                </c:pt>
                <c:pt idx="10">
                  <c:v>99.686232867319433</c:v>
                </c:pt>
                <c:pt idx="11">
                  <c:v>99.61907199910371</c:v>
                </c:pt>
                <c:pt idx="12">
                  <c:v>99.367596563266716</c:v>
                </c:pt>
                <c:pt idx="13">
                  <c:v>99.625028646964708</c:v>
                </c:pt>
                <c:pt idx="14">
                  <c:v>99.64640802590894</c:v>
                </c:pt>
                <c:pt idx="15">
                  <c:v>99.596579477687257</c:v>
                </c:pt>
                <c:pt idx="16">
                  <c:v>99.784672267514324</c:v>
                </c:pt>
                <c:pt idx="17">
                  <c:v>99.898716725409429</c:v>
                </c:pt>
                <c:pt idx="18">
                  <c:v>100.09230969251772</c:v>
                </c:pt>
              </c:numCache>
            </c:numRef>
          </c:val>
        </c:ser>
        <c:ser>
          <c:idx val="18"/>
          <c:order val="18"/>
          <c:tx>
            <c:strRef>
              <c:f>'2014.9月を100％とした時の活性変化率'!$T$1</c:f>
              <c:strCache>
                <c:ptCount val="1"/>
                <c:pt idx="0">
                  <c:v>Na</c:v>
                </c:pt>
              </c:strCache>
            </c:strRef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99CC00"/>
              </a:solidFill>
              <a:ln>
                <a:solidFill>
                  <a:srgbClr val="99CC00"/>
                </a:solidFill>
                <a:prstDash val="solid"/>
              </a:ln>
            </c:spPr>
          </c:marker>
          <c:cat>
            <c:strRef>
              <c:f>'2014.9月を100％とした時の活性変化率'!$A$2:$A$20</c:f>
              <c:strCache>
                <c:ptCount val="19"/>
                <c:pt idx="0">
                  <c:v>14.09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15.01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16.01</c:v>
                </c:pt>
                <c:pt idx="17">
                  <c:v>2</c:v>
                </c:pt>
                <c:pt idx="18">
                  <c:v>3</c:v>
                </c:pt>
              </c:strCache>
            </c:strRef>
          </c:cat>
          <c:val>
            <c:numRef>
              <c:f>'2014.9月を100％とした時の活性変化率'!$T$2:$T$20</c:f>
              <c:numCache>
                <c:formatCode>0.0</c:formatCode>
                <c:ptCount val="19"/>
                <c:pt idx="0">
                  <c:v>100</c:v>
                </c:pt>
                <c:pt idx="1">
                  <c:v>100.0674321900126</c:v>
                </c:pt>
                <c:pt idx="2">
                  <c:v>100.03994674967612</c:v>
                </c:pt>
                <c:pt idx="3">
                  <c:v>99.982797975493114</c:v>
                </c:pt>
                <c:pt idx="4">
                  <c:v>100.17580457606914</c:v>
                </c:pt>
                <c:pt idx="5">
                  <c:v>100.09506611990287</c:v>
                </c:pt>
                <c:pt idx="6">
                  <c:v>100.07292207072229</c:v>
                </c:pt>
                <c:pt idx="7">
                  <c:v>100.1746443812126</c:v>
                </c:pt>
                <c:pt idx="8">
                  <c:v>100.04985466042258</c:v>
                </c:pt>
                <c:pt idx="9">
                  <c:v>100.01364560769868</c:v>
                </c:pt>
                <c:pt idx="10">
                  <c:v>99.907184526999743</c:v>
                </c:pt>
                <c:pt idx="11">
                  <c:v>99.92142432322521</c:v>
                </c:pt>
                <c:pt idx="12">
                  <c:v>99.932258091822732</c:v>
                </c:pt>
                <c:pt idx="13">
                  <c:v>99.967275160893394</c:v>
                </c:pt>
                <c:pt idx="14">
                  <c:v>100.00535520339227</c:v>
                </c:pt>
                <c:pt idx="15">
                  <c:v>99.96653402349645</c:v>
                </c:pt>
                <c:pt idx="16">
                  <c:v>99.912642119552714</c:v>
                </c:pt>
                <c:pt idx="17">
                  <c:v>99.874878133753967</c:v>
                </c:pt>
                <c:pt idx="18">
                  <c:v>99.866948016174135</c:v>
                </c:pt>
              </c:numCache>
            </c:numRef>
          </c:val>
        </c:ser>
        <c:ser>
          <c:idx val="19"/>
          <c:order val="19"/>
          <c:tx>
            <c:strRef>
              <c:f>'2014.9月を100％とした時の活性変化率'!$U$1</c:f>
              <c:strCache>
                <c:ptCount val="1"/>
                <c:pt idx="0">
                  <c:v>K</c:v>
                </c:pt>
              </c:strCache>
            </c:strRef>
          </c:tx>
          <c:spPr>
            <a:ln w="12700">
              <a:solidFill>
                <a:srgbClr val="FFCC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CC00"/>
              </a:solidFill>
              <a:ln>
                <a:solidFill>
                  <a:srgbClr val="FFCC00"/>
                </a:solidFill>
                <a:prstDash val="solid"/>
              </a:ln>
            </c:spPr>
          </c:marker>
          <c:cat>
            <c:strRef>
              <c:f>'2014.9月を100％とした時の活性変化率'!$A$2:$A$20</c:f>
              <c:strCache>
                <c:ptCount val="19"/>
                <c:pt idx="0">
                  <c:v>14.09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15.01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16.01</c:v>
                </c:pt>
                <c:pt idx="17">
                  <c:v>2</c:v>
                </c:pt>
                <c:pt idx="18">
                  <c:v>3</c:v>
                </c:pt>
              </c:strCache>
            </c:strRef>
          </c:cat>
          <c:val>
            <c:numRef>
              <c:f>'2014.9月を100％とした時の活性変化率'!$U$2:$U$20</c:f>
              <c:numCache>
                <c:formatCode>0.0</c:formatCode>
                <c:ptCount val="19"/>
                <c:pt idx="0">
                  <c:v>100</c:v>
                </c:pt>
                <c:pt idx="1">
                  <c:v>99.750149113884362</c:v>
                </c:pt>
                <c:pt idx="2">
                  <c:v>99.825804205463058</c:v>
                </c:pt>
                <c:pt idx="3">
                  <c:v>99.753664354026284</c:v>
                </c:pt>
                <c:pt idx="4">
                  <c:v>99.872158590087892</c:v>
                </c:pt>
                <c:pt idx="5">
                  <c:v>99.806437263706101</c:v>
                </c:pt>
                <c:pt idx="6">
                  <c:v>99.686837997797596</c:v>
                </c:pt>
                <c:pt idx="7">
                  <c:v>99.82099348123694</c:v>
                </c:pt>
                <c:pt idx="8">
                  <c:v>99.562625201734974</c:v>
                </c:pt>
                <c:pt idx="9">
                  <c:v>99.584078487799459</c:v>
                </c:pt>
                <c:pt idx="10">
                  <c:v>99.352163115999033</c:v>
                </c:pt>
                <c:pt idx="11">
                  <c:v>99.337341512828075</c:v>
                </c:pt>
                <c:pt idx="12">
                  <c:v>99.493534243397093</c:v>
                </c:pt>
                <c:pt idx="13">
                  <c:v>99.547303881717752</c:v>
                </c:pt>
                <c:pt idx="14">
                  <c:v>99.678290370309725</c:v>
                </c:pt>
                <c:pt idx="15">
                  <c:v>99.593755769082705</c:v>
                </c:pt>
                <c:pt idx="16">
                  <c:v>99.603153184088072</c:v>
                </c:pt>
                <c:pt idx="17">
                  <c:v>99.59469959415766</c:v>
                </c:pt>
                <c:pt idx="18">
                  <c:v>99.634771349072594</c:v>
                </c:pt>
              </c:numCache>
            </c:numRef>
          </c:val>
        </c:ser>
        <c:ser>
          <c:idx val="20"/>
          <c:order val="20"/>
          <c:tx>
            <c:strRef>
              <c:f>'2014.9月を100％とした時の活性変化率'!$V$1</c:f>
              <c:strCache>
                <c:ptCount val="1"/>
                <c:pt idx="0">
                  <c:v>CL</c:v>
                </c:pt>
              </c:strCache>
            </c:strRef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cat>
            <c:strRef>
              <c:f>'2014.9月を100％とした時の活性変化率'!$A$2:$A$20</c:f>
              <c:strCache>
                <c:ptCount val="19"/>
                <c:pt idx="0">
                  <c:v>14.09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15.01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16.01</c:v>
                </c:pt>
                <c:pt idx="17">
                  <c:v>2</c:v>
                </c:pt>
                <c:pt idx="18">
                  <c:v>3</c:v>
                </c:pt>
              </c:strCache>
            </c:strRef>
          </c:cat>
          <c:val>
            <c:numRef>
              <c:f>'2014.9月を100％とした時の活性変化率'!$V$2:$V$20</c:f>
              <c:numCache>
                <c:formatCode>0.0</c:formatCode>
                <c:ptCount val="19"/>
                <c:pt idx="0">
                  <c:v>100</c:v>
                </c:pt>
                <c:pt idx="1">
                  <c:v>100.02610693092527</c:v>
                </c:pt>
                <c:pt idx="2">
                  <c:v>100.24664093245947</c:v>
                </c:pt>
                <c:pt idx="3">
                  <c:v>100.27958695841006</c:v>
                </c:pt>
                <c:pt idx="4">
                  <c:v>100.28847504250929</c:v>
                </c:pt>
                <c:pt idx="5">
                  <c:v>99.961617783353958</c:v>
                </c:pt>
                <c:pt idx="6">
                  <c:v>99.994431352635857</c:v>
                </c:pt>
                <c:pt idx="7">
                  <c:v>100.08187583980836</c:v>
                </c:pt>
                <c:pt idx="8">
                  <c:v>99.550838359842089</c:v>
                </c:pt>
                <c:pt idx="9">
                  <c:v>99.662771294619375</c:v>
                </c:pt>
                <c:pt idx="10">
                  <c:v>99.408629801837378</c:v>
                </c:pt>
                <c:pt idx="11">
                  <c:v>99.51371182463366</c:v>
                </c:pt>
                <c:pt idx="12">
                  <c:v>99.601244131171867</c:v>
                </c:pt>
                <c:pt idx="13">
                  <c:v>99.593542703426152</c:v>
                </c:pt>
                <c:pt idx="14">
                  <c:v>100.06598734366534</c:v>
                </c:pt>
                <c:pt idx="15">
                  <c:v>100.07998203435517</c:v>
                </c:pt>
                <c:pt idx="16">
                  <c:v>100.02335800009743</c:v>
                </c:pt>
                <c:pt idx="17">
                  <c:v>99.822237971951878</c:v>
                </c:pt>
                <c:pt idx="18">
                  <c:v>99.566121842496287</c:v>
                </c:pt>
              </c:numCache>
            </c:numRef>
          </c:val>
        </c:ser>
        <c:ser>
          <c:idx val="21"/>
          <c:order val="21"/>
          <c:tx>
            <c:strRef>
              <c:f>'2014.9月を100％とした時の活性変化率'!$W$1</c:f>
              <c:strCache>
                <c:ptCount val="1"/>
                <c:pt idx="0">
                  <c:v>Ca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FF6600"/>
                </a:solidFill>
                <a:prstDash val="solid"/>
              </a:ln>
            </c:spPr>
          </c:marker>
          <c:cat>
            <c:strRef>
              <c:f>'2014.9月を100％とした時の活性変化率'!$A$2:$A$20</c:f>
              <c:strCache>
                <c:ptCount val="19"/>
                <c:pt idx="0">
                  <c:v>14.09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15.01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16.01</c:v>
                </c:pt>
                <c:pt idx="17">
                  <c:v>2</c:v>
                </c:pt>
                <c:pt idx="18">
                  <c:v>3</c:v>
                </c:pt>
              </c:strCache>
            </c:strRef>
          </c:cat>
          <c:val>
            <c:numRef>
              <c:f>'2014.9月を100％とした時の活性変化率'!$W$2:$W$20</c:f>
              <c:numCache>
                <c:formatCode>0.0</c:formatCode>
                <c:ptCount val="19"/>
                <c:pt idx="0">
                  <c:v>100</c:v>
                </c:pt>
                <c:pt idx="1">
                  <c:v>99.622396231948514</c:v>
                </c:pt>
                <c:pt idx="2">
                  <c:v>99.844396484838299</c:v>
                </c:pt>
                <c:pt idx="3">
                  <c:v>99.667257031264143</c:v>
                </c:pt>
                <c:pt idx="4">
                  <c:v>100.07459081096206</c:v>
                </c:pt>
                <c:pt idx="5">
                  <c:v>100.51384254444294</c:v>
                </c:pt>
                <c:pt idx="6">
                  <c:v>100.34099927960361</c:v>
                </c:pt>
                <c:pt idx="7">
                  <c:v>100.36239087663532</c:v>
                </c:pt>
                <c:pt idx="8">
                  <c:v>100.47338583901875</c:v>
                </c:pt>
                <c:pt idx="9">
                  <c:v>99.981437393230806</c:v>
                </c:pt>
                <c:pt idx="10">
                  <c:v>100.1278505964887</c:v>
                </c:pt>
                <c:pt idx="11">
                  <c:v>99.970897995914569</c:v>
                </c:pt>
                <c:pt idx="12">
                  <c:v>100.13782954511063</c:v>
                </c:pt>
                <c:pt idx="13">
                  <c:v>99.922876413476473</c:v>
                </c:pt>
                <c:pt idx="14">
                  <c:v>100.38698982725502</c:v>
                </c:pt>
                <c:pt idx="15">
                  <c:v>100.38589906911074</c:v>
                </c:pt>
                <c:pt idx="16">
                  <c:v>100.03308093099599</c:v>
                </c:pt>
                <c:pt idx="17">
                  <c:v>100.70756399970531</c:v>
                </c:pt>
                <c:pt idx="18">
                  <c:v>101.14301907185488</c:v>
                </c:pt>
              </c:numCache>
            </c:numRef>
          </c:val>
        </c:ser>
        <c:ser>
          <c:idx val="22"/>
          <c:order val="22"/>
          <c:tx>
            <c:strRef>
              <c:f>'2014.9月を100％とした時の活性変化率'!$X$1</c:f>
              <c:strCache>
                <c:ptCount val="1"/>
                <c:pt idx="0">
                  <c:v>IP</c:v>
                </c:pt>
              </c:strCache>
            </c:strRef>
          </c:tx>
          <c:spPr>
            <a:ln w="12700">
              <a:solidFill>
                <a:srgbClr val="666699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666699"/>
                </a:solidFill>
                <a:prstDash val="solid"/>
              </a:ln>
            </c:spPr>
          </c:marker>
          <c:cat>
            <c:strRef>
              <c:f>'2014.9月を100％とした時の活性変化率'!$A$2:$A$20</c:f>
              <c:strCache>
                <c:ptCount val="19"/>
                <c:pt idx="0">
                  <c:v>14.09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15.01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16.01</c:v>
                </c:pt>
                <c:pt idx="17">
                  <c:v>2</c:v>
                </c:pt>
                <c:pt idx="18">
                  <c:v>3</c:v>
                </c:pt>
              </c:strCache>
            </c:strRef>
          </c:cat>
          <c:val>
            <c:numRef>
              <c:f>'2014.9月を100％とした時の活性変化率'!$X$2:$X$20</c:f>
              <c:numCache>
                <c:formatCode>0.0</c:formatCode>
                <c:ptCount val="19"/>
                <c:pt idx="0">
                  <c:v>100</c:v>
                </c:pt>
                <c:pt idx="1">
                  <c:v>100.73722064149544</c:v>
                </c:pt>
                <c:pt idx="2">
                  <c:v>100.6690067621256</c:v>
                </c:pt>
                <c:pt idx="3">
                  <c:v>100.7817308075943</c:v>
                </c:pt>
                <c:pt idx="4">
                  <c:v>100.75636415281315</c:v>
                </c:pt>
                <c:pt idx="5">
                  <c:v>100.79574330886938</c:v>
                </c:pt>
                <c:pt idx="6">
                  <c:v>100.80935260204306</c:v>
                </c:pt>
                <c:pt idx="7">
                  <c:v>100.579087578741</c:v>
                </c:pt>
                <c:pt idx="8">
                  <c:v>100.42653208743491</c:v>
                </c:pt>
                <c:pt idx="9">
                  <c:v>100.88128544736512</c:v>
                </c:pt>
                <c:pt idx="10">
                  <c:v>101.14720695789646</c:v>
                </c:pt>
                <c:pt idx="11">
                  <c:v>101.00926794054959</c:v>
                </c:pt>
                <c:pt idx="12">
                  <c:v>100.91254604178755</c:v>
                </c:pt>
                <c:pt idx="13">
                  <c:v>100.62660900261744</c:v>
                </c:pt>
                <c:pt idx="14">
                  <c:v>100.71787335513149</c:v>
                </c:pt>
                <c:pt idx="15">
                  <c:v>100.61510668379097</c:v>
                </c:pt>
                <c:pt idx="16">
                  <c:v>100.56481826780832</c:v>
                </c:pt>
                <c:pt idx="17">
                  <c:v>100.48747533588427</c:v>
                </c:pt>
                <c:pt idx="18">
                  <c:v>100.5114729482427</c:v>
                </c:pt>
              </c:numCache>
            </c:numRef>
          </c:val>
        </c:ser>
        <c:ser>
          <c:idx val="23"/>
          <c:order val="23"/>
          <c:tx>
            <c:strRef>
              <c:f>'2014.9月を100％とした時の活性変化率'!$Y$1</c:f>
              <c:strCache>
                <c:ptCount val="1"/>
                <c:pt idx="0">
                  <c:v>Fe</c:v>
                </c:pt>
              </c:strCache>
            </c:strRef>
          </c:tx>
          <c:spPr>
            <a:ln w="12700">
              <a:solidFill>
                <a:srgbClr val="969696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969696"/>
              </a:solidFill>
              <a:ln>
                <a:solidFill>
                  <a:srgbClr val="969696"/>
                </a:solidFill>
                <a:prstDash val="solid"/>
              </a:ln>
            </c:spPr>
          </c:marker>
          <c:cat>
            <c:strRef>
              <c:f>'2014.9月を100％とした時の活性変化率'!$A$2:$A$20</c:f>
              <c:strCache>
                <c:ptCount val="19"/>
                <c:pt idx="0">
                  <c:v>14.09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15.01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16.01</c:v>
                </c:pt>
                <c:pt idx="17">
                  <c:v>2</c:v>
                </c:pt>
                <c:pt idx="18">
                  <c:v>3</c:v>
                </c:pt>
              </c:strCache>
            </c:strRef>
          </c:cat>
          <c:val>
            <c:numRef>
              <c:f>'2014.9月を100％とした時の活性変化率'!$Y$2:$Y$20</c:f>
              <c:numCache>
                <c:formatCode>0.0</c:formatCode>
                <c:ptCount val="19"/>
                <c:pt idx="0">
                  <c:v>100</c:v>
                </c:pt>
                <c:pt idx="1">
                  <c:v>99.975484923124043</c:v>
                </c:pt>
                <c:pt idx="2">
                  <c:v>100.18284474693135</c:v>
                </c:pt>
                <c:pt idx="3">
                  <c:v>100.42439027385571</c:v>
                </c:pt>
                <c:pt idx="4">
                  <c:v>100.03693469336147</c:v>
                </c:pt>
                <c:pt idx="5">
                  <c:v>99.753592857770627</c:v>
                </c:pt>
                <c:pt idx="6">
                  <c:v>99.795063421373428</c:v>
                </c:pt>
                <c:pt idx="7">
                  <c:v>99.843767432221469</c:v>
                </c:pt>
                <c:pt idx="8">
                  <c:v>99.271207970608955</c:v>
                </c:pt>
                <c:pt idx="9">
                  <c:v>99.524339163596437</c:v>
                </c:pt>
                <c:pt idx="10">
                  <c:v>99.558903888966128</c:v>
                </c:pt>
                <c:pt idx="11">
                  <c:v>99.575838266853182</c:v>
                </c:pt>
                <c:pt idx="12">
                  <c:v>99.786085330583745</c:v>
                </c:pt>
                <c:pt idx="13">
                  <c:v>99.807456263227735</c:v>
                </c:pt>
                <c:pt idx="14">
                  <c:v>99.97268637383435</c:v>
                </c:pt>
                <c:pt idx="15">
                  <c:v>100.14943886915964</c:v>
                </c:pt>
                <c:pt idx="16">
                  <c:v>100.08997230779333</c:v>
                </c:pt>
                <c:pt idx="17">
                  <c:v>99.5078357616473</c:v>
                </c:pt>
                <c:pt idx="18">
                  <c:v>98.910121222853633</c:v>
                </c:pt>
              </c:numCache>
            </c:numRef>
          </c:val>
        </c:ser>
        <c:ser>
          <c:idx val="24"/>
          <c:order val="24"/>
          <c:tx>
            <c:strRef>
              <c:f>'2014.9月を100％とした時の活性変化率'!$Z$1</c:f>
              <c:strCache>
                <c:ptCount val="1"/>
                <c:pt idx="0">
                  <c:v>CRP</c:v>
                </c:pt>
              </c:strCache>
            </c:strRef>
          </c:tx>
          <c:spPr>
            <a:ln w="12700">
              <a:solidFill>
                <a:srgbClr val="003366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003366"/>
                </a:solidFill>
                <a:prstDash val="solid"/>
              </a:ln>
            </c:spPr>
          </c:marker>
          <c:cat>
            <c:strRef>
              <c:f>'2014.9月を100％とした時の活性変化率'!$A$2:$A$20</c:f>
              <c:strCache>
                <c:ptCount val="19"/>
                <c:pt idx="0">
                  <c:v>14.09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15.01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16.01</c:v>
                </c:pt>
                <c:pt idx="17">
                  <c:v>2</c:v>
                </c:pt>
                <c:pt idx="18">
                  <c:v>3</c:v>
                </c:pt>
              </c:strCache>
            </c:strRef>
          </c:cat>
          <c:val>
            <c:numRef>
              <c:f>'2014.9月を100％とした時の活性変化率'!$Z$2:$Z$20</c:f>
              <c:numCache>
                <c:formatCode>0.0</c:formatCode>
                <c:ptCount val="19"/>
                <c:pt idx="0">
                  <c:v>100</c:v>
                </c:pt>
                <c:pt idx="1">
                  <c:v>100.49715373494791</c:v>
                </c:pt>
                <c:pt idx="2">
                  <c:v>100.34615315781174</c:v>
                </c:pt>
                <c:pt idx="3">
                  <c:v>99.74959822953079</c:v>
                </c:pt>
                <c:pt idx="4">
                  <c:v>99.916354804584543</c:v>
                </c:pt>
                <c:pt idx="5">
                  <c:v>99.576465546720527</c:v>
                </c:pt>
                <c:pt idx="6">
                  <c:v>100.54420634153654</c:v>
                </c:pt>
                <c:pt idx="7">
                  <c:v>100.50552097839729</c:v>
                </c:pt>
                <c:pt idx="8">
                  <c:v>99.932630008290431</c:v>
                </c:pt>
                <c:pt idx="9">
                  <c:v>99.925996681793265</c:v>
                </c:pt>
                <c:pt idx="10">
                  <c:v>100.94001450515067</c:v>
                </c:pt>
                <c:pt idx="11">
                  <c:v>102.04538616934553</c:v>
                </c:pt>
                <c:pt idx="12">
                  <c:v>102.12473285420751</c:v>
                </c:pt>
                <c:pt idx="13">
                  <c:v>102.66526077114955</c:v>
                </c:pt>
                <c:pt idx="14">
                  <c:v>102.57850997386041</c:v>
                </c:pt>
                <c:pt idx="15">
                  <c:v>102.02156787843508</c:v>
                </c:pt>
                <c:pt idx="16">
                  <c:v>101.59505647355498</c:v>
                </c:pt>
                <c:pt idx="17">
                  <c:v>100.97199753625912</c:v>
                </c:pt>
                <c:pt idx="18">
                  <c:v>100.00920703352034</c:v>
                </c:pt>
              </c:numCache>
            </c:numRef>
          </c:val>
        </c:ser>
        <c:ser>
          <c:idx val="25"/>
          <c:order val="25"/>
          <c:tx>
            <c:strRef>
              <c:f>'2014.9月を100％とした時の活性変化率'!$AA$1</c:f>
              <c:strCache>
                <c:ptCount val="1"/>
                <c:pt idx="0">
                  <c:v>IgG</c:v>
                </c:pt>
              </c:strCache>
            </c:strRef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'2014.9月を100％とした時の活性変化率'!$A$2:$A$20</c:f>
              <c:strCache>
                <c:ptCount val="19"/>
                <c:pt idx="0">
                  <c:v>14.09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15.01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16.01</c:v>
                </c:pt>
                <c:pt idx="17">
                  <c:v>2</c:v>
                </c:pt>
                <c:pt idx="18">
                  <c:v>3</c:v>
                </c:pt>
              </c:strCache>
            </c:strRef>
          </c:cat>
          <c:val>
            <c:numRef>
              <c:f>'2014.9月を100％とした時の活性変化率'!$AA$2:$AA$20</c:f>
              <c:numCache>
                <c:formatCode>0.0</c:formatCode>
                <c:ptCount val="19"/>
                <c:pt idx="0">
                  <c:v>100</c:v>
                </c:pt>
                <c:pt idx="1">
                  <c:v>100.32606023567961</c:v>
                </c:pt>
                <c:pt idx="2">
                  <c:v>100.26812151365606</c:v>
                </c:pt>
                <c:pt idx="3">
                  <c:v>99.674873702590844</c:v>
                </c:pt>
                <c:pt idx="4">
                  <c:v>99.628849045797125</c:v>
                </c:pt>
                <c:pt idx="5">
                  <c:v>99.311484103043739</c:v>
                </c:pt>
                <c:pt idx="6">
                  <c:v>99.563511077915607</c:v>
                </c:pt>
                <c:pt idx="7">
                  <c:v>99.422389713404414</c:v>
                </c:pt>
                <c:pt idx="8">
                  <c:v>99.440723465083508</c:v>
                </c:pt>
                <c:pt idx="9">
                  <c:v>99.781541314539012</c:v>
                </c:pt>
                <c:pt idx="10">
                  <c:v>100.31885141494151</c:v>
                </c:pt>
                <c:pt idx="11">
                  <c:v>100.4058062483594</c:v>
                </c:pt>
                <c:pt idx="12">
                  <c:v>100.39588770079231</c:v>
                </c:pt>
                <c:pt idx="13">
                  <c:v>100.09593394169534</c:v>
                </c:pt>
                <c:pt idx="14">
                  <c:v>99.546295487142558</c:v>
                </c:pt>
                <c:pt idx="15">
                  <c:v>99.706969399500139</c:v>
                </c:pt>
                <c:pt idx="16">
                  <c:v>99.786763412380523</c:v>
                </c:pt>
                <c:pt idx="17">
                  <c:v>100.39803625242743</c:v>
                </c:pt>
              </c:numCache>
            </c:numRef>
          </c:val>
        </c:ser>
        <c:ser>
          <c:idx val="26"/>
          <c:order val="26"/>
          <c:tx>
            <c:strRef>
              <c:f>'2014.9月を100％とした時の活性変化率'!$AB$1</c:f>
              <c:strCache>
                <c:ptCount val="1"/>
                <c:pt idx="0">
                  <c:v>IgA</c:v>
                </c:pt>
              </c:strCache>
            </c:strRef>
          </c:tx>
          <c:spPr>
            <a:ln w="12700">
              <a:solidFill>
                <a:srgbClr val="003300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'2014.9月を100％とした時の活性変化率'!$A$2:$A$20</c:f>
              <c:strCache>
                <c:ptCount val="19"/>
                <c:pt idx="0">
                  <c:v>14.09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15.01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16.01</c:v>
                </c:pt>
                <c:pt idx="17">
                  <c:v>2</c:v>
                </c:pt>
                <c:pt idx="18">
                  <c:v>3</c:v>
                </c:pt>
              </c:strCache>
            </c:strRef>
          </c:cat>
          <c:val>
            <c:numRef>
              <c:f>'2014.9月を100％とした時の活性変化率'!$AB$2:$AB$20</c:f>
              <c:numCache>
                <c:formatCode>0.0</c:formatCode>
                <c:ptCount val="19"/>
                <c:pt idx="0">
                  <c:v>100</c:v>
                </c:pt>
                <c:pt idx="1">
                  <c:v>100.11226270475231</c:v>
                </c:pt>
                <c:pt idx="2">
                  <c:v>100.43594508172833</c:v>
                </c:pt>
                <c:pt idx="3">
                  <c:v>100.45929377217749</c:v>
                </c:pt>
                <c:pt idx="4">
                  <c:v>101.19225245602598</c:v>
                </c:pt>
                <c:pt idx="5">
                  <c:v>100.5113816967429</c:v>
                </c:pt>
                <c:pt idx="6">
                  <c:v>100.53904430977045</c:v>
                </c:pt>
                <c:pt idx="7">
                  <c:v>100.05222662112958</c:v>
                </c:pt>
                <c:pt idx="8">
                  <c:v>100.50796192114517</c:v>
                </c:pt>
                <c:pt idx="9">
                  <c:v>100.58750120030655</c:v>
                </c:pt>
                <c:pt idx="10">
                  <c:v>100.58080491303927</c:v>
                </c:pt>
                <c:pt idx="11">
                  <c:v>101.50780988816362</c:v>
                </c:pt>
                <c:pt idx="12">
                  <c:v>102.17989124220924</c:v>
                </c:pt>
                <c:pt idx="13">
                  <c:v>101.33671036398808</c:v>
                </c:pt>
                <c:pt idx="14">
                  <c:v>100.9649316236558</c:v>
                </c:pt>
                <c:pt idx="15">
                  <c:v>100.87620551823314</c:v>
                </c:pt>
                <c:pt idx="16">
                  <c:v>101.35083727549407</c:v>
                </c:pt>
                <c:pt idx="17">
                  <c:v>101.48627207830485</c:v>
                </c:pt>
              </c:numCache>
            </c:numRef>
          </c:val>
        </c:ser>
        <c:ser>
          <c:idx val="27"/>
          <c:order val="27"/>
          <c:tx>
            <c:strRef>
              <c:f>'2014.9月を100％とした時の活性変化率'!$AC$1</c:f>
              <c:strCache>
                <c:ptCount val="1"/>
                <c:pt idx="0">
                  <c:v>IgM</c:v>
                </c:pt>
              </c:strCache>
            </c:strRef>
          </c:tx>
          <c:spPr>
            <a:ln w="12700">
              <a:solidFill>
                <a:srgbClr val="3333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333300"/>
              </a:solidFill>
              <a:ln>
                <a:solidFill>
                  <a:srgbClr val="333300"/>
                </a:solidFill>
                <a:prstDash val="solid"/>
              </a:ln>
            </c:spPr>
          </c:marker>
          <c:cat>
            <c:strRef>
              <c:f>'2014.9月を100％とした時の活性変化率'!$A$2:$A$20</c:f>
              <c:strCache>
                <c:ptCount val="19"/>
                <c:pt idx="0">
                  <c:v>14.09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15.01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16.01</c:v>
                </c:pt>
                <c:pt idx="17">
                  <c:v>2</c:v>
                </c:pt>
                <c:pt idx="18">
                  <c:v>3</c:v>
                </c:pt>
              </c:strCache>
            </c:strRef>
          </c:cat>
          <c:val>
            <c:numRef>
              <c:f>'2014.9月を100％とした時の活性変化率'!$AC$2:$AC$20</c:f>
              <c:numCache>
                <c:formatCode>0.0</c:formatCode>
                <c:ptCount val="19"/>
                <c:pt idx="0">
                  <c:v>100</c:v>
                </c:pt>
                <c:pt idx="1">
                  <c:v>100.80820641534851</c:v>
                </c:pt>
                <c:pt idx="2">
                  <c:v>101.14721356998426</c:v>
                </c:pt>
                <c:pt idx="3">
                  <c:v>101.50845859863595</c:v>
                </c:pt>
                <c:pt idx="4">
                  <c:v>101.10174159647185</c:v>
                </c:pt>
                <c:pt idx="5">
                  <c:v>99.823787903537436</c:v>
                </c:pt>
                <c:pt idx="6">
                  <c:v>99.870146038884229</c:v>
                </c:pt>
                <c:pt idx="7">
                  <c:v>100.09928453285382</c:v>
                </c:pt>
                <c:pt idx="8">
                  <c:v>99.356656219882694</c:v>
                </c:pt>
                <c:pt idx="9">
                  <c:v>99.875855352865074</c:v>
                </c:pt>
                <c:pt idx="10">
                  <c:v>99.782390560915474</c:v>
                </c:pt>
                <c:pt idx="11">
                  <c:v>100.29551570028488</c:v>
                </c:pt>
                <c:pt idx="12">
                  <c:v>100.79654919258181</c:v>
                </c:pt>
                <c:pt idx="13">
                  <c:v>99.842698337340039</c:v>
                </c:pt>
                <c:pt idx="14">
                  <c:v>101.22319917796875</c:v>
                </c:pt>
                <c:pt idx="15">
                  <c:v>101.44259126948405</c:v>
                </c:pt>
                <c:pt idx="16">
                  <c:v>101.17648891573336</c:v>
                </c:pt>
                <c:pt idx="17">
                  <c:v>99.162378005509993</c:v>
                </c:pt>
              </c:numCache>
            </c:numRef>
          </c:val>
        </c:ser>
        <c:ser>
          <c:idx val="28"/>
          <c:order val="28"/>
          <c:tx>
            <c:strRef>
              <c:f>'2014.9月を100％とした時の活性変化率'!$AD$1</c:f>
              <c:strCache>
                <c:ptCount val="1"/>
                <c:pt idx="0">
                  <c:v>LDL</c:v>
                </c:pt>
              </c:strCache>
            </c:strRef>
          </c:tx>
          <c:spPr>
            <a:ln w="12700">
              <a:solidFill>
                <a:srgbClr val="9933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993300"/>
              </a:solidFill>
              <a:ln>
                <a:solidFill>
                  <a:srgbClr val="993300"/>
                </a:solidFill>
                <a:prstDash val="solid"/>
              </a:ln>
            </c:spPr>
          </c:marker>
          <c:cat>
            <c:strRef>
              <c:f>'2014.9月を100％とした時の活性変化率'!$A$2:$A$20</c:f>
              <c:strCache>
                <c:ptCount val="19"/>
                <c:pt idx="0">
                  <c:v>14.09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15.01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16.01</c:v>
                </c:pt>
                <c:pt idx="17">
                  <c:v>2</c:v>
                </c:pt>
                <c:pt idx="18">
                  <c:v>3</c:v>
                </c:pt>
              </c:strCache>
            </c:strRef>
          </c:cat>
          <c:val>
            <c:numRef>
              <c:f>'2014.9月を100％とした時の活性変化率'!$AD$2:$AD$20</c:f>
              <c:numCache>
                <c:formatCode>0.0</c:formatCode>
                <c:ptCount val="19"/>
                <c:pt idx="0">
                  <c:v>100</c:v>
                </c:pt>
                <c:pt idx="1">
                  <c:v>103.20781523359987</c:v>
                </c:pt>
                <c:pt idx="2">
                  <c:v>101.90754635011214</c:v>
                </c:pt>
                <c:pt idx="3">
                  <c:v>103.36438996324868</c:v>
                </c:pt>
                <c:pt idx="4">
                  <c:v>103.67550505630625</c:v>
                </c:pt>
                <c:pt idx="5">
                  <c:v>103.67354726595983</c:v>
                </c:pt>
                <c:pt idx="6">
                  <c:v>103.35456434790684</c:v>
                </c:pt>
                <c:pt idx="7">
                  <c:v>104.27313396033672</c:v>
                </c:pt>
                <c:pt idx="8">
                  <c:v>101.85846630737258</c:v>
                </c:pt>
                <c:pt idx="9">
                  <c:v>102.97125122631408</c:v>
                </c:pt>
                <c:pt idx="10">
                  <c:v>103.17916563927345</c:v>
                </c:pt>
                <c:pt idx="11">
                  <c:v>103.39149038036435</c:v>
                </c:pt>
                <c:pt idx="12">
                  <c:v>103.62253844455384</c:v>
                </c:pt>
                <c:pt idx="13">
                  <c:v>102.35287634124531</c:v>
                </c:pt>
                <c:pt idx="14">
                  <c:v>102.67375526067272</c:v>
                </c:pt>
                <c:pt idx="15">
                  <c:v>102.37031781256658</c:v>
                </c:pt>
                <c:pt idx="16">
                  <c:v>101.44215817997917</c:v>
                </c:pt>
                <c:pt idx="17">
                  <c:v>100.69815773715172</c:v>
                </c:pt>
                <c:pt idx="18">
                  <c:v>101.02504491176158</c:v>
                </c:pt>
              </c:numCache>
            </c:numRef>
          </c:val>
        </c:ser>
        <c:ser>
          <c:idx val="29"/>
          <c:order val="29"/>
          <c:tx>
            <c:strRef>
              <c:f>'2014.9月を100％とした時の活性変化率'!$AE$1</c:f>
              <c:strCache>
                <c:ptCount val="1"/>
                <c:pt idx="0">
                  <c:v>Mg</c:v>
                </c:pt>
              </c:strCache>
            </c:strRef>
          </c:tx>
          <c:spPr>
            <a:ln w="12700">
              <a:solidFill>
                <a:srgbClr val="993366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993366"/>
              </a:solidFill>
              <a:ln>
                <a:solidFill>
                  <a:srgbClr val="993366"/>
                </a:solidFill>
                <a:prstDash val="solid"/>
              </a:ln>
            </c:spPr>
          </c:marker>
          <c:cat>
            <c:strRef>
              <c:f>'2014.9月を100％とした時の活性変化率'!$A$2:$A$20</c:f>
              <c:strCache>
                <c:ptCount val="19"/>
                <c:pt idx="0">
                  <c:v>14.09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15.01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16.01</c:v>
                </c:pt>
                <c:pt idx="17">
                  <c:v>2</c:v>
                </c:pt>
                <c:pt idx="18">
                  <c:v>3</c:v>
                </c:pt>
              </c:strCache>
            </c:strRef>
          </c:cat>
          <c:val>
            <c:numRef>
              <c:f>'2014.9月を100％とした時の活性変化率'!$AE$2:$AE$20</c:f>
              <c:numCache>
                <c:formatCode>0.0</c:formatCode>
                <c:ptCount val="19"/>
                <c:pt idx="0">
                  <c:v>100</c:v>
                </c:pt>
                <c:pt idx="1">
                  <c:v>100.37601182744334</c:v>
                </c:pt>
                <c:pt idx="2">
                  <c:v>100.44923656147053</c:v>
                </c:pt>
                <c:pt idx="3">
                  <c:v>100.45523522645033</c:v>
                </c:pt>
                <c:pt idx="4">
                  <c:v>100.34758773679707</c:v>
                </c:pt>
                <c:pt idx="5">
                  <c:v>100.69157630186822</c:v>
                </c:pt>
                <c:pt idx="6">
                  <c:v>101.71090833946184</c:v>
                </c:pt>
                <c:pt idx="7">
                  <c:v>100.84330714658138</c:v>
                </c:pt>
                <c:pt idx="8">
                  <c:v>100.97556533078391</c:v>
                </c:pt>
                <c:pt idx="9">
                  <c:v>100.56034962535956</c:v>
                </c:pt>
                <c:pt idx="10">
                  <c:v>100.18017279242879</c:v>
                </c:pt>
                <c:pt idx="11">
                  <c:v>101.01844416072471</c:v>
                </c:pt>
                <c:pt idx="12">
                  <c:v>99.775332899816632</c:v>
                </c:pt>
                <c:pt idx="13">
                  <c:v>99.337788596167471</c:v>
                </c:pt>
                <c:pt idx="14">
                  <c:v>99.616943388738719</c:v>
                </c:pt>
                <c:pt idx="15">
                  <c:v>100.38886458798839</c:v>
                </c:pt>
                <c:pt idx="16">
                  <c:v>99.543903550351615</c:v>
                </c:pt>
                <c:pt idx="17">
                  <c:v>98.753143158800555</c:v>
                </c:pt>
                <c:pt idx="18">
                  <c:v>100.75748255681118</c:v>
                </c:pt>
              </c:numCache>
            </c:numRef>
          </c:val>
        </c:ser>
        <c:marker val="1"/>
        <c:axId val="100330112"/>
        <c:axId val="100406016"/>
      </c:lineChart>
      <c:catAx>
        <c:axId val="100330112"/>
        <c:scaling>
          <c:orientation val="minMax"/>
        </c:scaling>
        <c:axPos val="b"/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0406016"/>
        <c:crosses val="autoZero"/>
        <c:auto val="1"/>
        <c:lblAlgn val="ctr"/>
        <c:lblOffset val="100"/>
        <c:tickLblSkip val="1"/>
        <c:tickMarkSkip val="1"/>
      </c:catAx>
      <c:valAx>
        <c:axId val="100406016"/>
        <c:scaling>
          <c:orientation val="minMax"/>
          <c:max val="106"/>
          <c:min val="94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0330112"/>
        <c:crosses val="autoZero"/>
        <c:crossBetween val="between"/>
        <c:majorUnit val="2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1489409448820214"/>
          <c:y val="6.4784143361390168E-3"/>
          <c:w val="7.3842257217846902E-2"/>
          <c:h val="0.99352158566386051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defRPr>
          </a:pPr>
          <a:endParaRPr lang="ja-JP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0" verticalDpi="0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>
        <c:manualLayout>
          <c:layoutTarget val="inner"/>
          <c:xMode val="edge"/>
          <c:yMode val="edge"/>
          <c:x val="8.4044783445475751E-2"/>
          <c:y val="8.9193825042883812E-2"/>
          <c:w val="0.73145225592390628"/>
          <c:h val="0.76843910806174953"/>
        </c:manualLayout>
      </c:layout>
      <c:lineChart>
        <c:grouping val="standard"/>
        <c:ser>
          <c:idx val="0"/>
          <c:order val="0"/>
          <c:tx>
            <c:strRef>
              <c:f>LD!$B$2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LD!$A$3:$A$21</c:f>
              <c:numCache>
                <c:formatCode>General</c:formatCode>
                <c:ptCount val="19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</c:numCache>
            </c:numRef>
          </c:cat>
          <c:val>
            <c:numRef>
              <c:f>LD!$B$3:$B$21</c:f>
              <c:numCache>
                <c:formatCode>0.0</c:formatCode>
                <c:ptCount val="19"/>
                <c:pt idx="1">
                  <c:v>290.68181818181819</c:v>
                </c:pt>
                <c:pt idx="2">
                  <c:v>291.5</c:v>
                </c:pt>
                <c:pt idx="3">
                  <c:v>291.94444444444446</c:v>
                </c:pt>
                <c:pt idx="4">
                  <c:v>292.31578947368422</c:v>
                </c:pt>
                <c:pt idx="5">
                  <c:v>292.60526315789474</c:v>
                </c:pt>
                <c:pt idx="6">
                  <c:v>293.75</c:v>
                </c:pt>
                <c:pt idx="7">
                  <c:v>293.91666666666669</c:v>
                </c:pt>
                <c:pt idx="8">
                  <c:v>294.16666666666669</c:v>
                </c:pt>
                <c:pt idx="9">
                  <c:v>292.19444444444446</c:v>
                </c:pt>
                <c:pt idx="10">
                  <c:v>292.41176470588238</c:v>
                </c:pt>
                <c:pt idx="11">
                  <c:v>292.25</c:v>
                </c:pt>
                <c:pt idx="12">
                  <c:v>292.59375</c:v>
                </c:pt>
                <c:pt idx="13">
                  <c:v>290.09375</c:v>
                </c:pt>
                <c:pt idx="14">
                  <c:v>290.625</c:v>
                </c:pt>
                <c:pt idx="15">
                  <c:v>290.5</c:v>
                </c:pt>
                <c:pt idx="16">
                  <c:v>290.0625</c:v>
                </c:pt>
                <c:pt idx="17">
                  <c:v>290.33333333333331</c:v>
                </c:pt>
              </c:numCache>
            </c:numRef>
          </c:val>
        </c:ser>
        <c:ser>
          <c:idx val="1"/>
          <c:order val="1"/>
          <c:tx>
            <c:strRef>
              <c:f>LD!$C$2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LD!$A$3:$A$21</c:f>
              <c:numCache>
                <c:formatCode>General</c:formatCode>
                <c:ptCount val="19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</c:numCache>
            </c:numRef>
          </c:cat>
          <c:val>
            <c:numRef>
              <c:f>LD!$C$3:$C$21</c:f>
              <c:numCache>
                <c:formatCode>0.0</c:formatCode>
                <c:ptCount val="19"/>
                <c:pt idx="1">
                  <c:v>289.13227272727272</c:v>
                </c:pt>
                <c:pt idx="2">
                  <c:v>286.79611111111109</c:v>
                </c:pt>
                <c:pt idx="3">
                  <c:v>286.85764705882355</c:v>
                </c:pt>
                <c:pt idx="4">
                  <c:v>284.93944444444446</c:v>
                </c:pt>
                <c:pt idx="5">
                  <c:v>283.62619047619046</c:v>
                </c:pt>
                <c:pt idx="6">
                  <c:v>284.57909090909095</c:v>
                </c:pt>
                <c:pt idx="7">
                  <c:v>283.62619047619046</c:v>
                </c:pt>
                <c:pt idx="8">
                  <c:v>285.68166666666662</c:v>
                </c:pt>
                <c:pt idx="9">
                  <c:v>283.62619047619046</c:v>
                </c:pt>
                <c:pt idx="10">
                  <c:v>288.1754545454545</c:v>
                </c:pt>
                <c:pt idx="11">
                  <c:v>288.56333333333333</c:v>
                </c:pt>
                <c:pt idx="12">
                  <c:v>287.13833333333326</c:v>
                </c:pt>
                <c:pt idx="13">
                  <c:v>288.56333333333333</c:v>
                </c:pt>
                <c:pt idx="14">
                  <c:v>282.54526315789468</c:v>
                </c:pt>
                <c:pt idx="15">
                  <c:v>284.08421052631581</c:v>
                </c:pt>
                <c:pt idx="16">
                  <c:v>283.70894736842109</c:v>
                </c:pt>
                <c:pt idx="17">
                  <c:v>283.16400000000004</c:v>
                </c:pt>
              </c:numCache>
            </c:numRef>
          </c:val>
        </c:ser>
        <c:ser>
          <c:idx val="2"/>
          <c:order val="2"/>
          <c:tx>
            <c:strRef>
              <c:f>LD!$D$2</c:f>
              <c:strCache>
                <c:ptCount val="1"/>
                <c:pt idx="0">
                  <c:v>船橋中央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LD!$A$3:$A$21</c:f>
              <c:numCache>
                <c:formatCode>General</c:formatCode>
                <c:ptCount val="19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</c:numCache>
            </c:numRef>
          </c:cat>
          <c:val>
            <c:numRef>
              <c:f>LD!$D$3:$D$21</c:f>
              <c:numCache>
                <c:formatCode>0.0</c:formatCode>
                <c:ptCount val="19"/>
                <c:pt idx="0">
                  <c:v>288.02999999999997</c:v>
                </c:pt>
                <c:pt idx="1">
                  <c:v>290.17</c:v>
                </c:pt>
                <c:pt idx="2">
                  <c:v>292</c:v>
                </c:pt>
                <c:pt idx="3">
                  <c:v>291.11</c:v>
                </c:pt>
                <c:pt idx="4">
                  <c:v>290.12</c:v>
                </c:pt>
                <c:pt idx="5">
                  <c:v>291.14999999999998</c:v>
                </c:pt>
                <c:pt idx="6">
                  <c:v>291.11</c:v>
                </c:pt>
                <c:pt idx="7">
                  <c:v>287.60000000000002</c:v>
                </c:pt>
                <c:pt idx="8">
                  <c:v>291.19</c:v>
                </c:pt>
                <c:pt idx="9">
                  <c:v>291.73</c:v>
                </c:pt>
                <c:pt idx="10">
                  <c:v>290.58999999999997</c:v>
                </c:pt>
                <c:pt idx="11">
                  <c:v>290.11</c:v>
                </c:pt>
                <c:pt idx="12">
                  <c:v>290.32</c:v>
                </c:pt>
                <c:pt idx="13">
                  <c:v>292.38</c:v>
                </c:pt>
                <c:pt idx="14">
                  <c:v>291.92</c:v>
                </c:pt>
                <c:pt idx="15">
                  <c:v>290.10000000000002</c:v>
                </c:pt>
                <c:pt idx="16">
                  <c:v>289.89</c:v>
                </c:pt>
              </c:numCache>
            </c:numRef>
          </c:val>
        </c:ser>
        <c:ser>
          <c:idx val="4"/>
          <c:order val="3"/>
          <c:tx>
            <c:strRef>
              <c:f>LD!$E$2</c:f>
              <c:strCache>
                <c:ptCount val="1"/>
                <c:pt idx="0">
                  <c:v>県立佐原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LD!$A$3:$A$21</c:f>
              <c:numCache>
                <c:formatCode>General</c:formatCode>
                <c:ptCount val="19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</c:numCache>
            </c:numRef>
          </c:cat>
          <c:val>
            <c:numRef>
              <c:f>LD!$E$3:$E$21</c:f>
              <c:numCache>
                <c:formatCode>0.0</c:formatCode>
                <c:ptCount val="19"/>
                <c:pt idx="1">
                  <c:v>284.45999999999998</c:v>
                </c:pt>
                <c:pt idx="2">
                  <c:v>282.93</c:v>
                </c:pt>
                <c:pt idx="3">
                  <c:v>281.22000000000003</c:v>
                </c:pt>
                <c:pt idx="4">
                  <c:v>280.58999999999997</c:v>
                </c:pt>
                <c:pt idx="5">
                  <c:v>282.37</c:v>
                </c:pt>
                <c:pt idx="6">
                  <c:v>284.45</c:v>
                </c:pt>
                <c:pt idx="7">
                  <c:v>285.10000000000002</c:v>
                </c:pt>
                <c:pt idx="8">
                  <c:v>286.35000000000002</c:v>
                </c:pt>
                <c:pt idx="9">
                  <c:v>285.3</c:v>
                </c:pt>
                <c:pt idx="10">
                  <c:v>284.39999999999998</c:v>
                </c:pt>
                <c:pt idx="11">
                  <c:v>283.55</c:v>
                </c:pt>
                <c:pt idx="12">
                  <c:v>284.33</c:v>
                </c:pt>
                <c:pt idx="13">
                  <c:v>285.45</c:v>
                </c:pt>
                <c:pt idx="14">
                  <c:v>286.45999999999998</c:v>
                </c:pt>
                <c:pt idx="15">
                  <c:v>285.69</c:v>
                </c:pt>
                <c:pt idx="16">
                  <c:v>285.60000000000002</c:v>
                </c:pt>
              </c:numCache>
            </c:numRef>
          </c:val>
        </c:ser>
        <c:ser>
          <c:idx val="5"/>
          <c:order val="4"/>
          <c:tx>
            <c:strRef>
              <c:f>LD!$F$2</c:f>
              <c:strCache>
                <c:ptCount val="1"/>
                <c:pt idx="0">
                  <c:v>千葉ﾘﾊﾋﾞﾘ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LD!$A$3:$A$21</c:f>
              <c:numCache>
                <c:formatCode>General</c:formatCode>
                <c:ptCount val="19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</c:numCache>
            </c:numRef>
          </c:cat>
          <c:val>
            <c:numRef>
              <c:f>LD!$F$3:$F$21</c:f>
              <c:numCache>
                <c:formatCode>0.0</c:formatCode>
                <c:ptCount val="19"/>
                <c:pt idx="0">
                  <c:v>288.86111111111114</c:v>
                </c:pt>
                <c:pt idx="1">
                  <c:v>287.13125000000002</c:v>
                </c:pt>
                <c:pt idx="2">
                  <c:v>288.70909090909089</c:v>
                </c:pt>
                <c:pt idx="3">
                  <c:v>291.22142857142853</c:v>
                </c:pt>
                <c:pt idx="4">
                  <c:v>291.31754385964928</c:v>
                </c:pt>
                <c:pt idx="5">
                  <c:v>291.3472727272727</c:v>
                </c:pt>
                <c:pt idx="6">
                  <c:v>291.25937499999998</c:v>
                </c:pt>
                <c:pt idx="7">
                  <c:v>290.85238095238077</c:v>
                </c:pt>
                <c:pt idx="8">
                  <c:v>291.79056603773586</c:v>
                </c:pt>
                <c:pt idx="9">
                  <c:v>292.3</c:v>
                </c:pt>
                <c:pt idx="10">
                  <c:v>293.85606060606068</c:v>
                </c:pt>
                <c:pt idx="11">
                  <c:v>292.24655172413799</c:v>
                </c:pt>
                <c:pt idx="12">
                  <c:v>292.22777777777787</c:v>
                </c:pt>
                <c:pt idx="13">
                  <c:v>293.51746029999998</c:v>
                </c:pt>
                <c:pt idx="14">
                  <c:v>291.38301886792459</c:v>
                </c:pt>
                <c:pt idx="15">
                  <c:v>294.61964285714288</c:v>
                </c:pt>
                <c:pt idx="16">
                  <c:v>293.40862068965532</c:v>
                </c:pt>
                <c:pt idx="17">
                  <c:v>292.49137931034477</c:v>
                </c:pt>
              </c:numCache>
            </c:numRef>
          </c:val>
        </c:ser>
        <c:ser>
          <c:idx val="6"/>
          <c:order val="5"/>
          <c:tx>
            <c:strRef>
              <c:f>LD!$G$2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LD!$A$3:$A$21</c:f>
              <c:numCache>
                <c:formatCode>General</c:formatCode>
                <c:ptCount val="19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</c:numCache>
            </c:numRef>
          </c:cat>
          <c:val>
            <c:numRef>
              <c:f>LD!$G$3:$G$21</c:f>
              <c:numCache>
                <c:formatCode>0.0</c:formatCode>
                <c:ptCount val="19"/>
                <c:pt idx="1">
                  <c:v>288.58333333333331</c:v>
                </c:pt>
                <c:pt idx="2">
                  <c:v>289.375</c:v>
                </c:pt>
                <c:pt idx="3">
                  <c:v>289.66666666666669</c:v>
                </c:pt>
                <c:pt idx="4">
                  <c:v>290.27999999999997</c:v>
                </c:pt>
                <c:pt idx="5">
                  <c:v>289.70833333333331</c:v>
                </c:pt>
                <c:pt idx="6">
                  <c:v>289.45454545454544</c:v>
                </c:pt>
                <c:pt idx="7">
                  <c:v>284.66666666666669</c:v>
                </c:pt>
                <c:pt idx="8">
                  <c:v>289.60000000000002</c:v>
                </c:pt>
                <c:pt idx="9">
                  <c:v>291.03333333333336</c:v>
                </c:pt>
                <c:pt idx="10">
                  <c:v>292.24444444444447</c:v>
                </c:pt>
                <c:pt idx="11">
                  <c:v>290.58</c:v>
                </c:pt>
                <c:pt idx="12">
                  <c:v>288.7659574468085</c:v>
                </c:pt>
                <c:pt idx="13">
                  <c:v>286.77419354838707</c:v>
                </c:pt>
                <c:pt idx="14">
                  <c:v>286.8095238095238</c:v>
                </c:pt>
                <c:pt idx="15">
                  <c:v>286.88095238095241</c:v>
                </c:pt>
                <c:pt idx="16">
                  <c:v>289.71428571428572</c:v>
                </c:pt>
              </c:numCache>
            </c:numRef>
          </c:val>
        </c:ser>
        <c:ser>
          <c:idx val="7"/>
          <c:order val="6"/>
          <c:tx>
            <c:strRef>
              <c:f>LD!$H$2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LD!$A$3:$A$21</c:f>
              <c:numCache>
                <c:formatCode>General</c:formatCode>
                <c:ptCount val="19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</c:numCache>
            </c:numRef>
          </c:cat>
          <c:val>
            <c:numRef>
              <c:f>LD!$H$3:$H$21</c:f>
              <c:numCache>
                <c:formatCode>0.0</c:formatCode>
                <c:ptCount val="19"/>
                <c:pt idx="1">
                  <c:v>289.3</c:v>
                </c:pt>
                <c:pt idx="2">
                  <c:v>289.39999999999998</c:v>
                </c:pt>
                <c:pt idx="3">
                  <c:v>289.8</c:v>
                </c:pt>
                <c:pt idx="4">
                  <c:v>289.10000000000002</c:v>
                </c:pt>
                <c:pt idx="5">
                  <c:v>288.89999999999998</c:v>
                </c:pt>
                <c:pt idx="6">
                  <c:v>291.10000000000002</c:v>
                </c:pt>
                <c:pt idx="7">
                  <c:v>291.7</c:v>
                </c:pt>
                <c:pt idx="8">
                  <c:v>290.8</c:v>
                </c:pt>
                <c:pt idx="9">
                  <c:v>288.3</c:v>
                </c:pt>
                <c:pt idx="10">
                  <c:v>289.8</c:v>
                </c:pt>
                <c:pt idx="11">
                  <c:v>289.10000000000002</c:v>
                </c:pt>
                <c:pt idx="12">
                  <c:v>289.39999999999998</c:v>
                </c:pt>
                <c:pt idx="13">
                  <c:v>291.8</c:v>
                </c:pt>
                <c:pt idx="14">
                  <c:v>293.60000000000002</c:v>
                </c:pt>
                <c:pt idx="15">
                  <c:v>292.7</c:v>
                </c:pt>
                <c:pt idx="16">
                  <c:v>292.10000000000002</c:v>
                </c:pt>
                <c:pt idx="17">
                  <c:v>292.3</c:v>
                </c:pt>
                <c:pt idx="18">
                  <c:v>292.2</c:v>
                </c:pt>
              </c:numCache>
            </c:numRef>
          </c:val>
        </c:ser>
        <c:ser>
          <c:idx val="8"/>
          <c:order val="7"/>
          <c:tx>
            <c:strRef>
              <c:f>LD!$I$2</c:f>
              <c:strCache>
                <c:ptCount val="1"/>
                <c:pt idx="0">
                  <c:v>東歯大市川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LD!$A$3:$A$21</c:f>
              <c:numCache>
                <c:formatCode>General</c:formatCode>
                <c:ptCount val="19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</c:numCache>
            </c:numRef>
          </c:cat>
          <c:val>
            <c:numRef>
              <c:f>LD!$I$3:$I$21</c:f>
              <c:numCache>
                <c:formatCode>0.0</c:formatCode>
                <c:ptCount val="19"/>
                <c:pt idx="1">
                  <c:v>292.2</c:v>
                </c:pt>
                <c:pt idx="2">
                  <c:v>289.86900000000003</c:v>
                </c:pt>
                <c:pt idx="3">
                  <c:v>292.32900000000001</c:v>
                </c:pt>
                <c:pt idx="4">
                  <c:v>292.42</c:v>
                </c:pt>
                <c:pt idx="5">
                  <c:v>292.75</c:v>
                </c:pt>
                <c:pt idx="6">
                  <c:v>293.291</c:v>
                </c:pt>
                <c:pt idx="7">
                  <c:v>293.67200000000003</c:v>
                </c:pt>
                <c:pt idx="8">
                  <c:v>288.97199999999998</c:v>
                </c:pt>
                <c:pt idx="9">
                  <c:v>288.32900000000001</c:v>
                </c:pt>
                <c:pt idx="10">
                  <c:v>287.91500000000002</c:v>
                </c:pt>
                <c:pt idx="11">
                  <c:v>287.66300000000001</c:v>
                </c:pt>
                <c:pt idx="12">
                  <c:v>287.5</c:v>
                </c:pt>
                <c:pt idx="13">
                  <c:v>284.49400000000003</c:v>
                </c:pt>
                <c:pt idx="14">
                  <c:v>286.92399999999998</c:v>
                </c:pt>
                <c:pt idx="15">
                  <c:v>289.33699999999999</c:v>
                </c:pt>
                <c:pt idx="16">
                  <c:v>286</c:v>
                </c:pt>
                <c:pt idx="17">
                  <c:v>285.23099999999999</c:v>
                </c:pt>
              </c:numCache>
            </c:numRef>
          </c:val>
        </c:ser>
        <c:ser>
          <c:idx val="3"/>
          <c:order val="8"/>
          <c:tx>
            <c:strRef>
              <c:f>LD!$J$2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LD!$A$3:$A$21</c:f>
              <c:numCache>
                <c:formatCode>General</c:formatCode>
                <c:ptCount val="19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</c:numCache>
            </c:numRef>
          </c:cat>
          <c:val>
            <c:numRef>
              <c:f>LD!$J$3:$J$21</c:f>
              <c:numCache>
                <c:formatCode>0.0</c:formatCode>
                <c:ptCount val="19"/>
                <c:pt idx="0">
                  <c:v>286.25</c:v>
                </c:pt>
                <c:pt idx="1">
                  <c:v>285.98</c:v>
                </c:pt>
                <c:pt idx="2">
                  <c:v>287.3</c:v>
                </c:pt>
                <c:pt idx="3">
                  <c:v>286.42</c:v>
                </c:pt>
                <c:pt idx="4">
                  <c:v>286.75</c:v>
                </c:pt>
                <c:pt idx="5">
                  <c:v>285.57</c:v>
                </c:pt>
                <c:pt idx="6">
                  <c:v>284.89999999999998</c:v>
                </c:pt>
                <c:pt idx="7">
                  <c:v>290.88</c:v>
                </c:pt>
                <c:pt idx="8">
                  <c:v>291.63</c:v>
                </c:pt>
                <c:pt idx="9">
                  <c:v>289.42</c:v>
                </c:pt>
                <c:pt idx="10">
                  <c:v>289.35000000000002</c:v>
                </c:pt>
                <c:pt idx="11">
                  <c:v>289</c:v>
                </c:pt>
                <c:pt idx="12">
                  <c:v>287.45999999999998</c:v>
                </c:pt>
                <c:pt idx="13">
                  <c:v>291.58</c:v>
                </c:pt>
                <c:pt idx="14">
                  <c:v>291.25</c:v>
                </c:pt>
                <c:pt idx="15">
                  <c:v>291.04000000000002</c:v>
                </c:pt>
                <c:pt idx="16">
                  <c:v>289.67</c:v>
                </c:pt>
                <c:pt idx="17">
                  <c:v>291.42</c:v>
                </c:pt>
              </c:numCache>
            </c:numRef>
          </c:val>
        </c:ser>
        <c:ser>
          <c:idx val="14"/>
          <c:order val="9"/>
          <c:tx>
            <c:strRef>
              <c:f>LD!$K$2</c:f>
              <c:strCache>
                <c:ptCount val="1"/>
                <c:pt idx="0">
                  <c:v>こども病院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LD!$A$3:$A$21</c:f>
              <c:numCache>
                <c:formatCode>General</c:formatCode>
                <c:ptCount val="19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</c:numCache>
            </c:numRef>
          </c:cat>
          <c:val>
            <c:numRef>
              <c:f>LD!$K$3:$K$21</c:f>
              <c:numCache>
                <c:formatCode>0.0</c:formatCode>
                <c:ptCount val="19"/>
                <c:pt idx="0">
                  <c:v>289.14285714285717</c:v>
                </c:pt>
                <c:pt idx="1">
                  <c:v>283.36666666666667</c:v>
                </c:pt>
                <c:pt idx="2">
                  <c:v>283.51851851851853</c:v>
                </c:pt>
                <c:pt idx="3">
                  <c:v>289.11538461538464</c:v>
                </c:pt>
                <c:pt idx="4">
                  <c:v>289.16129032258067</c:v>
                </c:pt>
                <c:pt idx="5">
                  <c:v>286.22222222222223</c:v>
                </c:pt>
                <c:pt idx="6">
                  <c:v>289.03225806451616</c:v>
                </c:pt>
                <c:pt idx="7">
                  <c:v>287.36666666666667</c:v>
                </c:pt>
                <c:pt idx="8">
                  <c:v>289.80645161290323</c:v>
                </c:pt>
                <c:pt idx="9">
                  <c:v>287.73333333333335</c:v>
                </c:pt>
                <c:pt idx="10">
                  <c:v>289.77419354838707</c:v>
                </c:pt>
                <c:pt idx="11">
                  <c:v>289.35483870967744</c:v>
                </c:pt>
                <c:pt idx="12">
                  <c:v>293.89999999999998</c:v>
                </c:pt>
                <c:pt idx="13">
                  <c:v>288.48979591836735</c:v>
                </c:pt>
                <c:pt idx="14">
                  <c:v>286.84615384615387</c:v>
                </c:pt>
                <c:pt idx="15">
                  <c:v>289.33333333333331</c:v>
                </c:pt>
                <c:pt idx="16">
                  <c:v>283.94444444444446</c:v>
                </c:pt>
                <c:pt idx="17">
                  <c:v>292.10000000000002</c:v>
                </c:pt>
              </c:numCache>
            </c:numRef>
          </c:val>
        </c:ser>
        <c:ser>
          <c:idx val="9"/>
          <c:order val="10"/>
          <c:tx>
            <c:strRef>
              <c:f>LD!$L$2</c:f>
              <c:strCache>
                <c:ptCount val="1"/>
                <c:pt idx="0">
                  <c:v>認証値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LD!$A$3:$A$21</c:f>
              <c:numCache>
                <c:formatCode>General</c:formatCode>
                <c:ptCount val="19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</c:numCache>
            </c:numRef>
          </c:cat>
          <c:val>
            <c:numRef>
              <c:f>LD!$L$3:$L$21</c:f>
              <c:numCache>
                <c:formatCode>0</c:formatCode>
                <c:ptCount val="19"/>
                <c:pt idx="0">
                  <c:v>293</c:v>
                </c:pt>
                <c:pt idx="1">
                  <c:v>293</c:v>
                </c:pt>
                <c:pt idx="2">
                  <c:v>293</c:v>
                </c:pt>
                <c:pt idx="3">
                  <c:v>293</c:v>
                </c:pt>
                <c:pt idx="4">
                  <c:v>293</c:v>
                </c:pt>
                <c:pt idx="5">
                  <c:v>293</c:v>
                </c:pt>
                <c:pt idx="6">
                  <c:v>293</c:v>
                </c:pt>
                <c:pt idx="7">
                  <c:v>293</c:v>
                </c:pt>
                <c:pt idx="8">
                  <c:v>293</c:v>
                </c:pt>
                <c:pt idx="9">
                  <c:v>293</c:v>
                </c:pt>
                <c:pt idx="10">
                  <c:v>293</c:v>
                </c:pt>
                <c:pt idx="11">
                  <c:v>293</c:v>
                </c:pt>
                <c:pt idx="12">
                  <c:v>293</c:v>
                </c:pt>
                <c:pt idx="13">
                  <c:v>293</c:v>
                </c:pt>
                <c:pt idx="14">
                  <c:v>293</c:v>
                </c:pt>
                <c:pt idx="15">
                  <c:v>293</c:v>
                </c:pt>
                <c:pt idx="16">
                  <c:v>293</c:v>
                </c:pt>
                <c:pt idx="17">
                  <c:v>293</c:v>
                </c:pt>
                <c:pt idx="18">
                  <c:v>293</c:v>
                </c:pt>
              </c:numCache>
            </c:numRef>
          </c:val>
        </c:ser>
        <c:ser>
          <c:idx val="10"/>
          <c:order val="11"/>
          <c:tx>
            <c:strRef>
              <c:f>LD!$M$2</c:f>
              <c:strCache>
                <c:ptCount val="1"/>
                <c:pt idx="0">
                  <c:v>10病院平均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LD!$A$3:$A$21</c:f>
              <c:numCache>
                <c:formatCode>General</c:formatCode>
                <c:ptCount val="19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</c:numCache>
            </c:numRef>
          </c:cat>
          <c:val>
            <c:numRef>
              <c:f>LD!$M$3:$M$21</c:f>
              <c:numCache>
                <c:formatCode>0.0</c:formatCode>
                <c:ptCount val="19"/>
                <c:pt idx="0">
                  <c:v>288.07099206349204</c:v>
                </c:pt>
                <c:pt idx="1">
                  <c:v>288.10053409090909</c:v>
                </c:pt>
                <c:pt idx="2">
                  <c:v>288.13977205387209</c:v>
                </c:pt>
                <c:pt idx="3">
                  <c:v>288.96845713567484</c:v>
                </c:pt>
                <c:pt idx="4">
                  <c:v>288.69940681003584</c:v>
                </c:pt>
                <c:pt idx="5">
                  <c:v>288.42492819169132</c:v>
                </c:pt>
                <c:pt idx="6">
                  <c:v>289.29262694281528</c:v>
                </c:pt>
                <c:pt idx="7">
                  <c:v>288.93805714285719</c:v>
                </c:pt>
                <c:pt idx="8">
                  <c:v>289.99873509839728</c:v>
                </c:pt>
                <c:pt idx="9">
                  <c:v>288.99663015873023</c:v>
                </c:pt>
                <c:pt idx="10">
                  <c:v>289.85169178502292</c:v>
                </c:pt>
                <c:pt idx="11">
                  <c:v>289.24177237671489</c:v>
                </c:pt>
                <c:pt idx="12">
                  <c:v>289.36358185579195</c:v>
                </c:pt>
                <c:pt idx="13">
                  <c:v>289.31425331000872</c:v>
                </c:pt>
                <c:pt idx="14">
                  <c:v>288.83629596814973</c:v>
                </c:pt>
                <c:pt idx="15">
                  <c:v>289.42851390977444</c:v>
                </c:pt>
                <c:pt idx="16">
                  <c:v>288.40987982168065</c:v>
                </c:pt>
                <c:pt idx="17">
                  <c:v>289.57710180623974</c:v>
                </c:pt>
                <c:pt idx="18">
                  <c:v>292.2</c:v>
                </c:pt>
              </c:numCache>
            </c:numRef>
          </c:val>
        </c:ser>
        <c:ser>
          <c:idx val="11"/>
          <c:order val="12"/>
          <c:tx>
            <c:strRef>
              <c:f>LD!$N$2</c:f>
              <c:strCache>
                <c:ptCount val="1"/>
                <c:pt idx="0">
                  <c:v>R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LD!$A$3:$A$21</c:f>
              <c:numCache>
                <c:formatCode>General</c:formatCode>
                <c:ptCount val="19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</c:numCache>
            </c:numRef>
          </c:cat>
          <c:val>
            <c:numRef>
              <c:f>LD!$N$3:$N$21</c:f>
              <c:numCache>
                <c:formatCode>0.0</c:formatCode>
                <c:ptCount val="19"/>
                <c:pt idx="0">
                  <c:v>2.8928571428571672</c:v>
                </c:pt>
                <c:pt idx="1">
                  <c:v>8.8333333333333144</c:v>
                </c:pt>
                <c:pt idx="2">
                  <c:v>9.0699999999999932</c:v>
                </c:pt>
                <c:pt idx="3">
                  <c:v>11.10899999999998</c:v>
                </c:pt>
                <c:pt idx="4">
                  <c:v>11.830000000000041</c:v>
                </c:pt>
                <c:pt idx="5">
                  <c:v>10.379999999999995</c:v>
                </c:pt>
                <c:pt idx="6">
                  <c:v>9.3000000000000114</c:v>
                </c:pt>
                <c:pt idx="7">
                  <c:v>10.290476190476227</c:v>
                </c:pt>
                <c:pt idx="8">
                  <c:v>8.4850000000000705</c:v>
                </c:pt>
                <c:pt idx="9">
                  <c:v>8.6738095238095525</c:v>
                </c:pt>
                <c:pt idx="10">
                  <c:v>9.4560606060607029</c:v>
                </c:pt>
                <c:pt idx="11">
                  <c:v>8.6999999999999886</c:v>
                </c:pt>
                <c:pt idx="12">
                  <c:v>9.5699999999999932</c:v>
                </c:pt>
                <c:pt idx="13">
                  <c:v>9.0234602999999538</c:v>
                </c:pt>
                <c:pt idx="14">
                  <c:v>11.054736842105342</c:v>
                </c:pt>
                <c:pt idx="15">
                  <c:v>10.535432330827064</c:v>
                </c:pt>
                <c:pt idx="16">
                  <c:v>9.6996733212342292</c:v>
                </c:pt>
                <c:pt idx="17">
                  <c:v>9.3273793103447247</c:v>
                </c:pt>
                <c:pt idx="18">
                  <c:v>0</c:v>
                </c:pt>
              </c:numCache>
            </c:numRef>
          </c:val>
        </c:ser>
        <c:ser>
          <c:idx val="12"/>
          <c:order val="13"/>
          <c:tx>
            <c:strRef>
              <c:f>LD!$O$2</c:f>
              <c:strCache>
                <c:ptCount val="1"/>
                <c:pt idx="0">
                  <c:v>下限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LD!$A$3:$A$21</c:f>
              <c:numCache>
                <c:formatCode>General</c:formatCode>
                <c:ptCount val="19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</c:numCache>
            </c:numRef>
          </c:cat>
          <c:val>
            <c:numRef>
              <c:f>LD!$O$3:$O$21</c:f>
              <c:numCache>
                <c:formatCode>General</c:formatCode>
                <c:ptCount val="19"/>
                <c:pt idx="0">
                  <c:v>278</c:v>
                </c:pt>
                <c:pt idx="1">
                  <c:v>278</c:v>
                </c:pt>
                <c:pt idx="2">
                  <c:v>278</c:v>
                </c:pt>
                <c:pt idx="3">
                  <c:v>278</c:v>
                </c:pt>
                <c:pt idx="4">
                  <c:v>278</c:v>
                </c:pt>
                <c:pt idx="5">
                  <c:v>278</c:v>
                </c:pt>
                <c:pt idx="6">
                  <c:v>278</c:v>
                </c:pt>
                <c:pt idx="7">
                  <c:v>278</c:v>
                </c:pt>
                <c:pt idx="8">
                  <c:v>278</c:v>
                </c:pt>
                <c:pt idx="9">
                  <c:v>278</c:v>
                </c:pt>
                <c:pt idx="10">
                  <c:v>278</c:v>
                </c:pt>
                <c:pt idx="11">
                  <c:v>278</c:v>
                </c:pt>
                <c:pt idx="12">
                  <c:v>278</c:v>
                </c:pt>
                <c:pt idx="13">
                  <c:v>278</c:v>
                </c:pt>
                <c:pt idx="14">
                  <c:v>278</c:v>
                </c:pt>
                <c:pt idx="15">
                  <c:v>278</c:v>
                </c:pt>
                <c:pt idx="16">
                  <c:v>278</c:v>
                </c:pt>
                <c:pt idx="17">
                  <c:v>278</c:v>
                </c:pt>
                <c:pt idx="18">
                  <c:v>278</c:v>
                </c:pt>
              </c:numCache>
            </c:numRef>
          </c:val>
        </c:ser>
        <c:ser>
          <c:idx val="13"/>
          <c:order val="14"/>
          <c:tx>
            <c:strRef>
              <c:f>LD!$P$2</c:f>
              <c:strCache>
                <c:ptCount val="1"/>
                <c:pt idx="0">
                  <c:v>上限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LD!$A$3:$A$21</c:f>
              <c:numCache>
                <c:formatCode>General</c:formatCode>
                <c:ptCount val="19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</c:numCache>
            </c:numRef>
          </c:cat>
          <c:val>
            <c:numRef>
              <c:f>LD!$P$3:$P$21</c:f>
              <c:numCache>
                <c:formatCode>General</c:formatCode>
                <c:ptCount val="19"/>
                <c:pt idx="0">
                  <c:v>308</c:v>
                </c:pt>
                <c:pt idx="1">
                  <c:v>308</c:v>
                </c:pt>
                <c:pt idx="2">
                  <c:v>308</c:v>
                </c:pt>
                <c:pt idx="3">
                  <c:v>308</c:v>
                </c:pt>
                <c:pt idx="4">
                  <c:v>308</c:v>
                </c:pt>
                <c:pt idx="5">
                  <c:v>308</c:v>
                </c:pt>
                <c:pt idx="6">
                  <c:v>308</c:v>
                </c:pt>
                <c:pt idx="7">
                  <c:v>308</c:v>
                </c:pt>
                <c:pt idx="8">
                  <c:v>308</c:v>
                </c:pt>
                <c:pt idx="9">
                  <c:v>308</c:v>
                </c:pt>
                <c:pt idx="10">
                  <c:v>308</c:v>
                </c:pt>
                <c:pt idx="11">
                  <c:v>308</c:v>
                </c:pt>
                <c:pt idx="12">
                  <c:v>308</c:v>
                </c:pt>
                <c:pt idx="13">
                  <c:v>308</c:v>
                </c:pt>
                <c:pt idx="14">
                  <c:v>308</c:v>
                </c:pt>
                <c:pt idx="15">
                  <c:v>308</c:v>
                </c:pt>
                <c:pt idx="16">
                  <c:v>308</c:v>
                </c:pt>
                <c:pt idx="17">
                  <c:v>308</c:v>
                </c:pt>
                <c:pt idx="18">
                  <c:v>308</c:v>
                </c:pt>
              </c:numCache>
            </c:numRef>
          </c:val>
        </c:ser>
        <c:marker val="1"/>
        <c:axId val="75309824"/>
        <c:axId val="75310976"/>
      </c:lineChart>
      <c:catAx>
        <c:axId val="75309824"/>
        <c:scaling>
          <c:orientation val="minMax"/>
        </c:scaling>
        <c:axPos val="b"/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75310976"/>
        <c:crosses val="autoZero"/>
        <c:lblAlgn val="ctr"/>
        <c:lblOffset val="100"/>
        <c:tickLblSkip val="1"/>
        <c:tickMarkSkip val="1"/>
      </c:catAx>
      <c:valAx>
        <c:axId val="75310976"/>
        <c:scaling>
          <c:orientation val="minMax"/>
          <c:max val="323"/>
          <c:min val="263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/>
            </a:pPr>
            <a:endParaRPr lang="ja-JP"/>
          </a:p>
        </c:txPr>
        <c:crossAx val="75309824"/>
        <c:crosses val="autoZero"/>
        <c:crossBetween val="between"/>
        <c:majorUnit val="15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12"/>
        <c:delete val="1"/>
      </c:legendEntry>
      <c:layout>
        <c:manualLayout>
          <c:xMode val="edge"/>
          <c:yMode val="edge"/>
          <c:x val="0.82546032064463259"/>
          <c:y val="0.11333379787703528"/>
          <c:w val="0.15879265091863504"/>
          <c:h val="0.84000278726221056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0"/>
          </a:pPr>
          <a:endParaRPr lang="ja-JP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Meiryo UI" pitchFamily="50" charset="-128"/>
          <a:ea typeface="Meiryo UI" pitchFamily="50" charset="-128"/>
          <a:cs typeface="Meiryo UI" pitchFamily="50" charset="-128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300" verticalDpi="300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>
        <c:manualLayout>
          <c:layoutTarget val="inner"/>
          <c:xMode val="edge"/>
          <c:yMode val="edge"/>
          <c:x val="7.5718063931739008E-2"/>
          <c:y val="8.5245901639344229E-2"/>
          <c:w val="0.69712838171633207"/>
          <c:h val="0.72786885245903166"/>
        </c:manualLayout>
      </c:layout>
      <c:lineChart>
        <c:grouping val="standard"/>
        <c:ser>
          <c:idx val="0"/>
          <c:order val="0"/>
          <c:tx>
            <c:strRef>
              <c:f>CPK!$B$2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CPK!$A$3:$A$20</c:f>
              <c:numCache>
                <c:formatCode>General</c:formatCode>
                <c:ptCount val="18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</c:numCache>
            </c:numRef>
          </c:cat>
          <c:val>
            <c:numRef>
              <c:f>CPK!$B$3:$B$20</c:f>
              <c:numCache>
                <c:formatCode>0.0</c:formatCode>
                <c:ptCount val="18"/>
                <c:pt idx="1">
                  <c:v>292.18181818181819</c:v>
                </c:pt>
                <c:pt idx="2">
                  <c:v>291.55555555555554</c:v>
                </c:pt>
                <c:pt idx="3">
                  <c:v>292.41666666666669</c:v>
                </c:pt>
                <c:pt idx="4">
                  <c:v>291.76315789473682</c:v>
                </c:pt>
                <c:pt idx="5">
                  <c:v>293.10526315789474</c:v>
                </c:pt>
                <c:pt idx="6">
                  <c:v>294.17500000000001</c:v>
                </c:pt>
                <c:pt idx="7">
                  <c:v>293.36111111111109</c:v>
                </c:pt>
                <c:pt idx="8">
                  <c:v>292.02777777777777</c:v>
                </c:pt>
                <c:pt idx="9">
                  <c:v>294.16666666666669</c:v>
                </c:pt>
                <c:pt idx="10">
                  <c:v>293.64705882352939</c:v>
                </c:pt>
                <c:pt idx="11">
                  <c:v>293.25</c:v>
                </c:pt>
                <c:pt idx="12">
                  <c:v>291.9375</c:v>
                </c:pt>
                <c:pt idx="13">
                  <c:v>290.34375</c:v>
                </c:pt>
                <c:pt idx="14">
                  <c:v>290.375</c:v>
                </c:pt>
                <c:pt idx="15">
                  <c:v>292.15625</c:v>
                </c:pt>
                <c:pt idx="16">
                  <c:v>291.09375</c:v>
                </c:pt>
                <c:pt idx="17">
                  <c:v>290.7037037037037</c:v>
                </c:pt>
              </c:numCache>
            </c:numRef>
          </c:val>
        </c:ser>
        <c:ser>
          <c:idx val="1"/>
          <c:order val="1"/>
          <c:tx>
            <c:strRef>
              <c:f>CPK!$C$2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CPK!$A$3:$A$20</c:f>
              <c:numCache>
                <c:formatCode>General</c:formatCode>
                <c:ptCount val="18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</c:numCache>
            </c:numRef>
          </c:cat>
          <c:val>
            <c:numRef>
              <c:f>CPK!$C$3:$C$20</c:f>
              <c:numCache>
                <c:formatCode>0.0</c:formatCode>
                <c:ptCount val="18"/>
                <c:pt idx="1">
                  <c:v>291.94590909090903</c:v>
                </c:pt>
                <c:pt idx="2">
                  <c:v>289.9227777777777</c:v>
                </c:pt>
                <c:pt idx="3">
                  <c:v>289.17684210526318</c:v>
                </c:pt>
                <c:pt idx="4">
                  <c:v>287.72722222222228</c:v>
                </c:pt>
                <c:pt idx="5">
                  <c:v>283.86095238095237</c:v>
                </c:pt>
                <c:pt idx="6">
                  <c:v>284.44181818181812</c:v>
                </c:pt>
                <c:pt idx="7">
                  <c:v>283.86095238095237</c:v>
                </c:pt>
                <c:pt idx="8">
                  <c:v>284.58000000000004</c:v>
                </c:pt>
                <c:pt idx="9">
                  <c:v>283.86095238095237</c:v>
                </c:pt>
                <c:pt idx="10">
                  <c:v>282.80636363636364</c:v>
                </c:pt>
                <c:pt idx="11">
                  <c:v>283.0214285714286</c:v>
                </c:pt>
                <c:pt idx="12">
                  <c:v>282.77277777777783</c:v>
                </c:pt>
                <c:pt idx="13">
                  <c:v>283.0214285714286</c:v>
                </c:pt>
                <c:pt idx="14">
                  <c:v>279.94473684210527</c:v>
                </c:pt>
                <c:pt idx="15">
                  <c:v>279.17052631578952</c:v>
                </c:pt>
                <c:pt idx="16">
                  <c:v>277.54736842105262</c:v>
                </c:pt>
                <c:pt idx="17">
                  <c:v>279.01499999999999</c:v>
                </c:pt>
              </c:numCache>
            </c:numRef>
          </c:val>
        </c:ser>
        <c:ser>
          <c:idx val="2"/>
          <c:order val="2"/>
          <c:tx>
            <c:strRef>
              <c:f>CPK!$D$2</c:f>
              <c:strCache>
                <c:ptCount val="1"/>
                <c:pt idx="0">
                  <c:v>船橋中央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CPK!$A$3:$A$20</c:f>
              <c:numCache>
                <c:formatCode>General</c:formatCode>
                <c:ptCount val="18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</c:numCache>
            </c:numRef>
          </c:cat>
          <c:val>
            <c:numRef>
              <c:f>CPK!$D$3:$D$20</c:f>
              <c:numCache>
                <c:formatCode>0.0</c:formatCode>
                <c:ptCount val="18"/>
                <c:pt idx="0">
                  <c:v>290.01</c:v>
                </c:pt>
                <c:pt idx="1">
                  <c:v>285.39</c:v>
                </c:pt>
                <c:pt idx="2">
                  <c:v>289.31</c:v>
                </c:pt>
                <c:pt idx="3">
                  <c:v>289.79000000000002</c:v>
                </c:pt>
                <c:pt idx="4">
                  <c:v>290.58999999999997</c:v>
                </c:pt>
                <c:pt idx="5">
                  <c:v>289.27</c:v>
                </c:pt>
                <c:pt idx="6">
                  <c:v>289.52</c:v>
                </c:pt>
                <c:pt idx="7">
                  <c:v>291.87</c:v>
                </c:pt>
                <c:pt idx="8">
                  <c:v>292.13</c:v>
                </c:pt>
                <c:pt idx="9">
                  <c:v>290.13</c:v>
                </c:pt>
                <c:pt idx="10">
                  <c:v>290.48</c:v>
                </c:pt>
                <c:pt idx="11">
                  <c:v>289.57</c:v>
                </c:pt>
                <c:pt idx="12">
                  <c:v>289.74</c:v>
                </c:pt>
                <c:pt idx="13">
                  <c:v>288.24</c:v>
                </c:pt>
                <c:pt idx="14">
                  <c:v>289.05</c:v>
                </c:pt>
                <c:pt idx="15">
                  <c:v>292.64</c:v>
                </c:pt>
                <c:pt idx="16">
                  <c:v>293.33999999999997</c:v>
                </c:pt>
              </c:numCache>
            </c:numRef>
          </c:val>
        </c:ser>
        <c:ser>
          <c:idx val="4"/>
          <c:order val="3"/>
          <c:tx>
            <c:strRef>
              <c:f>CPK!$E$2</c:f>
              <c:strCache>
                <c:ptCount val="1"/>
                <c:pt idx="0">
                  <c:v>県立佐原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CPK!$A$3:$A$20</c:f>
              <c:numCache>
                <c:formatCode>General</c:formatCode>
                <c:ptCount val="18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</c:numCache>
            </c:numRef>
          </c:cat>
          <c:val>
            <c:numRef>
              <c:f>CPK!$E$3:$E$20</c:f>
              <c:numCache>
                <c:formatCode>0.0</c:formatCode>
                <c:ptCount val="18"/>
                <c:pt idx="1">
                  <c:v>291.97000000000003</c:v>
                </c:pt>
                <c:pt idx="2">
                  <c:v>290.26</c:v>
                </c:pt>
                <c:pt idx="3">
                  <c:v>289.85000000000002</c:v>
                </c:pt>
                <c:pt idx="4">
                  <c:v>288.83999999999997</c:v>
                </c:pt>
                <c:pt idx="5">
                  <c:v>291.82</c:v>
                </c:pt>
                <c:pt idx="6">
                  <c:v>283.23</c:v>
                </c:pt>
                <c:pt idx="7">
                  <c:v>291.70999999999998</c:v>
                </c:pt>
                <c:pt idx="8">
                  <c:v>290.77</c:v>
                </c:pt>
                <c:pt idx="9">
                  <c:v>289.74</c:v>
                </c:pt>
                <c:pt idx="10">
                  <c:v>291.26</c:v>
                </c:pt>
                <c:pt idx="11">
                  <c:v>290.52</c:v>
                </c:pt>
                <c:pt idx="12">
                  <c:v>291.26</c:v>
                </c:pt>
                <c:pt idx="13">
                  <c:v>290.48</c:v>
                </c:pt>
                <c:pt idx="14">
                  <c:v>289.5</c:v>
                </c:pt>
                <c:pt idx="15">
                  <c:v>288.08</c:v>
                </c:pt>
                <c:pt idx="16">
                  <c:v>285.39999999999998</c:v>
                </c:pt>
              </c:numCache>
            </c:numRef>
          </c:val>
        </c:ser>
        <c:ser>
          <c:idx val="5"/>
          <c:order val="4"/>
          <c:tx>
            <c:strRef>
              <c:f>CPK!$F$2</c:f>
              <c:strCache>
                <c:ptCount val="1"/>
                <c:pt idx="0">
                  <c:v>千葉ﾘﾊﾋﾞﾘ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CPK!$A$3:$A$20</c:f>
              <c:numCache>
                <c:formatCode>General</c:formatCode>
                <c:ptCount val="18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</c:numCache>
            </c:numRef>
          </c:cat>
          <c:val>
            <c:numRef>
              <c:f>CPK!$F$3:$F$20</c:f>
              <c:numCache>
                <c:formatCode>0.0</c:formatCode>
                <c:ptCount val="18"/>
                <c:pt idx="0">
                  <c:v>291.48333333333335</c:v>
                </c:pt>
                <c:pt idx="1">
                  <c:v>291.52343750000006</c:v>
                </c:pt>
                <c:pt idx="2">
                  <c:v>290.60909090909092</c:v>
                </c:pt>
                <c:pt idx="3">
                  <c:v>292.63035714285712</c:v>
                </c:pt>
                <c:pt idx="4">
                  <c:v>295.10877192982457</c:v>
                </c:pt>
                <c:pt idx="5">
                  <c:v>294.97818181818189</c:v>
                </c:pt>
                <c:pt idx="6">
                  <c:v>293.31875000000002</c:v>
                </c:pt>
                <c:pt idx="7">
                  <c:v>293.37142857142857</c:v>
                </c:pt>
                <c:pt idx="8">
                  <c:v>295.66415094339612</c:v>
                </c:pt>
                <c:pt idx="9">
                  <c:v>295.60000000000002</c:v>
                </c:pt>
                <c:pt idx="10">
                  <c:v>296.09696969696967</c:v>
                </c:pt>
                <c:pt idx="11">
                  <c:v>294.37903225806451</c:v>
                </c:pt>
                <c:pt idx="12">
                  <c:v>292.32962962962961</c:v>
                </c:pt>
                <c:pt idx="13">
                  <c:v>292.7</c:v>
                </c:pt>
                <c:pt idx="14">
                  <c:v>293.29444444444448</c:v>
                </c:pt>
                <c:pt idx="15">
                  <c:v>292.92631578947368</c:v>
                </c:pt>
                <c:pt idx="16">
                  <c:v>288.59473684210525</c:v>
                </c:pt>
                <c:pt idx="17">
                  <c:v>290.76206896551719</c:v>
                </c:pt>
              </c:numCache>
            </c:numRef>
          </c:val>
        </c:ser>
        <c:ser>
          <c:idx val="6"/>
          <c:order val="5"/>
          <c:tx>
            <c:strRef>
              <c:f>CPK!$G$2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CPK!$A$3:$A$20</c:f>
              <c:numCache>
                <c:formatCode>General</c:formatCode>
                <c:ptCount val="18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</c:numCache>
            </c:numRef>
          </c:cat>
          <c:val>
            <c:numRef>
              <c:f>CPK!$G$3:$G$20</c:f>
              <c:numCache>
                <c:formatCode>0.0</c:formatCode>
                <c:ptCount val="18"/>
                <c:pt idx="1">
                  <c:v>290.83333333333331</c:v>
                </c:pt>
                <c:pt idx="2">
                  <c:v>289.625</c:v>
                </c:pt>
                <c:pt idx="3">
                  <c:v>288.41666666666669</c:v>
                </c:pt>
                <c:pt idx="4">
                  <c:v>289.32</c:v>
                </c:pt>
                <c:pt idx="5">
                  <c:v>288.66666666666669</c:v>
                </c:pt>
                <c:pt idx="6">
                  <c:v>292.15789473684208</c:v>
                </c:pt>
                <c:pt idx="7">
                  <c:v>298.04761904761904</c:v>
                </c:pt>
                <c:pt idx="8">
                  <c:v>299.10000000000002</c:v>
                </c:pt>
                <c:pt idx="9">
                  <c:v>289.92592592592592</c:v>
                </c:pt>
                <c:pt idx="10">
                  <c:v>290.13333333333333</c:v>
                </c:pt>
                <c:pt idx="11">
                  <c:v>290.57142857142856</c:v>
                </c:pt>
                <c:pt idx="12">
                  <c:v>288.68888888888887</c:v>
                </c:pt>
                <c:pt idx="13">
                  <c:v>289.45161290322579</c:v>
                </c:pt>
                <c:pt idx="14">
                  <c:v>288.42857142857144</c:v>
                </c:pt>
                <c:pt idx="15">
                  <c:v>289.6904761904762</c:v>
                </c:pt>
                <c:pt idx="16">
                  <c:v>290.22222222222223</c:v>
                </c:pt>
              </c:numCache>
            </c:numRef>
          </c:val>
        </c:ser>
        <c:ser>
          <c:idx val="7"/>
          <c:order val="6"/>
          <c:tx>
            <c:strRef>
              <c:f>CPK!$H$2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CPK!$A$3:$A$20</c:f>
              <c:numCache>
                <c:formatCode>General</c:formatCode>
                <c:ptCount val="18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</c:numCache>
            </c:numRef>
          </c:cat>
          <c:val>
            <c:numRef>
              <c:f>CPK!$H$3:$H$20</c:f>
              <c:numCache>
                <c:formatCode>0.0</c:formatCode>
                <c:ptCount val="18"/>
                <c:pt idx="1">
                  <c:v>286.3</c:v>
                </c:pt>
                <c:pt idx="2">
                  <c:v>285.60000000000002</c:v>
                </c:pt>
                <c:pt idx="3">
                  <c:v>284.8</c:v>
                </c:pt>
                <c:pt idx="4">
                  <c:v>284.8</c:v>
                </c:pt>
                <c:pt idx="5">
                  <c:v>285.10000000000002</c:v>
                </c:pt>
                <c:pt idx="6">
                  <c:v>282.5</c:v>
                </c:pt>
                <c:pt idx="7">
                  <c:v>283.2</c:v>
                </c:pt>
                <c:pt idx="8">
                  <c:v>282.10000000000002</c:v>
                </c:pt>
                <c:pt idx="9">
                  <c:v>286.5</c:v>
                </c:pt>
                <c:pt idx="10">
                  <c:v>285.3</c:v>
                </c:pt>
                <c:pt idx="11">
                  <c:v>285.89999999999998</c:v>
                </c:pt>
                <c:pt idx="12">
                  <c:v>284.89999999999998</c:v>
                </c:pt>
                <c:pt idx="13">
                  <c:v>286.3</c:v>
                </c:pt>
                <c:pt idx="14">
                  <c:v>292.7</c:v>
                </c:pt>
                <c:pt idx="15">
                  <c:v>293.2</c:v>
                </c:pt>
                <c:pt idx="16">
                  <c:v>292.8</c:v>
                </c:pt>
                <c:pt idx="17">
                  <c:v>293.8</c:v>
                </c:pt>
              </c:numCache>
            </c:numRef>
          </c:val>
        </c:ser>
        <c:ser>
          <c:idx val="8"/>
          <c:order val="7"/>
          <c:tx>
            <c:strRef>
              <c:f>CPK!$I$2</c:f>
              <c:strCache>
                <c:ptCount val="1"/>
                <c:pt idx="0">
                  <c:v>東歯大市川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CPK!$A$3:$A$20</c:f>
              <c:numCache>
                <c:formatCode>General</c:formatCode>
                <c:ptCount val="18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</c:numCache>
            </c:numRef>
          </c:cat>
          <c:val>
            <c:numRef>
              <c:f>CPK!$I$3:$I$20</c:f>
              <c:numCache>
                <c:formatCode>0.0</c:formatCode>
                <c:ptCount val="18"/>
                <c:pt idx="1">
                  <c:v>289</c:v>
                </c:pt>
                <c:pt idx="2">
                  <c:v>286.02600000000001</c:v>
                </c:pt>
                <c:pt idx="3">
                  <c:v>291.32100000000003</c:v>
                </c:pt>
                <c:pt idx="4">
                  <c:v>291.654</c:v>
                </c:pt>
                <c:pt idx="5">
                  <c:v>290.85500000000002</c:v>
                </c:pt>
                <c:pt idx="6">
                  <c:v>288.96499999999997</c:v>
                </c:pt>
                <c:pt idx="7">
                  <c:v>285.80599999999998</c:v>
                </c:pt>
                <c:pt idx="8">
                  <c:v>285.26799999999997</c:v>
                </c:pt>
                <c:pt idx="9">
                  <c:v>287.95100000000002</c:v>
                </c:pt>
                <c:pt idx="10">
                  <c:v>287.79300000000001</c:v>
                </c:pt>
                <c:pt idx="11">
                  <c:v>288.12</c:v>
                </c:pt>
                <c:pt idx="12">
                  <c:v>287.91699999999997</c:v>
                </c:pt>
                <c:pt idx="13">
                  <c:v>281.73500000000001</c:v>
                </c:pt>
                <c:pt idx="14">
                  <c:v>286.68400000000003</c:v>
                </c:pt>
                <c:pt idx="15">
                  <c:v>292.42200000000003</c:v>
                </c:pt>
                <c:pt idx="16">
                  <c:v>292.56799999999998</c:v>
                </c:pt>
                <c:pt idx="17">
                  <c:v>293.56400000000002</c:v>
                </c:pt>
              </c:numCache>
            </c:numRef>
          </c:val>
        </c:ser>
        <c:ser>
          <c:idx val="3"/>
          <c:order val="8"/>
          <c:tx>
            <c:strRef>
              <c:f>CPK!$J$2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CPK!$A$3:$A$20</c:f>
              <c:numCache>
                <c:formatCode>General</c:formatCode>
                <c:ptCount val="18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</c:numCache>
            </c:numRef>
          </c:cat>
          <c:val>
            <c:numRef>
              <c:f>CPK!$J$3:$J$20</c:f>
              <c:numCache>
                <c:formatCode>0.0</c:formatCode>
                <c:ptCount val="18"/>
                <c:pt idx="0">
                  <c:v>284.85000000000002</c:v>
                </c:pt>
                <c:pt idx="1">
                  <c:v>289.60000000000002</c:v>
                </c:pt>
                <c:pt idx="2">
                  <c:v>290.64</c:v>
                </c:pt>
                <c:pt idx="3">
                  <c:v>291.45999999999998</c:v>
                </c:pt>
                <c:pt idx="4">
                  <c:v>292.20999999999998</c:v>
                </c:pt>
                <c:pt idx="5">
                  <c:v>291.83</c:v>
                </c:pt>
                <c:pt idx="6">
                  <c:v>290.7</c:v>
                </c:pt>
                <c:pt idx="7">
                  <c:v>288.06</c:v>
                </c:pt>
                <c:pt idx="8">
                  <c:v>289.38</c:v>
                </c:pt>
                <c:pt idx="9">
                  <c:v>288.8</c:v>
                </c:pt>
                <c:pt idx="10">
                  <c:v>287.56</c:v>
                </c:pt>
                <c:pt idx="11">
                  <c:v>288.79000000000002</c:v>
                </c:pt>
                <c:pt idx="12">
                  <c:v>289.77</c:v>
                </c:pt>
                <c:pt idx="13">
                  <c:v>291.52</c:v>
                </c:pt>
                <c:pt idx="14">
                  <c:v>290.91000000000003</c:v>
                </c:pt>
                <c:pt idx="15">
                  <c:v>290.45999999999998</c:v>
                </c:pt>
                <c:pt idx="16">
                  <c:v>292.44</c:v>
                </c:pt>
                <c:pt idx="17">
                  <c:v>291.54000000000002</c:v>
                </c:pt>
              </c:numCache>
            </c:numRef>
          </c:val>
        </c:ser>
        <c:ser>
          <c:idx val="14"/>
          <c:order val="9"/>
          <c:tx>
            <c:strRef>
              <c:f>CPK!$K$2</c:f>
              <c:strCache>
                <c:ptCount val="1"/>
                <c:pt idx="0">
                  <c:v>こども病院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CPK!$A$3:$A$20</c:f>
              <c:numCache>
                <c:formatCode>General</c:formatCode>
                <c:ptCount val="18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</c:numCache>
            </c:numRef>
          </c:cat>
          <c:val>
            <c:numRef>
              <c:f>CPK!$K$3:$K$20</c:f>
              <c:numCache>
                <c:formatCode>0.0</c:formatCode>
                <c:ptCount val="18"/>
                <c:pt idx="0">
                  <c:v>297.85714285714283</c:v>
                </c:pt>
                <c:pt idx="1">
                  <c:v>297.24137931034483</c:v>
                </c:pt>
                <c:pt idx="2">
                  <c:v>297.32</c:v>
                </c:pt>
                <c:pt idx="3">
                  <c:v>297.65384615384613</c:v>
                </c:pt>
                <c:pt idx="4">
                  <c:v>297.91304347826087</c:v>
                </c:pt>
                <c:pt idx="5">
                  <c:v>298.74074074074076</c:v>
                </c:pt>
                <c:pt idx="6">
                  <c:v>293.54838709677421</c:v>
                </c:pt>
                <c:pt idx="7">
                  <c:v>293.73333333333335</c:v>
                </c:pt>
                <c:pt idx="8">
                  <c:v>299.35483870967744</c:v>
                </c:pt>
                <c:pt idx="9">
                  <c:v>296.66666666666669</c:v>
                </c:pt>
                <c:pt idx="10">
                  <c:v>292.41935483870969</c:v>
                </c:pt>
                <c:pt idx="11">
                  <c:v>293.86206896551727</c:v>
                </c:pt>
                <c:pt idx="12">
                  <c:v>296.8</c:v>
                </c:pt>
                <c:pt idx="13">
                  <c:v>291.23913043478262</c:v>
                </c:pt>
                <c:pt idx="14">
                  <c:v>291.73469387755102</c:v>
                </c:pt>
                <c:pt idx="15">
                  <c:v>294.51428571428573</c:v>
                </c:pt>
                <c:pt idx="16">
                  <c:v>290.54285714285714</c:v>
                </c:pt>
                <c:pt idx="17">
                  <c:v>290.5</c:v>
                </c:pt>
              </c:numCache>
            </c:numRef>
          </c:val>
        </c:ser>
        <c:ser>
          <c:idx val="9"/>
          <c:order val="10"/>
          <c:tx>
            <c:strRef>
              <c:f>CPK!$L$2</c:f>
              <c:strCache>
                <c:ptCount val="1"/>
                <c:pt idx="0">
                  <c:v>認証値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CPK!$A$3:$A$20</c:f>
              <c:numCache>
                <c:formatCode>General</c:formatCode>
                <c:ptCount val="18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</c:numCache>
            </c:numRef>
          </c:cat>
          <c:val>
            <c:numRef>
              <c:f>CPK!$L$3:$L$20</c:f>
              <c:numCache>
                <c:formatCode>0</c:formatCode>
                <c:ptCount val="18"/>
                <c:pt idx="0">
                  <c:v>292</c:v>
                </c:pt>
                <c:pt idx="1">
                  <c:v>292</c:v>
                </c:pt>
                <c:pt idx="2">
                  <c:v>292</c:v>
                </c:pt>
                <c:pt idx="3">
                  <c:v>292</c:v>
                </c:pt>
                <c:pt idx="4">
                  <c:v>292</c:v>
                </c:pt>
                <c:pt idx="5">
                  <c:v>292</c:v>
                </c:pt>
                <c:pt idx="6">
                  <c:v>292</c:v>
                </c:pt>
                <c:pt idx="7">
                  <c:v>292</c:v>
                </c:pt>
                <c:pt idx="8">
                  <c:v>292</c:v>
                </c:pt>
                <c:pt idx="9">
                  <c:v>292</c:v>
                </c:pt>
                <c:pt idx="10">
                  <c:v>292</c:v>
                </c:pt>
                <c:pt idx="11">
                  <c:v>292</c:v>
                </c:pt>
                <c:pt idx="12">
                  <c:v>292</c:v>
                </c:pt>
                <c:pt idx="13">
                  <c:v>292</c:v>
                </c:pt>
                <c:pt idx="14">
                  <c:v>292</c:v>
                </c:pt>
                <c:pt idx="15">
                  <c:v>292</c:v>
                </c:pt>
                <c:pt idx="16">
                  <c:v>292</c:v>
                </c:pt>
                <c:pt idx="17">
                  <c:v>292</c:v>
                </c:pt>
              </c:numCache>
            </c:numRef>
          </c:val>
        </c:ser>
        <c:ser>
          <c:idx val="10"/>
          <c:order val="11"/>
          <c:tx>
            <c:strRef>
              <c:f>CPK!$M$2</c:f>
              <c:strCache>
                <c:ptCount val="1"/>
                <c:pt idx="0">
                  <c:v>10病院平均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CPK!$A$3:$A$20</c:f>
              <c:numCache>
                <c:formatCode>General</c:formatCode>
                <c:ptCount val="18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</c:numCache>
            </c:numRef>
          </c:cat>
          <c:val>
            <c:numRef>
              <c:f>CPK!$M$3:$M$20</c:f>
              <c:numCache>
                <c:formatCode>0.0</c:formatCode>
                <c:ptCount val="18"/>
                <c:pt idx="0">
                  <c:v>291.05011904761903</c:v>
                </c:pt>
                <c:pt idx="1">
                  <c:v>290.59858774164047</c:v>
                </c:pt>
                <c:pt idx="2">
                  <c:v>290.08684242424238</c:v>
                </c:pt>
                <c:pt idx="3">
                  <c:v>290.75153787352997</c:v>
                </c:pt>
                <c:pt idx="4">
                  <c:v>290.99261955250444</c:v>
                </c:pt>
                <c:pt idx="5">
                  <c:v>290.82268047644368</c:v>
                </c:pt>
                <c:pt idx="6">
                  <c:v>289.25568500154344</c:v>
                </c:pt>
                <c:pt idx="7">
                  <c:v>290.30204444444445</c:v>
                </c:pt>
                <c:pt idx="8">
                  <c:v>291.03747674308516</c:v>
                </c:pt>
                <c:pt idx="9">
                  <c:v>290.33412116402121</c:v>
                </c:pt>
                <c:pt idx="10">
                  <c:v>289.74960803289054</c:v>
                </c:pt>
                <c:pt idx="11">
                  <c:v>289.79839583664386</c:v>
                </c:pt>
                <c:pt idx="12">
                  <c:v>289.6115796296296</c:v>
                </c:pt>
                <c:pt idx="13">
                  <c:v>288.50309219094368</c:v>
                </c:pt>
                <c:pt idx="14">
                  <c:v>289.26214465926716</c:v>
                </c:pt>
                <c:pt idx="15">
                  <c:v>290.52598540100252</c:v>
                </c:pt>
                <c:pt idx="16">
                  <c:v>289.45489346282369</c:v>
                </c:pt>
                <c:pt idx="17">
                  <c:v>289.98353895274585</c:v>
                </c:pt>
              </c:numCache>
            </c:numRef>
          </c:val>
        </c:ser>
        <c:ser>
          <c:idx val="11"/>
          <c:order val="12"/>
          <c:tx>
            <c:strRef>
              <c:f>CPK!$N$2</c:f>
              <c:strCache>
                <c:ptCount val="1"/>
                <c:pt idx="0">
                  <c:v>R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CPK!$A$3:$A$20</c:f>
              <c:numCache>
                <c:formatCode>General</c:formatCode>
                <c:ptCount val="18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</c:numCache>
            </c:numRef>
          </c:cat>
          <c:val>
            <c:numRef>
              <c:f>CPK!$N$3:$N$20</c:f>
              <c:numCache>
                <c:formatCode>0.0</c:formatCode>
                <c:ptCount val="18"/>
                <c:pt idx="0">
                  <c:v>13.00714285714281</c:v>
                </c:pt>
                <c:pt idx="1">
                  <c:v>11.851379310344839</c:v>
                </c:pt>
                <c:pt idx="2">
                  <c:v>11.71999999999997</c:v>
                </c:pt>
                <c:pt idx="3">
                  <c:v>12.853846153846121</c:v>
                </c:pt>
                <c:pt idx="4">
                  <c:v>13.113043478260863</c:v>
                </c:pt>
                <c:pt idx="5">
                  <c:v>14.879788359788392</c:v>
                </c:pt>
                <c:pt idx="6">
                  <c:v>11.675000000000011</c:v>
                </c:pt>
                <c:pt idx="7">
                  <c:v>14.847619047619048</c:v>
                </c:pt>
                <c:pt idx="8">
                  <c:v>17.254838709677415</c:v>
                </c:pt>
                <c:pt idx="9">
                  <c:v>12.805714285714316</c:v>
                </c:pt>
                <c:pt idx="10">
                  <c:v>13.290606060606024</c:v>
                </c:pt>
                <c:pt idx="11">
                  <c:v>11.357603686635912</c:v>
                </c:pt>
                <c:pt idx="12">
                  <c:v>14.027222222222179</c:v>
                </c:pt>
                <c:pt idx="13">
                  <c:v>10.964999999999975</c:v>
                </c:pt>
                <c:pt idx="14">
                  <c:v>13.349707602339208</c:v>
                </c:pt>
                <c:pt idx="15">
                  <c:v>15.343759398496218</c:v>
                </c:pt>
                <c:pt idx="16">
                  <c:v>15.792631578947351</c:v>
                </c:pt>
                <c:pt idx="17">
                  <c:v>14.785000000000025</c:v>
                </c:pt>
              </c:numCache>
            </c:numRef>
          </c:val>
        </c:ser>
        <c:ser>
          <c:idx val="12"/>
          <c:order val="13"/>
          <c:tx>
            <c:strRef>
              <c:f>CPK!$O$2</c:f>
              <c:strCache>
                <c:ptCount val="1"/>
                <c:pt idx="0">
                  <c:v>下限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CPK!$A$3:$A$20</c:f>
              <c:numCache>
                <c:formatCode>General</c:formatCode>
                <c:ptCount val="18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</c:numCache>
            </c:numRef>
          </c:cat>
          <c:val>
            <c:numRef>
              <c:f>CPK!$O$3:$O$20</c:f>
              <c:numCache>
                <c:formatCode>General</c:formatCode>
                <c:ptCount val="18"/>
                <c:pt idx="0">
                  <c:v>277</c:v>
                </c:pt>
                <c:pt idx="1">
                  <c:v>277</c:v>
                </c:pt>
                <c:pt idx="2">
                  <c:v>277</c:v>
                </c:pt>
                <c:pt idx="3">
                  <c:v>277</c:v>
                </c:pt>
                <c:pt idx="4">
                  <c:v>277</c:v>
                </c:pt>
                <c:pt idx="5">
                  <c:v>277</c:v>
                </c:pt>
                <c:pt idx="6">
                  <c:v>277</c:v>
                </c:pt>
                <c:pt idx="7">
                  <c:v>277</c:v>
                </c:pt>
                <c:pt idx="8">
                  <c:v>277</c:v>
                </c:pt>
                <c:pt idx="9">
                  <c:v>277</c:v>
                </c:pt>
                <c:pt idx="10">
                  <c:v>277</c:v>
                </c:pt>
                <c:pt idx="11">
                  <c:v>277</c:v>
                </c:pt>
                <c:pt idx="12">
                  <c:v>277</c:v>
                </c:pt>
                <c:pt idx="13">
                  <c:v>277</c:v>
                </c:pt>
                <c:pt idx="14">
                  <c:v>277</c:v>
                </c:pt>
                <c:pt idx="15">
                  <c:v>277</c:v>
                </c:pt>
                <c:pt idx="16">
                  <c:v>277</c:v>
                </c:pt>
                <c:pt idx="17">
                  <c:v>277</c:v>
                </c:pt>
              </c:numCache>
            </c:numRef>
          </c:val>
        </c:ser>
        <c:ser>
          <c:idx val="13"/>
          <c:order val="14"/>
          <c:tx>
            <c:strRef>
              <c:f>CPK!$P$2</c:f>
              <c:strCache>
                <c:ptCount val="1"/>
                <c:pt idx="0">
                  <c:v>上限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CPK!$A$3:$A$20</c:f>
              <c:numCache>
                <c:formatCode>General</c:formatCode>
                <c:ptCount val="18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</c:numCache>
            </c:numRef>
          </c:cat>
          <c:val>
            <c:numRef>
              <c:f>CPK!$P$3:$P$20</c:f>
              <c:numCache>
                <c:formatCode>General</c:formatCode>
                <c:ptCount val="18"/>
                <c:pt idx="0">
                  <c:v>307</c:v>
                </c:pt>
                <c:pt idx="1">
                  <c:v>307</c:v>
                </c:pt>
                <c:pt idx="2">
                  <c:v>307</c:v>
                </c:pt>
                <c:pt idx="3">
                  <c:v>307</c:v>
                </c:pt>
                <c:pt idx="4">
                  <c:v>307</c:v>
                </c:pt>
                <c:pt idx="5">
                  <c:v>307</c:v>
                </c:pt>
                <c:pt idx="6">
                  <c:v>307</c:v>
                </c:pt>
                <c:pt idx="7">
                  <c:v>307</c:v>
                </c:pt>
                <c:pt idx="8">
                  <c:v>307</c:v>
                </c:pt>
                <c:pt idx="9">
                  <c:v>307</c:v>
                </c:pt>
                <c:pt idx="10">
                  <c:v>307</c:v>
                </c:pt>
                <c:pt idx="11">
                  <c:v>307</c:v>
                </c:pt>
                <c:pt idx="12">
                  <c:v>307</c:v>
                </c:pt>
                <c:pt idx="13">
                  <c:v>307</c:v>
                </c:pt>
                <c:pt idx="14">
                  <c:v>307</c:v>
                </c:pt>
                <c:pt idx="15">
                  <c:v>307</c:v>
                </c:pt>
                <c:pt idx="16">
                  <c:v>307</c:v>
                </c:pt>
                <c:pt idx="17">
                  <c:v>307</c:v>
                </c:pt>
              </c:numCache>
            </c:numRef>
          </c:val>
        </c:ser>
        <c:marker val="1"/>
        <c:axId val="75604736"/>
        <c:axId val="75606656"/>
      </c:lineChart>
      <c:catAx>
        <c:axId val="75604736"/>
        <c:scaling>
          <c:orientation val="minMax"/>
        </c:scaling>
        <c:axPos val="b"/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5606656"/>
        <c:crosses val="autoZero"/>
        <c:lblAlgn val="ctr"/>
        <c:lblOffset val="100"/>
        <c:tickLblSkip val="1"/>
        <c:tickMarkSkip val="1"/>
      </c:catAx>
      <c:valAx>
        <c:axId val="75606656"/>
        <c:scaling>
          <c:orientation val="minMax"/>
          <c:max val="322"/>
          <c:min val="262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itchFamily="50" charset="-128"/>
                <a:ea typeface="Meiryo UI" pitchFamily="50" charset="-128"/>
                <a:cs typeface="Meiryo UI" pitchFamily="50" charset="-128"/>
              </a:defRPr>
            </a:pPr>
            <a:endParaRPr lang="ja-JP"/>
          </a:p>
        </c:txPr>
        <c:crossAx val="75604736"/>
        <c:crosses val="autoZero"/>
        <c:crossBetween val="between"/>
        <c:majorUnit val="15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12"/>
        <c:delete val="1"/>
      </c:legendEntry>
      <c:layout>
        <c:manualLayout>
          <c:xMode val="edge"/>
          <c:yMode val="edge"/>
          <c:x val="0.81853837890516856"/>
          <c:y val="0.1377049033643522"/>
          <c:w val="0.16057454843460967"/>
          <c:h val="0.8327869243617275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defRPr>
          </a:pPr>
          <a:endParaRPr lang="ja-JP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300" verticalDpi="300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>
        <c:manualLayout>
          <c:layoutTarget val="inner"/>
          <c:xMode val="edge"/>
          <c:yMode val="edge"/>
          <c:x val="6.7083196317000993E-2"/>
          <c:y val="8.4674005080442816E-2"/>
          <c:w val="0.70371588293324561"/>
          <c:h val="0.73497036409822181"/>
        </c:manualLayout>
      </c:layout>
      <c:lineChart>
        <c:grouping val="standard"/>
        <c:ser>
          <c:idx val="0"/>
          <c:order val="0"/>
          <c:tx>
            <c:strRef>
              <c:f>rGT!$B$2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rGT!$A$3:$A$21</c:f>
              <c:numCache>
                <c:formatCode>General</c:formatCode>
                <c:ptCount val="19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</c:numCache>
            </c:numRef>
          </c:cat>
          <c:val>
            <c:numRef>
              <c:f>rGT!$B$3:$B$21</c:f>
              <c:numCache>
                <c:formatCode>0.0</c:formatCode>
                <c:ptCount val="19"/>
                <c:pt idx="1">
                  <c:v>70.38636363636364</c:v>
                </c:pt>
                <c:pt idx="2">
                  <c:v>70.777777777777771</c:v>
                </c:pt>
                <c:pt idx="3">
                  <c:v>70.972222222222229</c:v>
                </c:pt>
                <c:pt idx="4">
                  <c:v>70.921052631578945</c:v>
                </c:pt>
                <c:pt idx="5">
                  <c:v>70.71052631578948</c:v>
                </c:pt>
                <c:pt idx="6">
                  <c:v>71.2</c:v>
                </c:pt>
                <c:pt idx="7">
                  <c:v>70.888888888888886</c:v>
                </c:pt>
                <c:pt idx="8">
                  <c:v>71.111111111111114</c:v>
                </c:pt>
                <c:pt idx="9">
                  <c:v>70.361111111111114</c:v>
                </c:pt>
                <c:pt idx="10">
                  <c:v>70</c:v>
                </c:pt>
                <c:pt idx="11">
                  <c:v>70.03125</c:v>
                </c:pt>
                <c:pt idx="12">
                  <c:v>70.3125</c:v>
                </c:pt>
                <c:pt idx="13">
                  <c:v>71.03125</c:v>
                </c:pt>
                <c:pt idx="14">
                  <c:v>71.09375</c:v>
                </c:pt>
                <c:pt idx="15">
                  <c:v>71.0625</c:v>
                </c:pt>
                <c:pt idx="16">
                  <c:v>71.03125</c:v>
                </c:pt>
                <c:pt idx="17">
                  <c:v>71.111111111111114</c:v>
                </c:pt>
              </c:numCache>
            </c:numRef>
          </c:val>
        </c:ser>
        <c:ser>
          <c:idx val="1"/>
          <c:order val="1"/>
          <c:tx>
            <c:strRef>
              <c:f>rGT!$C$2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rGT!$A$3:$A$21</c:f>
              <c:numCache>
                <c:formatCode>General</c:formatCode>
                <c:ptCount val="19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</c:numCache>
            </c:numRef>
          </c:cat>
          <c:val>
            <c:numRef>
              <c:f>rGT!$C$3:$C$21</c:f>
              <c:numCache>
                <c:formatCode>0.0</c:formatCode>
                <c:ptCount val="19"/>
                <c:pt idx="1">
                  <c:v>70.237272727272725</c:v>
                </c:pt>
                <c:pt idx="2">
                  <c:v>70.072222222222223</c:v>
                </c:pt>
                <c:pt idx="3">
                  <c:v>70.76444444444445</c:v>
                </c:pt>
                <c:pt idx="4">
                  <c:v>70.811111111111103</c:v>
                </c:pt>
                <c:pt idx="5">
                  <c:v>69.425714285714292</c:v>
                </c:pt>
                <c:pt idx="6">
                  <c:v>70.246818181818171</c:v>
                </c:pt>
                <c:pt idx="7">
                  <c:v>69.425714285714292</c:v>
                </c:pt>
                <c:pt idx="8">
                  <c:v>70.498333333333321</c:v>
                </c:pt>
                <c:pt idx="9">
                  <c:v>69.425714285714292</c:v>
                </c:pt>
                <c:pt idx="10">
                  <c:v>70.489545454545478</c:v>
                </c:pt>
                <c:pt idx="11">
                  <c:v>70.763333333333335</c:v>
                </c:pt>
                <c:pt idx="12">
                  <c:v>70.779444444444437</c:v>
                </c:pt>
                <c:pt idx="13">
                  <c:v>70.763333333333335</c:v>
                </c:pt>
                <c:pt idx="14">
                  <c:v>69.70105263157896</c:v>
                </c:pt>
                <c:pt idx="15">
                  <c:v>69.493157894736854</c:v>
                </c:pt>
                <c:pt idx="16">
                  <c:v>69.393684210526303</c:v>
                </c:pt>
                <c:pt idx="17">
                  <c:v>69.535000000000011</c:v>
                </c:pt>
              </c:numCache>
            </c:numRef>
          </c:val>
        </c:ser>
        <c:ser>
          <c:idx val="2"/>
          <c:order val="2"/>
          <c:tx>
            <c:strRef>
              <c:f>rGT!$D$2</c:f>
              <c:strCache>
                <c:ptCount val="1"/>
                <c:pt idx="0">
                  <c:v>船橋中央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rGT!$A$3:$A$21</c:f>
              <c:numCache>
                <c:formatCode>General</c:formatCode>
                <c:ptCount val="19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</c:numCache>
            </c:numRef>
          </c:cat>
          <c:val>
            <c:numRef>
              <c:f>rGT!$D$3:$D$21</c:f>
              <c:numCache>
                <c:formatCode>0.0</c:formatCode>
                <c:ptCount val="19"/>
                <c:pt idx="0">
                  <c:v>71.7</c:v>
                </c:pt>
                <c:pt idx="1">
                  <c:v>70.87</c:v>
                </c:pt>
                <c:pt idx="2">
                  <c:v>70.67</c:v>
                </c:pt>
                <c:pt idx="3">
                  <c:v>70.47</c:v>
                </c:pt>
                <c:pt idx="4">
                  <c:v>70.58</c:v>
                </c:pt>
                <c:pt idx="5">
                  <c:v>70.92</c:v>
                </c:pt>
                <c:pt idx="6">
                  <c:v>71</c:v>
                </c:pt>
                <c:pt idx="7">
                  <c:v>71.430000000000007</c:v>
                </c:pt>
                <c:pt idx="8">
                  <c:v>71.650000000000006</c:v>
                </c:pt>
                <c:pt idx="9">
                  <c:v>71.680000000000007</c:v>
                </c:pt>
                <c:pt idx="10">
                  <c:v>71.180000000000007</c:v>
                </c:pt>
                <c:pt idx="11">
                  <c:v>71.209999999999994</c:v>
                </c:pt>
                <c:pt idx="12">
                  <c:v>71.209999999999994</c:v>
                </c:pt>
                <c:pt idx="13">
                  <c:v>71.38</c:v>
                </c:pt>
                <c:pt idx="14">
                  <c:v>71.680000000000007</c:v>
                </c:pt>
                <c:pt idx="15">
                  <c:v>71.75</c:v>
                </c:pt>
                <c:pt idx="16">
                  <c:v>71.819999999999993</c:v>
                </c:pt>
              </c:numCache>
            </c:numRef>
          </c:val>
        </c:ser>
        <c:ser>
          <c:idx val="4"/>
          <c:order val="3"/>
          <c:tx>
            <c:strRef>
              <c:f>rGT!$E$2</c:f>
              <c:strCache>
                <c:ptCount val="1"/>
                <c:pt idx="0">
                  <c:v>県立佐原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rGT!$A$3:$A$21</c:f>
              <c:numCache>
                <c:formatCode>General</c:formatCode>
                <c:ptCount val="19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</c:numCache>
            </c:numRef>
          </c:cat>
          <c:val>
            <c:numRef>
              <c:f>rGT!$E$3:$E$21</c:f>
              <c:numCache>
                <c:formatCode>0.0</c:formatCode>
                <c:ptCount val="19"/>
                <c:pt idx="1">
                  <c:v>71.17</c:v>
                </c:pt>
                <c:pt idx="2">
                  <c:v>71.150000000000006</c:v>
                </c:pt>
                <c:pt idx="3">
                  <c:v>71.540000000000006</c:v>
                </c:pt>
                <c:pt idx="4">
                  <c:v>72.569999999999993</c:v>
                </c:pt>
                <c:pt idx="5">
                  <c:v>73.430000000000007</c:v>
                </c:pt>
                <c:pt idx="6">
                  <c:v>74.010000000000005</c:v>
                </c:pt>
                <c:pt idx="7">
                  <c:v>73.599999999999994</c:v>
                </c:pt>
                <c:pt idx="8">
                  <c:v>73.31</c:v>
                </c:pt>
                <c:pt idx="9">
                  <c:v>71.36</c:v>
                </c:pt>
                <c:pt idx="10">
                  <c:v>70.78</c:v>
                </c:pt>
                <c:pt idx="11">
                  <c:v>70.900000000000006</c:v>
                </c:pt>
                <c:pt idx="12">
                  <c:v>71</c:v>
                </c:pt>
                <c:pt idx="13">
                  <c:v>71.400000000000006</c:v>
                </c:pt>
                <c:pt idx="14">
                  <c:v>70.91</c:v>
                </c:pt>
                <c:pt idx="15">
                  <c:v>70.760000000000005</c:v>
                </c:pt>
                <c:pt idx="16">
                  <c:v>71.099999999999994</c:v>
                </c:pt>
              </c:numCache>
            </c:numRef>
          </c:val>
        </c:ser>
        <c:ser>
          <c:idx val="5"/>
          <c:order val="4"/>
          <c:tx>
            <c:strRef>
              <c:f>rGT!$F$2</c:f>
              <c:strCache>
                <c:ptCount val="1"/>
                <c:pt idx="0">
                  <c:v>千葉ﾘﾊﾋﾞﾘ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rGT!$A$3:$A$21</c:f>
              <c:numCache>
                <c:formatCode>General</c:formatCode>
                <c:ptCount val="19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</c:numCache>
            </c:numRef>
          </c:cat>
          <c:val>
            <c:numRef>
              <c:f>rGT!$F$3:$F$21</c:f>
              <c:numCache>
                <c:formatCode>0.0</c:formatCode>
                <c:ptCount val="19"/>
                <c:pt idx="0">
                  <c:v>71.23333333333332</c:v>
                </c:pt>
                <c:pt idx="1">
                  <c:v>70.603125000000006</c:v>
                </c:pt>
                <c:pt idx="2">
                  <c:v>70.930909090909083</c:v>
                </c:pt>
                <c:pt idx="3">
                  <c:v>71.339285714285708</c:v>
                </c:pt>
                <c:pt idx="4">
                  <c:v>71.148214285714261</c:v>
                </c:pt>
                <c:pt idx="5">
                  <c:v>71.569811320754724</c:v>
                </c:pt>
                <c:pt idx="6">
                  <c:v>71.896721311475403</c:v>
                </c:pt>
                <c:pt idx="7">
                  <c:v>71.50491803278689</c:v>
                </c:pt>
                <c:pt idx="8">
                  <c:v>71.40192307692304</c:v>
                </c:pt>
                <c:pt idx="9">
                  <c:v>71.2</c:v>
                </c:pt>
                <c:pt idx="10">
                  <c:v>71.277611940298527</c:v>
                </c:pt>
                <c:pt idx="11">
                  <c:v>71.49354838709678</c:v>
                </c:pt>
                <c:pt idx="12">
                  <c:v>71.327777777777754</c:v>
                </c:pt>
                <c:pt idx="13">
                  <c:v>71.4031746</c:v>
                </c:pt>
                <c:pt idx="14">
                  <c:v>71.682692307692292</c:v>
                </c:pt>
                <c:pt idx="15">
                  <c:v>71.762962962962945</c:v>
                </c:pt>
                <c:pt idx="16">
                  <c:v>72.05714285714285</c:v>
                </c:pt>
                <c:pt idx="17">
                  <c:v>71.532142857142844</c:v>
                </c:pt>
              </c:numCache>
            </c:numRef>
          </c:val>
        </c:ser>
        <c:ser>
          <c:idx val="6"/>
          <c:order val="5"/>
          <c:tx>
            <c:strRef>
              <c:f>rGT!$G$2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rGT!$A$3:$A$21</c:f>
              <c:numCache>
                <c:formatCode>General</c:formatCode>
                <c:ptCount val="19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</c:numCache>
            </c:numRef>
          </c:cat>
          <c:val>
            <c:numRef>
              <c:f>rGT!$G$3:$G$21</c:f>
              <c:numCache>
                <c:formatCode>0.0</c:formatCode>
                <c:ptCount val="19"/>
                <c:pt idx="1">
                  <c:v>70.25</c:v>
                </c:pt>
                <c:pt idx="2">
                  <c:v>72.260869565217391</c:v>
                </c:pt>
                <c:pt idx="3">
                  <c:v>72</c:v>
                </c:pt>
                <c:pt idx="4">
                  <c:v>72.08</c:v>
                </c:pt>
                <c:pt idx="5">
                  <c:v>71.916666666666671</c:v>
                </c:pt>
                <c:pt idx="6">
                  <c:v>71.857142857142861</c:v>
                </c:pt>
                <c:pt idx="7">
                  <c:v>70.047619047619051</c:v>
                </c:pt>
                <c:pt idx="8">
                  <c:v>70.3</c:v>
                </c:pt>
                <c:pt idx="9">
                  <c:v>70.914893617021278</c:v>
                </c:pt>
                <c:pt idx="10">
                  <c:v>70.75555555555556</c:v>
                </c:pt>
                <c:pt idx="11">
                  <c:v>71.083333333333329</c:v>
                </c:pt>
                <c:pt idx="12">
                  <c:v>71.933333333333337</c:v>
                </c:pt>
                <c:pt idx="13">
                  <c:v>71.266666666666666</c:v>
                </c:pt>
                <c:pt idx="14">
                  <c:v>71.047619047619051</c:v>
                </c:pt>
                <c:pt idx="15">
                  <c:v>71.357142857142861</c:v>
                </c:pt>
                <c:pt idx="16">
                  <c:v>70.92</c:v>
                </c:pt>
              </c:numCache>
            </c:numRef>
          </c:val>
        </c:ser>
        <c:ser>
          <c:idx val="7"/>
          <c:order val="6"/>
          <c:tx>
            <c:strRef>
              <c:f>rGT!$H$2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rGT!$A$3:$A$21</c:f>
              <c:numCache>
                <c:formatCode>General</c:formatCode>
                <c:ptCount val="19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</c:numCache>
            </c:numRef>
          </c:cat>
          <c:val>
            <c:numRef>
              <c:f>rGT!$H$3:$H$21</c:f>
              <c:numCache>
                <c:formatCode>0.0</c:formatCode>
                <c:ptCount val="19"/>
                <c:pt idx="1">
                  <c:v>71.5</c:v>
                </c:pt>
                <c:pt idx="2">
                  <c:v>71.7</c:v>
                </c:pt>
                <c:pt idx="3">
                  <c:v>72</c:v>
                </c:pt>
                <c:pt idx="4">
                  <c:v>71.8</c:v>
                </c:pt>
                <c:pt idx="5">
                  <c:v>71.3</c:v>
                </c:pt>
                <c:pt idx="6">
                  <c:v>71.900000000000006</c:v>
                </c:pt>
                <c:pt idx="7">
                  <c:v>72.2</c:v>
                </c:pt>
                <c:pt idx="8">
                  <c:v>72.2</c:v>
                </c:pt>
                <c:pt idx="9">
                  <c:v>71.3</c:v>
                </c:pt>
                <c:pt idx="10">
                  <c:v>70.099999999999994</c:v>
                </c:pt>
                <c:pt idx="11">
                  <c:v>70.3</c:v>
                </c:pt>
                <c:pt idx="12">
                  <c:v>70.2</c:v>
                </c:pt>
                <c:pt idx="13">
                  <c:v>70.8</c:v>
                </c:pt>
                <c:pt idx="14">
                  <c:v>71.599999999999994</c:v>
                </c:pt>
                <c:pt idx="15">
                  <c:v>71.7</c:v>
                </c:pt>
                <c:pt idx="16">
                  <c:v>71.3</c:v>
                </c:pt>
                <c:pt idx="17">
                  <c:v>71.2</c:v>
                </c:pt>
                <c:pt idx="18">
                  <c:v>71.2</c:v>
                </c:pt>
              </c:numCache>
            </c:numRef>
          </c:val>
        </c:ser>
        <c:ser>
          <c:idx val="8"/>
          <c:order val="7"/>
          <c:tx>
            <c:strRef>
              <c:f>rGT!$I$2</c:f>
              <c:strCache>
                <c:ptCount val="1"/>
                <c:pt idx="0">
                  <c:v>東歯大市川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rGT!$A$3:$A$21</c:f>
              <c:numCache>
                <c:formatCode>General</c:formatCode>
                <c:ptCount val="19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</c:numCache>
            </c:numRef>
          </c:cat>
          <c:val>
            <c:numRef>
              <c:f>rGT!$I$3:$I$21</c:f>
              <c:numCache>
                <c:formatCode>0.0</c:formatCode>
                <c:ptCount val="19"/>
                <c:pt idx="1">
                  <c:v>71.8</c:v>
                </c:pt>
                <c:pt idx="2">
                  <c:v>71.448999999999998</c:v>
                </c:pt>
                <c:pt idx="3">
                  <c:v>72.221999999999994</c:v>
                </c:pt>
                <c:pt idx="4">
                  <c:v>73.073999999999998</c:v>
                </c:pt>
                <c:pt idx="5">
                  <c:v>73.013000000000005</c:v>
                </c:pt>
                <c:pt idx="6">
                  <c:v>72.278999999999996</c:v>
                </c:pt>
                <c:pt idx="7">
                  <c:v>72.239000000000004</c:v>
                </c:pt>
                <c:pt idx="8">
                  <c:v>70.155000000000001</c:v>
                </c:pt>
                <c:pt idx="9">
                  <c:v>70.171000000000006</c:v>
                </c:pt>
                <c:pt idx="10">
                  <c:v>70.268000000000001</c:v>
                </c:pt>
                <c:pt idx="11">
                  <c:v>70.156999999999996</c:v>
                </c:pt>
                <c:pt idx="12">
                  <c:v>69.582999999999998</c:v>
                </c:pt>
                <c:pt idx="13">
                  <c:v>70</c:v>
                </c:pt>
                <c:pt idx="14">
                  <c:v>71.215000000000003</c:v>
                </c:pt>
                <c:pt idx="15">
                  <c:v>71.614000000000004</c:v>
                </c:pt>
                <c:pt idx="16">
                  <c:v>71.16</c:v>
                </c:pt>
                <c:pt idx="17">
                  <c:v>70.769000000000005</c:v>
                </c:pt>
              </c:numCache>
            </c:numRef>
          </c:val>
        </c:ser>
        <c:ser>
          <c:idx val="3"/>
          <c:order val="8"/>
          <c:tx>
            <c:strRef>
              <c:f>rGT!$J$2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rGT!$A$3:$A$21</c:f>
              <c:numCache>
                <c:formatCode>General</c:formatCode>
                <c:ptCount val="19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</c:numCache>
            </c:numRef>
          </c:cat>
          <c:val>
            <c:numRef>
              <c:f>rGT!$J$3:$J$21</c:f>
              <c:numCache>
                <c:formatCode>0.0</c:formatCode>
                <c:ptCount val="19"/>
                <c:pt idx="0">
                  <c:v>72.23</c:v>
                </c:pt>
                <c:pt idx="1">
                  <c:v>72.099999999999994</c:v>
                </c:pt>
                <c:pt idx="2">
                  <c:v>72.319999999999993</c:v>
                </c:pt>
                <c:pt idx="3">
                  <c:v>71.900000000000006</c:v>
                </c:pt>
                <c:pt idx="4">
                  <c:v>71.25</c:v>
                </c:pt>
                <c:pt idx="5">
                  <c:v>71.069999999999993</c:v>
                </c:pt>
                <c:pt idx="6">
                  <c:v>71.430000000000007</c:v>
                </c:pt>
                <c:pt idx="7">
                  <c:v>72.86</c:v>
                </c:pt>
                <c:pt idx="8">
                  <c:v>73.08</c:v>
                </c:pt>
                <c:pt idx="9">
                  <c:v>72.44</c:v>
                </c:pt>
                <c:pt idx="10">
                  <c:v>72.39</c:v>
                </c:pt>
                <c:pt idx="11">
                  <c:v>72.569999999999993</c:v>
                </c:pt>
                <c:pt idx="12">
                  <c:v>71.849999999999994</c:v>
                </c:pt>
                <c:pt idx="13">
                  <c:v>72.849999999999994</c:v>
                </c:pt>
                <c:pt idx="14">
                  <c:v>72.75</c:v>
                </c:pt>
                <c:pt idx="15">
                  <c:v>72.52</c:v>
                </c:pt>
                <c:pt idx="16">
                  <c:v>72.19</c:v>
                </c:pt>
                <c:pt idx="17">
                  <c:v>72.31</c:v>
                </c:pt>
              </c:numCache>
            </c:numRef>
          </c:val>
        </c:ser>
        <c:ser>
          <c:idx val="14"/>
          <c:order val="9"/>
          <c:tx>
            <c:strRef>
              <c:f>rGT!$K$2</c:f>
              <c:strCache>
                <c:ptCount val="1"/>
                <c:pt idx="0">
                  <c:v>こども病院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rGT!$A$3:$A$21</c:f>
              <c:numCache>
                <c:formatCode>General</c:formatCode>
                <c:ptCount val="19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</c:numCache>
            </c:numRef>
          </c:cat>
          <c:val>
            <c:numRef>
              <c:f>rGT!$K$3:$K$21</c:f>
              <c:numCache>
                <c:formatCode>0.0</c:formatCode>
                <c:ptCount val="19"/>
                <c:pt idx="0">
                  <c:v>71.8</c:v>
                </c:pt>
                <c:pt idx="1">
                  <c:v>70.681818181818187</c:v>
                </c:pt>
                <c:pt idx="2">
                  <c:v>70.849999999999994</c:v>
                </c:pt>
                <c:pt idx="3">
                  <c:v>70.777777777777771</c:v>
                </c:pt>
                <c:pt idx="4">
                  <c:v>70.454545454545453</c:v>
                </c:pt>
                <c:pt idx="5">
                  <c:v>69.578947368421055</c:v>
                </c:pt>
                <c:pt idx="6">
                  <c:v>69.94736842105263</c:v>
                </c:pt>
                <c:pt idx="7">
                  <c:v>70</c:v>
                </c:pt>
                <c:pt idx="8">
                  <c:v>69.099999999999994</c:v>
                </c:pt>
                <c:pt idx="9">
                  <c:v>69.84210526315789</c:v>
                </c:pt>
                <c:pt idx="10">
                  <c:v>70.571428571428569</c:v>
                </c:pt>
                <c:pt idx="11">
                  <c:v>70.86666666666666</c:v>
                </c:pt>
                <c:pt idx="12">
                  <c:v>70.9375</c:v>
                </c:pt>
                <c:pt idx="13">
                  <c:v>70.935483870967744</c:v>
                </c:pt>
                <c:pt idx="14">
                  <c:v>70.387096774193552</c:v>
                </c:pt>
                <c:pt idx="15">
                  <c:v>70.461538461538467</c:v>
                </c:pt>
                <c:pt idx="16">
                  <c:v>70.166666666666671</c:v>
                </c:pt>
                <c:pt idx="17">
                  <c:v>70.95</c:v>
                </c:pt>
              </c:numCache>
            </c:numRef>
          </c:val>
        </c:ser>
        <c:ser>
          <c:idx val="9"/>
          <c:order val="10"/>
          <c:tx>
            <c:strRef>
              <c:f>rGT!$L$2</c:f>
              <c:strCache>
                <c:ptCount val="1"/>
                <c:pt idx="0">
                  <c:v>認証値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rGT!$A$3:$A$21</c:f>
              <c:numCache>
                <c:formatCode>General</c:formatCode>
                <c:ptCount val="19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</c:numCache>
            </c:numRef>
          </c:cat>
          <c:val>
            <c:numRef>
              <c:f>rGT!$L$3:$L$21</c:f>
              <c:numCache>
                <c:formatCode>0</c:formatCode>
                <c:ptCount val="19"/>
                <c:pt idx="0">
                  <c:v>71</c:v>
                </c:pt>
                <c:pt idx="1">
                  <c:v>71</c:v>
                </c:pt>
                <c:pt idx="2">
                  <c:v>71</c:v>
                </c:pt>
                <c:pt idx="3">
                  <c:v>71</c:v>
                </c:pt>
                <c:pt idx="4">
                  <c:v>71</c:v>
                </c:pt>
                <c:pt idx="5">
                  <c:v>71</c:v>
                </c:pt>
                <c:pt idx="6">
                  <c:v>71</c:v>
                </c:pt>
                <c:pt idx="7">
                  <c:v>71</c:v>
                </c:pt>
                <c:pt idx="8">
                  <c:v>71</c:v>
                </c:pt>
                <c:pt idx="9">
                  <c:v>71</c:v>
                </c:pt>
                <c:pt idx="10">
                  <c:v>71</c:v>
                </c:pt>
                <c:pt idx="11">
                  <c:v>71</c:v>
                </c:pt>
                <c:pt idx="12">
                  <c:v>71</c:v>
                </c:pt>
                <c:pt idx="13">
                  <c:v>71</c:v>
                </c:pt>
                <c:pt idx="14">
                  <c:v>71</c:v>
                </c:pt>
                <c:pt idx="15">
                  <c:v>71</c:v>
                </c:pt>
                <c:pt idx="16">
                  <c:v>71</c:v>
                </c:pt>
                <c:pt idx="17">
                  <c:v>71</c:v>
                </c:pt>
                <c:pt idx="18">
                  <c:v>71</c:v>
                </c:pt>
              </c:numCache>
            </c:numRef>
          </c:val>
        </c:ser>
        <c:ser>
          <c:idx val="10"/>
          <c:order val="11"/>
          <c:tx>
            <c:strRef>
              <c:f>rGT!$M$2</c:f>
              <c:strCache>
                <c:ptCount val="1"/>
                <c:pt idx="0">
                  <c:v>10病院平均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rGT!$A$3:$A$21</c:f>
              <c:numCache>
                <c:formatCode>General</c:formatCode>
                <c:ptCount val="19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</c:numCache>
            </c:numRef>
          </c:cat>
          <c:val>
            <c:numRef>
              <c:f>rGT!$M$3:$M$21</c:f>
              <c:numCache>
                <c:formatCode>0.0</c:formatCode>
                <c:ptCount val="19"/>
                <c:pt idx="0">
                  <c:v>71.740833333333342</c:v>
                </c:pt>
                <c:pt idx="1">
                  <c:v>70.95985795454547</c:v>
                </c:pt>
                <c:pt idx="2">
                  <c:v>71.218077865612628</c:v>
                </c:pt>
                <c:pt idx="3">
                  <c:v>71.398573015873012</c:v>
                </c:pt>
                <c:pt idx="4">
                  <c:v>71.468892348294972</c:v>
                </c:pt>
                <c:pt idx="5">
                  <c:v>71.293466595734614</c:v>
                </c:pt>
                <c:pt idx="6">
                  <c:v>71.576705077148887</c:v>
                </c:pt>
                <c:pt idx="7">
                  <c:v>71.41961402550092</c:v>
                </c:pt>
                <c:pt idx="8">
                  <c:v>71.280636752136758</c:v>
                </c:pt>
                <c:pt idx="9">
                  <c:v>70.869482427700476</c:v>
                </c:pt>
                <c:pt idx="10">
                  <c:v>70.781214152182812</c:v>
                </c:pt>
                <c:pt idx="11">
                  <c:v>70.937513172043026</c:v>
                </c:pt>
                <c:pt idx="12">
                  <c:v>70.913355555555555</c:v>
                </c:pt>
                <c:pt idx="13">
                  <c:v>71.182990847096761</c:v>
                </c:pt>
                <c:pt idx="14">
                  <c:v>71.20672107610838</c:v>
                </c:pt>
                <c:pt idx="15">
                  <c:v>71.248130217638106</c:v>
                </c:pt>
                <c:pt idx="16">
                  <c:v>71.113874373433561</c:v>
                </c:pt>
                <c:pt idx="17">
                  <c:v>71.058179138321989</c:v>
                </c:pt>
                <c:pt idx="18">
                  <c:v>71.2</c:v>
                </c:pt>
              </c:numCache>
            </c:numRef>
          </c:val>
        </c:ser>
        <c:ser>
          <c:idx val="11"/>
          <c:order val="12"/>
          <c:tx>
            <c:strRef>
              <c:f>rGT!$N$2</c:f>
              <c:strCache>
                <c:ptCount val="1"/>
                <c:pt idx="0">
                  <c:v>R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rGT!$A$3:$A$21</c:f>
              <c:numCache>
                <c:formatCode>General</c:formatCode>
                <c:ptCount val="19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</c:numCache>
            </c:numRef>
          </c:cat>
          <c:val>
            <c:numRef>
              <c:f>rGT!$N$3:$N$21</c:f>
              <c:numCache>
                <c:formatCode>0.0</c:formatCode>
                <c:ptCount val="19"/>
                <c:pt idx="0">
                  <c:v>0.99666666666668391</c:v>
                </c:pt>
                <c:pt idx="1">
                  <c:v>1.8627272727272697</c:v>
                </c:pt>
                <c:pt idx="2">
                  <c:v>2.2477777777777703</c:v>
                </c:pt>
                <c:pt idx="3">
                  <c:v>1.7519999999999953</c:v>
                </c:pt>
                <c:pt idx="4">
                  <c:v>2.6194545454545448</c:v>
                </c:pt>
                <c:pt idx="5">
                  <c:v>4.0042857142857144</c:v>
                </c:pt>
                <c:pt idx="6">
                  <c:v>4.062631578947375</c:v>
                </c:pt>
                <c:pt idx="7">
                  <c:v>4.1742857142857019</c:v>
                </c:pt>
                <c:pt idx="8">
                  <c:v>4.210000000000008</c:v>
                </c:pt>
                <c:pt idx="9">
                  <c:v>3.0142857142857054</c:v>
                </c:pt>
                <c:pt idx="10">
                  <c:v>2.3900000000000006</c:v>
                </c:pt>
                <c:pt idx="11">
                  <c:v>2.5387499999999932</c:v>
                </c:pt>
                <c:pt idx="12">
                  <c:v>2.3503333333333387</c:v>
                </c:pt>
                <c:pt idx="13">
                  <c:v>2.8499999999999943</c:v>
                </c:pt>
                <c:pt idx="14">
                  <c:v>3.0489473684210395</c:v>
                </c:pt>
                <c:pt idx="15">
                  <c:v>3.0268421052631425</c:v>
                </c:pt>
                <c:pt idx="16">
                  <c:v>2.7963157894736952</c:v>
                </c:pt>
                <c:pt idx="17">
                  <c:v>2.7749999999999915</c:v>
                </c:pt>
                <c:pt idx="18">
                  <c:v>0</c:v>
                </c:pt>
              </c:numCache>
            </c:numRef>
          </c:val>
        </c:ser>
        <c:ser>
          <c:idx val="12"/>
          <c:order val="13"/>
          <c:tx>
            <c:strRef>
              <c:f>rGT!$O$2</c:f>
              <c:strCache>
                <c:ptCount val="1"/>
                <c:pt idx="0">
                  <c:v>下限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rGT!$A$3:$A$21</c:f>
              <c:numCache>
                <c:formatCode>General</c:formatCode>
                <c:ptCount val="19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</c:numCache>
            </c:numRef>
          </c:cat>
          <c:val>
            <c:numRef>
              <c:f>rGT!$O$3:$O$21</c:f>
              <c:numCache>
                <c:formatCode>General</c:formatCode>
                <c:ptCount val="19"/>
                <c:pt idx="0">
                  <c:v>67</c:v>
                </c:pt>
                <c:pt idx="1">
                  <c:v>67</c:v>
                </c:pt>
                <c:pt idx="2">
                  <c:v>67</c:v>
                </c:pt>
                <c:pt idx="3">
                  <c:v>67</c:v>
                </c:pt>
                <c:pt idx="4">
                  <c:v>67</c:v>
                </c:pt>
                <c:pt idx="5">
                  <c:v>67</c:v>
                </c:pt>
                <c:pt idx="6">
                  <c:v>67</c:v>
                </c:pt>
                <c:pt idx="7">
                  <c:v>67</c:v>
                </c:pt>
                <c:pt idx="8">
                  <c:v>67</c:v>
                </c:pt>
                <c:pt idx="9">
                  <c:v>67</c:v>
                </c:pt>
                <c:pt idx="10">
                  <c:v>67</c:v>
                </c:pt>
                <c:pt idx="11">
                  <c:v>67</c:v>
                </c:pt>
                <c:pt idx="12">
                  <c:v>67</c:v>
                </c:pt>
                <c:pt idx="13">
                  <c:v>67</c:v>
                </c:pt>
                <c:pt idx="14">
                  <c:v>67</c:v>
                </c:pt>
                <c:pt idx="15">
                  <c:v>67</c:v>
                </c:pt>
                <c:pt idx="16">
                  <c:v>67</c:v>
                </c:pt>
                <c:pt idx="17">
                  <c:v>67</c:v>
                </c:pt>
                <c:pt idx="18">
                  <c:v>67</c:v>
                </c:pt>
              </c:numCache>
            </c:numRef>
          </c:val>
        </c:ser>
        <c:ser>
          <c:idx val="13"/>
          <c:order val="14"/>
          <c:tx>
            <c:strRef>
              <c:f>rGT!$P$2</c:f>
              <c:strCache>
                <c:ptCount val="1"/>
                <c:pt idx="0">
                  <c:v>上限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rGT!$A$3:$A$21</c:f>
              <c:numCache>
                <c:formatCode>General</c:formatCode>
                <c:ptCount val="19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</c:numCache>
            </c:numRef>
          </c:cat>
          <c:val>
            <c:numRef>
              <c:f>rGT!$P$3:$P$21</c:f>
              <c:numCache>
                <c:formatCode>General</c:formatCode>
                <c:ptCount val="19"/>
                <c:pt idx="0">
                  <c:v>75</c:v>
                </c:pt>
                <c:pt idx="1">
                  <c:v>75</c:v>
                </c:pt>
                <c:pt idx="2">
                  <c:v>75</c:v>
                </c:pt>
                <c:pt idx="3">
                  <c:v>75</c:v>
                </c:pt>
                <c:pt idx="4">
                  <c:v>75</c:v>
                </c:pt>
                <c:pt idx="5">
                  <c:v>75</c:v>
                </c:pt>
                <c:pt idx="6">
                  <c:v>75</c:v>
                </c:pt>
                <c:pt idx="7">
                  <c:v>75</c:v>
                </c:pt>
                <c:pt idx="8">
                  <c:v>75</c:v>
                </c:pt>
                <c:pt idx="9">
                  <c:v>75</c:v>
                </c:pt>
                <c:pt idx="10">
                  <c:v>75</c:v>
                </c:pt>
                <c:pt idx="11">
                  <c:v>75</c:v>
                </c:pt>
                <c:pt idx="12">
                  <c:v>75</c:v>
                </c:pt>
                <c:pt idx="13">
                  <c:v>75</c:v>
                </c:pt>
                <c:pt idx="14">
                  <c:v>75</c:v>
                </c:pt>
                <c:pt idx="15">
                  <c:v>75</c:v>
                </c:pt>
                <c:pt idx="16">
                  <c:v>75</c:v>
                </c:pt>
                <c:pt idx="17">
                  <c:v>75</c:v>
                </c:pt>
                <c:pt idx="18">
                  <c:v>75</c:v>
                </c:pt>
              </c:numCache>
            </c:numRef>
          </c:val>
        </c:ser>
        <c:marker val="1"/>
        <c:axId val="76728192"/>
        <c:axId val="76738560"/>
      </c:lineChart>
      <c:catAx>
        <c:axId val="76728192"/>
        <c:scaling>
          <c:orientation val="minMax"/>
        </c:scaling>
        <c:axPos val="b"/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itchFamily="50" charset="-128"/>
                <a:ea typeface="Meiryo UI" pitchFamily="50" charset="-128"/>
                <a:cs typeface="Meiryo UI" pitchFamily="50" charset="-128"/>
              </a:defRPr>
            </a:pPr>
            <a:endParaRPr lang="ja-JP"/>
          </a:p>
        </c:txPr>
        <c:crossAx val="76738560"/>
        <c:crosses val="autoZero"/>
        <c:lblAlgn val="ctr"/>
        <c:lblOffset val="100"/>
        <c:tickLblSkip val="1"/>
        <c:tickMarkSkip val="1"/>
      </c:catAx>
      <c:valAx>
        <c:axId val="76738560"/>
        <c:scaling>
          <c:orientation val="minMax"/>
          <c:max val="79"/>
          <c:min val="63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itchFamily="50" charset="-128"/>
                <a:ea typeface="Meiryo UI" pitchFamily="50" charset="-128"/>
                <a:cs typeface="Meiryo UI" pitchFamily="50" charset="-128"/>
              </a:defRPr>
            </a:pPr>
            <a:endParaRPr lang="ja-JP"/>
          </a:p>
        </c:txPr>
        <c:crossAx val="76728192"/>
        <c:crosses val="autoZero"/>
        <c:crossBetween val="between"/>
        <c:majorUnit val="4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12"/>
        <c:delete val="1"/>
      </c:legendEntry>
      <c:layout>
        <c:manualLayout>
          <c:xMode val="edge"/>
          <c:yMode val="edge"/>
          <c:x val="0.81734561544186868"/>
          <c:y val="0.12712332923702457"/>
          <c:w val="0.16162942773178987"/>
          <c:h val="0.86091180798932065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defRPr>
          </a:pPr>
          <a:endParaRPr lang="ja-JP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>
        <c:manualLayout>
          <c:layoutTarget val="inner"/>
          <c:xMode val="edge"/>
          <c:yMode val="edge"/>
          <c:x val="6.7083196317000993E-2"/>
          <c:y val="8.4674005080442899E-2"/>
          <c:w val="0.70371588293324561"/>
          <c:h val="0.73497036409822181"/>
        </c:manualLayout>
      </c:layout>
      <c:lineChart>
        <c:grouping val="standard"/>
        <c:ser>
          <c:idx val="0"/>
          <c:order val="0"/>
          <c:tx>
            <c:strRef>
              <c:f>AMY!$B$2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AMY!$A$3:$A$21</c:f>
              <c:numCache>
                <c:formatCode>General</c:formatCode>
                <c:ptCount val="19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</c:numCache>
            </c:numRef>
          </c:cat>
          <c:val>
            <c:numRef>
              <c:f>AMY!$B$3:$B$21</c:f>
              <c:numCache>
                <c:formatCode>0.0</c:formatCode>
                <c:ptCount val="19"/>
                <c:pt idx="1">
                  <c:v>208</c:v>
                </c:pt>
                <c:pt idx="2">
                  <c:v>208.36111111111111</c:v>
                </c:pt>
                <c:pt idx="3">
                  <c:v>208.41666666666666</c:v>
                </c:pt>
                <c:pt idx="4">
                  <c:v>207.92105263157896</c:v>
                </c:pt>
                <c:pt idx="5">
                  <c:v>207.86842105263159</c:v>
                </c:pt>
                <c:pt idx="6">
                  <c:v>208.55</c:v>
                </c:pt>
                <c:pt idx="7">
                  <c:v>208.63888888888889</c:v>
                </c:pt>
                <c:pt idx="8">
                  <c:v>208.19444444444446</c:v>
                </c:pt>
                <c:pt idx="9">
                  <c:v>208.30555555555554</c:v>
                </c:pt>
                <c:pt idx="10">
                  <c:v>208.23529411764707</c:v>
                </c:pt>
                <c:pt idx="11">
                  <c:v>208.71875</c:v>
                </c:pt>
                <c:pt idx="12">
                  <c:v>208.78125</c:v>
                </c:pt>
                <c:pt idx="13">
                  <c:v>207.0625</c:v>
                </c:pt>
                <c:pt idx="14">
                  <c:v>207.03125</c:v>
                </c:pt>
                <c:pt idx="15">
                  <c:v>206.6875</c:v>
                </c:pt>
                <c:pt idx="16">
                  <c:v>206.03125</c:v>
                </c:pt>
                <c:pt idx="17">
                  <c:v>205.55555555555554</c:v>
                </c:pt>
              </c:numCache>
            </c:numRef>
          </c:val>
        </c:ser>
        <c:ser>
          <c:idx val="1"/>
          <c:order val="1"/>
          <c:tx>
            <c:strRef>
              <c:f>AMY!$C$2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AMY!$A$3:$A$21</c:f>
              <c:numCache>
                <c:formatCode>General</c:formatCode>
                <c:ptCount val="19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</c:numCache>
            </c:numRef>
          </c:cat>
          <c:val>
            <c:numRef>
              <c:f>AMY!$C$3:$C$21</c:f>
              <c:numCache>
                <c:formatCode>0.0</c:formatCode>
                <c:ptCount val="19"/>
                <c:pt idx="1">
                  <c:v>209.67954545454543</c:v>
                </c:pt>
                <c:pt idx="2">
                  <c:v>209.51388888888889</c:v>
                </c:pt>
                <c:pt idx="3">
                  <c:v>209.75941176470587</c:v>
                </c:pt>
                <c:pt idx="4">
                  <c:v>209.30555555555554</c:v>
                </c:pt>
                <c:pt idx="5">
                  <c:v>204.86190476190481</c:v>
                </c:pt>
                <c:pt idx="6">
                  <c:v>205.54818181818189</c:v>
                </c:pt>
                <c:pt idx="7">
                  <c:v>204.86190476190481</c:v>
                </c:pt>
                <c:pt idx="8">
                  <c:v>204.41722222222222</c:v>
                </c:pt>
                <c:pt idx="9">
                  <c:v>204.86190476190481</c:v>
                </c:pt>
                <c:pt idx="10">
                  <c:v>207.43727272727273</c:v>
                </c:pt>
                <c:pt idx="11">
                  <c:v>207.50285714285712</c:v>
                </c:pt>
                <c:pt idx="12">
                  <c:v>207.75999999999996</c:v>
                </c:pt>
                <c:pt idx="13">
                  <c:v>207.50285714285712</c:v>
                </c:pt>
                <c:pt idx="14">
                  <c:v>208.61368421052634</c:v>
                </c:pt>
                <c:pt idx="15">
                  <c:v>208.57421052631577</c:v>
                </c:pt>
                <c:pt idx="16">
                  <c:v>208.95368421052632</c:v>
                </c:pt>
                <c:pt idx="17">
                  <c:v>209.113</c:v>
                </c:pt>
              </c:numCache>
            </c:numRef>
          </c:val>
        </c:ser>
        <c:ser>
          <c:idx val="2"/>
          <c:order val="2"/>
          <c:tx>
            <c:strRef>
              <c:f>AMY!$D$2</c:f>
              <c:strCache>
                <c:ptCount val="1"/>
                <c:pt idx="0">
                  <c:v>船橋中央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AMY!$A$3:$A$21</c:f>
              <c:numCache>
                <c:formatCode>General</c:formatCode>
                <c:ptCount val="19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</c:numCache>
            </c:numRef>
          </c:cat>
          <c:val>
            <c:numRef>
              <c:f>AMY!$D$3:$D$21</c:f>
              <c:numCache>
                <c:formatCode>0.0</c:formatCode>
                <c:ptCount val="19"/>
                <c:pt idx="0">
                  <c:v>211.96</c:v>
                </c:pt>
                <c:pt idx="1">
                  <c:v>207.12</c:v>
                </c:pt>
                <c:pt idx="2">
                  <c:v>211.78</c:v>
                </c:pt>
                <c:pt idx="3">
                  <c:v>211.58</c:v>
                </c:pt>
                <c:pt idx="4">
                  <c:v>211.16</c:v>
                </c:pt>
                <c:pt idx="5">
                  <c:v>212.11</c:v>
                </c:pt>
                <c:pt idx="6">
                  <c:v>212.61</c:v>
                </c:pt>
                <c:pt idx="7">
                  <c:v>212.4</c:v>
                </c:pt>
                <c:pt idx="8">
                  <c:v>212.42</c:v>
                </c:pt>
                <c:pt idx="9">
                  <c:v>211.14</c:v>
                </c:pt>
                <c:pt idx="10">
                  <c:v>209.84</c:v>
                </c:pt>
                <c:pt idx="11">
                  <c:v>210.83</c:v>
                </c:pt>
                <c:pt idx="12">
                  <c:v>210.61</c:v>
                </c:pt>
                <c:pt idx="13">
                  <c:v>209.36</c:v>
                </c:pt>
                <c:pt idx="14">
                  <c:v>209.42</c:v>
                </c:pt>
                <c:pt idx="15">
                  <c:v>208.28</c:v>
                </c:pt>
                <c:pt idx="16">
                  <c:v>209.45</c:v>
                </c:pt>
              </c:numCache>
            </c:numRef>
          </c:val>
        </c:ser>
        <c:ser>
          <c:idx val="4"/>
          <c:order val="3"/>
          <c:tx>
            <c:strRef>
              <c:f>AMY!$E$2</c:f>
              <c:strCache>
                <c:ptCount val="1"/>
                <c:pt idx="0">
                  <c:v>県立佐原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AMY!$A$3:$A$21</c:f>
              <c:numCache>
                <c:formatCode>General</c:formatCode>
                <c:ptCount val="19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</c:numCache>
            </c:numRef>
          </c:cat>
          <c:val>
            <c:numRef>
              <c:f>AMY!$E$3:$E$21</c:f>
              <c:numCache>
                <c:formatCode>0.0</c:formatCode>
                <c:ptCount val="19"/>
                <c:pt idx="1">
                  <c:v>209.7</c:v>
                </c:pt>
                <c:pt idx="2">
                  <c:v>210.26</c:v>
                </c:pt>
                <c:pt idx="3">
                  <c:v>210.93</c:v>
                </c:pt>
                <c:pt idx="4">
                  <c:v>210.1</c:v>
                </c:pt>
                <c:pt idx="5">
                  <c:v>210.1</c:v>
                </c:pt>
                <c:pt idx="6">
                  <c:v>210.8</c:v>
                </c:pt>
                <c:pt idx="7">
                  <c:v>211.1</c:v>
                </c:pt>
                <c:pt idx="8">
                  <c:v>211.23</c:v>
                </c:pt>
                <c:pt idx="9">
                  <c:v>211.1</c:v>
                </c:pt>
                <c:pt idx="10">
                  <c:v>212.3</c:v>
                </c:pt>
                <c:pt idx="11">
                  <c:v>212.7</c:v>
                </c:pt>
                <c:pt idx="12">
                  <c:v>213.47</c:v>
                </c:pt>
                <c:pt idx="13">
                  <c:v>213.59</c:v>
                </c:pt>
                <c:pt idx="14">
                  <c:v>212.7</c:v>
                </c:pt>
                <c:pt idx="15">
                  <c:v>213.05</c:v>
                </c:pt>
                <c:pt idx="16">
                  <c:v>212.73</c:v>
                </c:pt>
              </c:numCache>
            </c:numRef>
          </c:val>
        </c:ser>
        <c:ser>
          <c:idx val="5"/>
          <c:order val="4"/>
          <c:tx>
            <c:strRef>
              <c:f>AMY!$F$2</c:f>
              <c:strCache>
                <c:ptCount val="1"/>
                <c:pt idx="0">
                  <c:v>千葉ﾘﾊﾋﾞﾘ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AMY!$A$3:$A$21</c:f>
              <c:numCache>
                <c:formatCode>General</c:formatCode>
                <c:ptCount val="19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</c:numCache>
            </c:numRef>
          </c:cat>
          <c:val>
            <c:numRef>
              <c:f>AMY!$F$3:$F$21</c:f>
              <c:numCache>
                <c:formatCode>0.0</c:formatCode>
                <c:ptCount val="19"/>
                <c:pt idx="0">
                  <c:v>212.65555555555554</c:v>
                </c:pt>
                <c:pt idx="1">
                  <c:v>213.04062500000001</c:v>
                </c:pt>
                <c:pt idx="2">
                  <c:v>210.90545454545455</c:v>
                </c:pt>
                <c:pt idx="3">
                  <c:v>213.47142857142859</c:v>
                </c:pt>
                <c:pt idx="4">
                  <c:v>213.89473684210526</c:v>
                </c:pt>
                <c:pt idx="5">
                  <c:v>212.60909090909087</c:v>
                </c:pt>
                <c:pt idx="6">
                  <c:v>213.0078125</c:v>
                </c:pt>
                <c:pt idx="7">
                  <c:v>213.79206349206342</c:v>
                </c:pt>
                <c:pt idx="8">
                  <c:v>214.40188679245276</c:v>
                </c:pt>
                <c:pt idx="9">
                  <c:v>207.4</c:v>
                </c:pt>
                <c:pt idx="10">
                  <c:v>207.05223880597012</c:v>
                </c:pt>
                <c:pt idx="11">
                  <c:v>207.12096774193543</c:v>
                </c:pt>
                <c:pt idx="12">
                  <c:v>207.51666666666665</c:v>
                </c:pt>
                <c:pt idx="13">
                  <c:v>209.09193550000001</c:v>
                </c:pt>
                <c:pt idx="14">
                  <c:v>206.44444444444446</c:v>
                </c:pt>
                <c:pt idx="15">
                  <c:v>207.65892857142862</c:v>
                </c:pt>
                <c:pt idx="16">
                  <c:v>213.70526315789468</c:v>
                </c:pt>
                <c:pt idx="17">
                  <c:v>214.37758620689655</c:v>
                </c:pt>
              </c:numCache>
            </c:numRef>
          </c:val>
        </c:ser>
        <c:ser>
          <c:idx val="6"/>
          <c:order val="5"/>
          <c:tx>
            <c:strRef>
              <c:f>AMY!$G$2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AMY!$A$3:$A$21</c:f>
              <c:numCache>
                <c:formatCode>General</c:formatCode>
                <c:ptCount val="19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</c:numCache>
            </c:numRef>
          </c:cat>
          <c:val>
            <c:numRef>
              <c:f>AMY!$G$3:$G$21</c:f>
              <c:numCache>
                <c:formatCode>0.0</c:formatCode>
                <c:ptCount val="19"/>
                <c:pt idx="1">
                  <c:v>205.75</c:v>
                </c:pt>
                <c:pt idx="2">
                  <c:v>208.625</c:v>
                </c:pt>
                <c:pt idx="3">
                  <c:v>208.04166666666666</c:v>
                </c:pt>
                <c:pt idx="4">
                  <c:v>209.32</c:v>
                </c:pt>
                <c:pt idx="5">
                  <c:v>209.125</c:v>
                </c:pt>
                <c:pt idx="6">
                  <c:v>209.5</c:v>
                </c:pt>
                <c:pt idx="7">
                  <c:v>208.57142857142858</c:v>
                </c:pt>
                <c:pt idx="8">
                  <c:v>208.2</c:v>
                </c:pt>
                <c:pt idx="9">
                  <c:v>208.31914893617022</c:v>
                </c:pt>
                <c:pt idx="10">
                  <c:v>208</c:v>
                </c:pt>
                <c:pt idx="11">
                  <c:v>207.71428571428572</c:v>
                </c:pt>
                <c:pt idx="12">
                  <c:v>208.5</c:v>
                </c:pt>
                <c:pt idx="13">
                  <c:v>206</c:v>
                </c:pt>
                <c:pt idx="14">
                  <c:v>207.11904761904762</c:v>
                </c:pt>
                <c:pt idx="15">
                  <c:v>207.47619047619048</c:v>
                </c:pt>
                <c:pt idx="16">
                  <c:v>208.10714285714286</c:v>
                </c:pt>
              </c:numCache>
            </c:numRef>
          </c:val>
        </c:ser>
        <c:ser>
          <c:idx val="7"/>
          <c:order val="6"/>
          <c:tx>
            <c:strRef>
              <c:f>AMY!$H$2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AMY!$A$3:$A$21</c:f>
              <c:numCache>
                <c:formatCode>General</c:formatCode>
                <c:ptCount val="19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</c:numCache>
            </c:numRef>
          </c:cat>
          <c:val>
            <c:numRef>
              <c:f>AMY!$H$3:$H$21</c:f>
              <c:numCache>
                <c:formatCode>0.0</c:formatCode>
                <c:ptCount val="19"/>
                <c:pt idx="1">
                  <c:v>209.9</c:v>
                </c:pt>
                <c:pt idx="2">
                  <c:v>210.2</c:v>
                </c:pt>
                <c:pt idx="3">
                  <c:v>210.8</c:v>
                </c:pt>
                <c:pt idx="4">
                  <c:v>211.1</c:v>
                </c:pt>
                <c:pt idx="5">
                  <c:v>210.5</c:v>
                </c:pt>
                <c:pt idx="6">
                  <c:v>210.1</c:v>
                </c:pt>
                <c:pt idx="7">
                  <c:v>210.3</c:v>
                </c:pt>
                <c:pt idx="8">
                  <c:v>211.1</c:v>
                </c:pt>
                <c:pt idx="9">
                  <c:v>209.8</c:v>
                </c:pt>
                <c:pt idx="10">
                  <c:v>208.1</c:v>
                </c:pt>
                <c:pt idx="11">
                  <c:v>208.3</c:v>
                </c:pt>
                <c:pt idx="12">
                  <c:v>208.7</c:v>
                </c:pt>
                <c:pt idx="13">
                  <c:v>208.6</c:v>
                </c:pt>
                <c:pt idx="14">
                  <c:v>209.4</c:v>
                </c:pt>
                <c:pt idx="15">
                  <c:v>209.3</c:v>
                </c:pt>
                <c:pt idx="16">
                  <c:v>208.6</c:v>
                </c:pt>
                <c:pt idx="17">
                  <c:v>208.6</c:v>
                </c:pt>
                <c:pt idx="18">
                  <c:v>207.5</c:v>
                </c:pt>
              </c:numCache>
            </c:numRef>
          </c:val>
        </c:ser>
        <c:ser>
          <c:idx val="8"/>
          <c:order val="7"/>
          <c:tx>
            <c:strRef>
              <c:f>AMY!$I$2</c:f>
              <c:strCache>
                <c:ptCount val="1"/>
                <c:pt idx="0">
                  <c:v>東歯大市川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AMY!$A$3:$A$21</c:f>
              <c:numCache>
                <c:formatCode>General</c:formatCode>
                <c:ptCount val="19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</c:numCache>
            </c:numRef>
          </c:cat>
          <c:val>
            <c:numRef>
              <c:f>AMY!$I$3:$I$21</c:f>
              <c:numCache>
                <c:formatCode>0.0</c:formatCode>
                <c:ptCount val="19"/>
                <c:pt idx="1">
                  <c:v>210.8</c:v>
                </c:pt>
                <c:pt idx="2">
                  <c:v>208.39699999999999</c:v>
                </c:pt>
                <c:pt idx="3">
                  <c:v>210.321</c:v>
                </c:pt>
                <c:pt idx="4">
                  <c:v>212.27199999999999</c:v>
                </c:pt>
                <c:pt idx="5">
                  <c:v>213.03899999999999</c:v>
                </c:pt>
                <c:pt idx="6">
                  <c:v>210.86</c:v>
                </c:pt>
                <c:pt idx="7">
                  <c:v>210.74600000000001</c:v>
                </c:pt>
                <c:pt idx="8">
                  <c:v>209.535</c:v>
                </c:pt>
                <c:pt idx="9">
                  <c:v>209.58500000000001</c:v>
                </c:pt>
                <c:pt idx="10">
                  <c:v>209.90199999999999</c:v>
                </c:pt>
                <c:pt idx="11">
                  <c:v>210.13300000000001</c:v>
                </c:pt>
                <c:pt idx="12">
                  <c:v>208.881</c:v>
                </c:pt>
                <c:pt idx="13">
                  <c:v>208.22900000000001</c:v>
                </c:pt>
                <c:pt idx="14">
                  <c:v>209.77199999999999</c:v>
                </c:pt>
                <c:pt idx="15">
                  <c:v>210.20500000000001</c:v>
                </c:pt>
                <c:pt idx="16">
                  <c:v>209.29599999999999</c:v>
                </c:pt>
                <c:pt idx="17">
                  <c:v>208.923</c:v>
                </c:pt>
              </c:numCache>
            </c:numRef>
          </c:val>
        </c:ser>
        <c:ser>
          <c:idx val="3"/>
          <c:order val="8"/>
          <c:tx>
            <c:strRef>
              <c:f>AMY!$J$2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AMY!$A$3:$A$21</c:f>
              <c:numCache>
                <c:formatCode>General</c:formatCode>
                <c:ptCount val="19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</c:numCache>
            </c:numRef>
          </c:cat>
          <c:val>
            <c:numRef>
              <c:f>AMY!$J$3:$J$21</c:f>
              <c:numCache>
                <c:formatCode>0.0</c:formatCode>
                <c:ptCount val="19"/>
                <c:pt idx="0">
                  <c:v>210.88</c:v>
                </c:pt>
                <c:pt idx="1">
                  <c:v>209.62</c:v>
                </c:pt>
                <c:pt idx="2">
                  <c:v>210.55</c:v>
                </c:pt>
                <c:pt idx="3">
                  <c:v>209.54</c:v>
                </c:pt>
                <c:pt idx="4">
                  <c:v>210.65</c:v>
                </c:pt>
                <c:pt idx="5">
                  <c:v>209.54</c:v>
                </c:pt>
                <c:pt idx="6">
                  <c:v>210.77</c:v>
                </c:pt>
                <c:pt idx="7">
                  <c:v>209.98</c:v>
                </c:pt>
                <c:pt idx="8">
                  <c:v>209.42</c:v>
                </c:pt>
                <c:pt idx="9">
                  <c:v>210.02</c:v>
                </c:pt>
                <c:pt idx="10">
                  <c:v>209.5</c:v>
                </c:pt>
                <c:pt idx="11">
                  <c:v>207.84</c:v>
                </c:pt>
                <c:pt idx="12">
                  <c:v>207.54</c:v>
                </c:pt>
                <c:pt idx="13">
                  <c:v>211.85</c:v>
                </c:pt>
                <c:pt idx="14">
                  <c:v>212.47</c:v>
                </c:pt>
                <c:pt idx="15">
                  <c:v>211.56</c:v>
                </c:pt>
                <c:pt idx="16">
                  <c:v>210.88</c:v>
                </c:pt>
                <c:pt idx="17">
                  <c:v>211.48</c:v>
                </c:pt>
              </c:numCache>
            </c:numRef>
          </c:val>
        </c:ser>
        <c:ser>
          <c:idx val="14"/>
          <c:order val="9"/>
          <c:tx>
            <c:strRef>
              <c:f>AMY!$K$2</c:f>
              <c:strCache>
                <c:ptCount val="1"/>
                <c:pt idx="0">
                  <c:v>こども病院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AMY!$A$3:$A$21</c:f>
              <c:numCache>
                <c:formatCode>General</c:formatCode>
                <c:ptCount val="19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</c:numCache>
            </c:numRef>
          </c:cat>
          <c:val>
            <c:numRef>
              <c:f>AMY!$K$3:$K$21</c:f>
              <c:numCache>
                <c:formatCode>0.0</c:formatCode>
                <c:ptCount val="19"/>
                <c:pt idx="0">
                  <c:v>213.28571428571428</c:v>
                </c:pt>
                <c:pt idx="1">
                  <c:v>212.7</c:v>
                </c:pt>
                <c:pt idx="2">
                  <c:v>213.23333333333332</c:v>
                </c:pt>
                <c:pt idx="3">
                  <c:v>212.03846153846155</c:v>
                </c:pt>
                <c:pt idx="4">
                  <c:v>210.74193548387098</c:v>
                </c:pt>
                <c:pt idx="5">
                  <c:v>210.37037037037038</c:v>
                </c:pt>
                <c:pt idx="6">
                  <c:v>210.67741935483872</c:v>
                </c:pt>
                <c:pt idx="7">
                  <c:v>210.43333333333334</c:v>
                </c:pt>
                <c:pt idx="8">
                  <c:v>209.12903225806451</c:v>
                </c:pt>
                <c:pt idx="9">
                  <c:v>211.73333333333332</c:v>
                </c:pt>
                <c:pt idx="10">
                  <c:v>210</c:v>
                </c:pt>
                <c:pt idx="11">
                  <c:v>210.58064516129033</c:v>
                </c:pt>
                <c:pt idx="12">
                  <c:v>210.9</c:v>
                </c:pt>
                <c:pt idx="13">
                  <c:v>209.61764705882354</c:v>
                </c:pt>
                <c:pt idx="14">
                  <c:v>208.07894736842104</c:v>
                </c:pt>
                <c:pt idx="15">
                  <c:v>209.55882352941177</c:v>
                </c:pt>
                <c:pt idx="16">
                  <c:v>207.48387096774192</c:v>
                </c:pt>
                <c:pt idx="17">
                  <c:v>208.95</c:v>
                </c:pt>
              </c:numCache>
            </c:numRef>
          </c:val>
        </c:ser>
        <c:ser>
          <c:idx val="9"/>
          <c:order val="10"/>
          <c:tx>
            <c:strRef>
              <c:f>AMY!$L$2</c:f>
              <c:strCache>
                <c:ptCount val="1"/>
                <c:pt idx="0">
                  <c:v>認証値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AMY!$A$3:$A$21</c:f>
              <c:numCache>
                <c:formatCode>General</c:formatCode>
                <c:ptCount val="19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</c:numCache>
            </c:numRef>
          </c:cat>
          <c:val>
            <c:numRef>
              <c:f>AMY!$L$3:$L$21</c:f>
              <c:numCache>
                <c:formatCode>General</c:formatCode>
                <c:ptCount val="19"/>
                <c:pt idx="0">
                  <c:v>212</c:v>
                </c:pt>
                <c:pt idx="1">
                  <c:v>212</c:v>
                </c:pt>
                <c:pt idx="2">
                  <c:v>212</c:v>
                </c:pt>
                <c:pt idx="3">
                  <c:v>212</c:v>
                </c:pt>
                <c:pt idx="4">
                  <c:v>212</c:v>
                </c:pt>
                <c:pt idx="5">
                  <c:v>212</c:v>
                </c:pt>
                <c:pt idx="6">
                  <c:v>212</c:v>
                </c:pt>
                <c:pt idx="7">
                  <c:v>212</c:v>
                </c:pt>
                <c:pt idx="8">
                  <c:v>212</c:v>
                </c:pt>
                <c:pt idx="9">
                  <c:v>212</c:v>
                </c:pt>
                <c:pt idx="10">
                  <c:v>212</c:v>
                </c:pt>
                <c:pt idx="11">
                  <c:v>212</c:v>
                </c:pt>
                <c:pt idx="12">
                  <c:v>212</c:v>
                </c:pt>
                <c:pt idx="13">
                  <c:v>212</c:v>
                </c:pt>
                <c:pt idx="14">
                  <c:v>212</c:v>
                </c:pt>
                <c:pt idx="15">
                  <c:v>212</c:v>
                </c:pt>
                <c:pt idx="16">
                  <c:v>212</c:v>
                </c:pt>
                <c:pt idx="17">
                  <c:v>212</c:v>
                </c:pt>
                <c:pt idx="18">
                  <c:v>212</c:v>
                </c:pt>
              </c:numCache>
            </c:numRef>
          </c:val>
        </c:ser>
        <c:ser>
          <c:idx val="10"/>
          <c:order val="11"/>
          <c:tx>
            <c:strRef>
              <c:f>AMY!$M$2</c:f>
              <c:strCache>
                <c:ptCount val="1"/>
                <c:pt idx="0">
                  <c:v>10病院平均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AMY!$A$3:$A$21</c:f>
              <c:numCache>
                <c:formatCode>General</c:formatCode>
                <c:ptCount val="19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</c:numCache>
            </c:numRef>
          </c:cat>
          <c:val>
            <c:numRef>
              <c:f>AMY!$M$3:$M$21</c:f>
              <c:numCache>
                <c:formatCode>0.0</c:formatCode>
                <c:ptCount val="19"/>
                <c:pt idx="0">
                  <c:v>212.19531746031743</c:v>
                </c:pt>
                <c:pt idx="1">
                  <c:v>209.63101704545451</c:v>
                </c:pt>
                <c:pt idx="2">
                  <c:v>210.18257878787875</c:v>
                </c:pt>
                <c:pt idx="3">
                  <c:v>210.48986352079291</c:v>
                </c:pt>
                <c:pt idx="4">
                  <c:v>210.64652805131109</c:v>
                </c:pt>
                <c:pt idx="5">
                  <c:v>210.01237870939977</c:v>
                </c:pt>
                <c:pt idx="6">
                  <c:v>210.242341367302</c:v>
                </c:pt>
                <c:pt idx="7">
                  <c:v>210.08236190476191</c:v>
                </c:pt>
                <c:pt idx="8">
                  <c:v>209.80475857171842</c:v>
                </c:pt>
                <c:pt idx="9">
                  <c:v>209.22649425869639</c:v>
                </c:pt>
                <c:pt idx="10">
                  <c:v>209.03668056508894</c:v>
                </c:pt>
                <c:pt idx="11">
                  <c:v>209.14405057603685</c:v>
                </c:pt>
                <c:pt idx="12">
                  <c:v>209.26589166666668</c:v>
                </c:pt>
                <c:pt idx="13">
                  <c:v>209.09039397016804</c:v>
                </c:pt>
                <c:pt idx="14">
                  <c:v>209.10493736424397</c:v>
                </c:pt>
                <c:pt idx="15">
                  <c:v>209.23506531033468</c:v>
                </c:pt>
                <c:pt idx="16">
                  <c:v>209.52372111933059</c:v>
                </c:pt>
                <c:pt idx="17">
                  <c:v>209.57130596606459</c:v>
                </c:pt>
                <c:pt idx="18">
                  <c:v>207.5</c:v>
                </c:pt>
              </c:numCache>
            </c:numRef>
          </c:val>
        </c:ser>
        <c:ser>
          <c:idx val="11"/>
          <c:order val="12"/>
          <c:tx>
            <c:strRef>
              <c:f>AMY!$N$2</c:f>
              <c:strCache>
                <c:ptCount val="1"/>
                <c:pt idx="0">
                  <c:v>R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AMY!$A$3:$A$21</c:f>
              <c:numCache>
                <c:formatCode>General</c:formatCode>
                <c:ptCount val="19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</c:numCache>
            </c:numRef>
          </c:cat>
          <c:val>
            <c:numRef>
              <c:f>AMY!$N$3:$N$21</c:f>
              <c:numCache>
                <c:formatCode>0.0</c:formatCode>
                <c:ptCount val="19"/>
                <c:pt idx="0">
                  <c:v>2.4057142857142821</c:v>
                </c:pt>
                <c:pt idx="1">
                  <c:v>7.2906250000000057</c:v>
                </c:pt>
                <c:pt idx="2">
                  <c:v>4.8722222222222058</c:v>
                </c:pt>
                <c:pt idx="3">
                  <c:v>5.4297619047619321</c:v>
                </c:pt>
                <c:pt idx="4">
                  <c:v>5.9736842105263008</c:v>
                </c:pt>
                <c:pt idx="5">
                  <c:v>8.1770952380951769</c:v>
                </c:pt>
                <c:pt idx="6">
                  <c:v>7.459630681818112</c:v>
                </c:pt>
                <c:pt idx="7">
                  <c:v>8.9301587301586096</c:v>
                </c:pt>
                <c:pt idx="8">
                  <c:v>9.9846645702305352</c:v>
                </c:pt>
                <c:pt idx="9">
                  <c:v>6.8714285714285097</c:v>
                </c:pt>
                <c:pt idx="10">
                  <c:v>5.2477611940298914</c:v>
                </c:pt>
                <c:pt idx="11">
                  <c:v>5.5790322580645579</c:v>
                </c:pt>
                <c:pt idx="12">
                  <c:v>5.9533333333333474</c:v>
                </c:pt>
                <c:pt idx="13">
                  <c:v>7.5900000000000034</c:v>
                </c:pt>
                <c:pt idx="14">
                  <c:v>6.2555555555555316</c:v>
                </c:pt>
                <c:pt idx="15">
                  <c:v>6.3625000000000114</c:v>
                </c:pt>
                <c:pt idx="16">
                  <c:v>7.6740131578946773</c:v>
                </c:pt>
                <c:pt idx="17">
                  <c:v>8.8220306513410094</c:v>
                </c:pt>
                <c:pt idx="18">
                  <c:v>0</c:v>
                </c:pt>
              </c:numCache>
            </c:numRef>
          </c:val>
        </c:ser>
        <c:ser>
          <c:idx val="12"/>
          <c:order val="13"/>
          <c:tx>
            <c:strRef>
              <c:f>AMY!$O$2</c:f>
              <c:strCache>
                <c:ptCount val="1"/>
                <c:pt idx="0">
                  <c:v>下限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AMY!$A$3:$A$21</c:f>
              <c:numCache>
                <c:formatCode>General</c:formatCode>
                <c:ptCount val="19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</c:numCache>
            </c:numRef>
          </c:cat>
          <c:val>
            <c:numRef>
              <c:f>AMY!$O$3:$O$21</c:f>
              <c:numCache>
                <c:formatCode>General</c:formatCode>
                <c:ptCount val="19"/>
                <c:pt idx="0">
                  <c:v>201</c:v>
                </c:pt>
                <c:pt idx="1">
                  <c:v>201</c:v>
                </c:pt>
                <c:pt idx="2">
                  <c:v>201</c:v>
                </c:pt>
                <c:pt idx="3">
                  <c:v>201</c:v>
                </c:pt>
                <c:pt idx="4">
                  <c:v>201</c:v>
                </c:pt>
                <c:pt idx="5">
                  <c:v>201</c:v>
                </c:pt>
                <c:pt idx="6">
                  <c:v>201</c:v>
                </c:pt>
                <c:pt idx="7">
                  <c:v>201</c:v>
                </c:pt>
                <c:pt idx="8">
                  <c:v>201</c:v>
                </c:pt>
                <c:pt idx="9">
                  <c:v>201</c:v>
                </c:pt>
                <c:pt idx="10">
                  <c:v>201</c:v>
                </c:pt>
                <c:pt idx="11">
                  <c:v>201</c:v>
                </c:pt>
                <c:pt idx="12">
                  <c:v>201</c:v>
                </c:pt>
                <c:pt idx="13">
                  <c:v>201</c:v>
                </c:pt>
                <c:pt idx="14">
                  <c:v>201</c:v>
                </c:pt>
                <c:pt idx="15">
                  <c:v>201</c:v>
                </c:pt>
                <c:pt idx="16">
                  <c:v>201</c:v>
                </c:pt>
                <c:pt idx="17">
                  <c:v>201</c:v>
                </c:pt>
                <c:pt idx="18">
                  <c:v>201</c:v>
                </c:pt>
              </c:numCache>
            </c:numRef>
          </c:val>
        </c:ser>
        <c:ser>
          <c:idx val="13"/>
          <c:order val="14"/>
          <c:tx>
            <c:strRef>
              <c:f>AMY!$P$2</c:f>
              <c:strCache>
                <c:ptCount val="1"/>
                <c:pt idx="0">
                  <c:v>上限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AMY!$A$3:$A$21</c:f>
              <c:numCache>
                <c:formatCode>General</c:formatCode>
                <c:ptCount val="19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</c:numCache>
            </c:numRef>
          </c:cat>
          <c:val>
            <c:numRef>
              <c:f>AMY!$P$3:$P$21</c:f>
              <c:numCache>
                <c:formatCode>General</c:formatCode>
                <c:ptCount val="19"/>
                <c:pt idx="0">
                  <c:v>223</c:v>
                </c:pt>
                <c:pt idx="1">
                  <c:v>223</c:v>
                </c:pt>
                <c:pt idx="2">
                  <c:v>223</c:v>
                </c:pt>
                <c:pt idx="3">
                  <c:v>223</c:v>
                </c:pt>
                <c:pt idx="4">
                  <c:v>223</c:v>
                </c:pt>
                <c:pt idx="5">
                  <c:v>223</c:v>
                </c:pt>
                <c:pt idx="6">
                  <c:v>223</c:v>
                </c:pt>
                <c:pt idx="7">
                  <c:v>223</c:v>
                </c:pt>
                <c:pt idx="8">
                  <c:v>223</c:v>
                </c:pt>
                <c:pt idx="9">
                  <c:v>223</c:v>
                </c:pt>
                <c:pt idx="10">
                  <c:v>223</c:v>
                </c:pt>
                <c:pt idx="11">
                  <c:v>223</c:v>
                </c:pt>
                <c:pt idx="12">
                  <c:v>223</c:v>
                </c:pt>
                <c:pt idx="13">
                  <c:v>223</c:v>
                </c:pt>
                <c:pt idx="14">
                  <c:v>223</c:v>
                </c:pt>
                <c:pt idx="15">
                  <c:v>223</c:v>
                </c:pt>
                <c:pt idx="16">
                  <c:v>223</c:v>
                </c:pt>
                <c:pt idx="17">
                  <c:v>223</c:v>
                </c:pt>
                <c:pt idx="18">
                  <c:v>223</c:v>
                </c:pt>
              </c:numCache>
            </c:numRef>
          </c:val>
        </c:ser>
        <c:marker val="1"/>
        <c:axId val="76942336"/>
        <c:axId val="76964992"/>
      </c:lineChart>
      <c:catAx>
        <c:axId val="76942336"/>
        <c:scaling>
          <c:orientation val="minMax"/>
        </c:scaling>
        <c:axPos val="b"/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itchFamily="50" charset="-128"/>
                <a:ea typeface="Meiryo UI" pitchFamily="50" charset="-128"/>
                <a:cs typeface="Meiryo UI" pitchFamily="50" charset="-128"/>
              </a:defRPr>
            </a:pPr>
            <a:endParaRPr lang="ja-JP"/>
          </a:p>
        </c:txPr>
        <c:crossAx val="76964992"/>
        <c:crosses val="autoZero"/>
        <c:lblAlgn val="ctr"/>
        <c:lblOffset val="100"/>
        <c:tickLblSkip val="1"/>
        <c:tickMarkSkip val="1"/>
      </c:catAx>
      <c:valAx>
        <c:axId val="76964992"/>
        <c:scaling>
          <c:orientation val="minMax"/>
          <c:max val="234"/>
          <c:min val="19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itchFamily="50" charset="-128"/>
                <a:ea typeface="Meiryo UI" pitchFamily="50" charset="-128"/>
                <a:cs typeface="Meiryo UI" pitchFamily="50" charset="-128"/>
              </a:defRPr>
            </a:pPr>
            <a:endParaRPr lang="ja-JP"/>
          </a:p>
        </c:txPr>
        <c:crossAx val="76942336"/>
        <c:crosses val="autoZero"/>
        <c:crossBetween val="between"/>
        <c:majorUnit val="1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12"/>
        <c:delete val="1"/>
      </c:legendEntry>
      <c:layout>
        <c:manualLayout>
          <c:xMode val="edge"/>
          <c:yMode val="edge"/>
          <c:x val="0.81734554978259566"/>
          <c:y val="0.11533876579381064"/>
          <c:w val="0.16162939179528171"/>
          <c:h val="0.86886528718793876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defRPr>
          </a:pPr>
          <a:endParaRPr lang="ja-JP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>
        <c:manualLayout>
          <c:layoutTarget val="inner"/>
          <c:xMode val="edge"/>
          <c:yMode val="edge"/>
          <c:x val="6.7083196317000993E-2"/>
          <c:y val="8.467400508044301E-2"/>
          <c:w val="0.70371588293324561"/>
          <c:h val="0.73497036409822181"/>
        </c:manualLayout>
      </c:layout>
      <c:lineChart>
        <c:grouping val="standard"/>
        <c:ser>
          <c:idx val="0"/>
          <c:order val="0"/>
          <c:tx>
            <c:strRef>
              <c:f>CHE!$B$2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CHE!$A$3:$A$21</c:f>
              <c:numCache>
                <c:formatCode>General</c:formatCode>
                <c:ptCount val="19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</c:numCache>
            </c:numRef>
          </c:cat>
          <c:val>
            <c:numRef>
              <c:f>CHE!$B$3:$B$21</c:f>
              <c:numCache>
                <c:formatCode>0.0</c:formatCode>
                <c:ptCount val="19"/>
                <c:pt idx="1">
                  <c:v>302.81818181818181</c:v>
                </c:pt>
                <c:pt idx="2">
                  <c:v>303.27777777777777</c:v>
                </c:pt>
                <c:pt idx="3">
                  <c:v>304.02777777777777</c:v>
                </c:pt>
                <c:pt idx="4">
                  <c:v>303.68421052631578</c:v>
                </c:pt>
                <c:pt idx="5">
                  <c:v>303.65789473684208</c:v>
                </c:pt>
                <c:pt idx="6">
                  <c:v>304.625</c:v>
                </c:pt>
                <c:pt idx="7">
                  <c:v>304.97222222222223</c:v>
                </c:pt>
                <c:pt idx="8">
                  <c:v>304.41666666666669</c:v>
                </c:pt>
                <c:pt idx="9">
                  <c:v>304.19444444444446</c:v>
                </c:pt>
                <c:pt idx="10">
                  <c:v>304.14705882352939</c:v>
                </c:pt>
                <c:pt idx="11">
                  <c:v>305.25</c:v>
                </c:pt>
                <c:pt idx="12">
                  <c:v>305.09375</c:v>
                </c:pt>
                <c:pt idx="13">
                  <c:v>305</c:v>
                </c:pt>
                <c:pt idx="14">
                  <c:v>304.78125</c:v>
                </c:pt>
                <c:pt idx="15">
                  <c:v>305.03125</c:v>
                </c:pt>
                <c:pt idx="16">
                  <c:v>304.4375</c:v>
                </c:pt>
                <c:pt idx="17">
                  <c:v>305.37037037037038</c:v>
                </c:pt>
              </c:numCache>
            </c:numRef>
          </c:val>
        </c:ser>
        <c:ser>
          <c:idx val="1"/>
          <c:order val="1"/>
          <c:tx>
            <c:strRef>
              <c:f>CHE!$C$2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CHE!$A$3:$A$21</c:f>
              <c:numCache>
                <c:formatCode>General</c:formatCode>
                <c:ptCount val="19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</c:numCache>
            </c:numRef>
          </c:cat>
          <c:val>
            <c:numRef>
              <c:f>CHE!$C$3:$C$21</c:f>
              <c:numCache>
                <c:formatCode>0.0</c:formatCode>
                <c:ptCount val="19"/>
                <c:pt idx="1">
                  <c:v>307.41954545454541</c:v>
                </c:pt>
                <c:pt idx="2">
                  <c:v>306.69944444444445</c:v>
                </c:pt>
                <c:pt idx="3">
                  <c:v>307.55823529411765</c:v>
                </c:pt>
                <c:pt idx="4">
                  <c:v>306.13888888888891</c:v>
                </c:pt>
                <c:pt idx="5">
                  <c:v>306.71999999999991</c:v>
                </c:pt>
                <c:pt idx="6">
                  <c:v>307.60681818181814</c:v>
                </c:pt>
                <c:pt idx="7">
                  <c:v>306.71999999999991</c:v>
                </c:pt>
                <c:pt idx="8">
                  <c:v>306.52555555555557</c:v>
                </c:pt>
                <c:pt idx="9">
                  <c:v>306.71999999999991</c:v>
                </c:pt>
                <c:pt idx="10">
                  <c:v>306.70045454545465</c:v>
                </c:pt>
                <c:pt idx="11">
                  <c:v>306.39857142857142</c:v>
                </c:pt>
                <c:pt idx="12">
                  <c:v>306.20999999999998</c:v>
                </c:pt>
                <c:pt idx="13">
                  <c:v>306.39857142857142</c:v>
                </c:pt>
                <c:pt idx="14">
                  <c:v>305.51947368421054</c:v>
                </c:pt>
                <c:pt idx="15">
                  <c:v>306.12684210526322</c:v>
                </c:pt>
                <c:pt idx="16">
                  <c:v>305.76368421052632</c:v>
                </c:pt>
                <c:pt idx="17">
                  <c:v>304.65350000000001</c:v>
                </c:pt>
              </c:numCache>
            </c:numRef>
          </c:val>
        </c:ser>
        <c:ser>
          <c:idx val="2"/>
          <c:order val="2"/>
          <c:tx>
            <c:strRef>
              <c:f>CHE!$D$2</c:f>
              <c:strCache>
                <c:ptCount val="1"/>
                <c:pt idx="0">
                  <c:v>船橋中央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CHE!$A$3:$A$21</c:f>
              <c:numCache>
                <c:formatCode>General</c:formatCode>
                <c:ptCount val="19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</c:numCache>
            </c:numRef>
          </c:cat>
          <c:val>
            <c:numRef>
              <c:f>CHE!$D$3:$D$21</c:f>
              <c:numCache>
                <c:formatCode>0.0</c:formatCode>
                <c:ptCount val="19"/>
                <c:pt idx="0">
                  <c:v>314.98</c:v>
                </c:pt>
                <c:pt idx="1">
                  <c:v>311.89</c:v>
                </c:pt>
                <c:pt idx="2">
                  <c:v>311.19</c:v>
                </c:pt>
                <c:pt idx="3">
                  <c:v>308.24</c:v>
                </c:pt>
                <c:pt idx="4">
                  <c:v>305.25</c:v>
                </c:pt>
                <c:pt idx="5">
                  <c:v>304.62</c:v>
                </c:pt>
                <c:pt idx="6">
                  <c:v>307.48</c:v>
                </c:pt>
                <c:pt idx="7">
                  <c:v>317.52999999999997</c:v>
                </c:pt>
                <c:pt idx="8">
                  <c:v>312.62</c:v>
                </c:pt>
                <c:pt idx="9">
                  <c:v>311.62</c:v>
                </c:pt>
                <c:pt idx="10">
                  <c:v>310.86</c:v>
                </c:pt>
                <c:pt idx="11">
                  <c:v>311.98</c:v>
                </c:pt>
                <c:pt idx="12">
                  <c:v>311.5</c:v>
                </c:pt>
                <c:pt idx="13">
                  <c:v>311.12</c:v>
                </c:pt>
                <c:pt idx="14">
                  <c:v>312</c:v>
                </c:pt>
                <c:pt idx="15">
                  <c:v>311.87</c:v>
                </c:pt>
                <c:pt idx="16">
                  <c:v>312</c:v>
                </c:pt>
              </c:numCache>
            </c:numRef>
          </c:val>
        </c:ser>
        <c:ser>
          <c:idx val="4"/>
          <c:order val="3"/>
          <c:tx>
            <c:strRef>
              <c:f>CHE!$E$2</c:f>
              <c:strCache>
                <c:ptCount val="1"/>
                <c:pt idx="0">
                  <c:v>県立佐原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CHE!$A$3:$A$21</c:f>
              <c:numCache>
                <c:formatCode>General</c:formatCode>
                <c:ptCount val="19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</c:numCache>
            </c:numRef>
          </c:cat>
          <c:val>
            <c:numRef>
              <c:f>CHE!$E$3:$E$21</c:f>
              <c:numCache>
                <c:formatCode>0.0</c:formatCode>
                <c:ptCount val="19"/>
                <c:pt idx="1">
                  <c:v>310.18</c:v>
                </c:pt>
                <c:pt idx="2">
                  <c:v>310.79000000000002</c:v>
                </c:pt>
                <c:pt idx="3">
                  <c:v>311.25</c:v>
                </c:pt>
                <c:pt idx="4">
                  <c:v>310.32</c:v>
                </c:pt>
                <c:pt idx="5">
                  <c:v>311.83999999999997</c:v>
                </c:pt>
                <c:pt idx="6">
                  <c:v>312.08999999999997</c:v>
                </c:pt>
                <c:pt idx="7">
                  <c:v>312.54000000000002</c:v>
                </c:pt>
                <c:pt idx="8">
                  <c:v>311.63</c:v>
                </c:pt>
                <c:pt idx="9">
                  <c:v>311.5</c:v>
                </c:pt>
                <c:pt idx="10">
                  <c:v>311.60000000000002</c:v>
                </c:pt>
                <c:pt idx="11">
                  <c:v>312.3</c:v>
                </c:pt>
                <c:pt idx="12">
                  <c:v>312.83999999999997</c:v>
                </c:pt>
                <c:pt idx="13">
                  <c:v>314.98</c:v>
                </c:pt>
                <c:pt idx="14">
                  <c:v>315.17</c:v>
                </c:pt>
                <c:pt idx="15">
                  <c:v>315.54000000000002</c:v>
                </c:pt>
                <c:pt idx="16">
                  <c:v>314.55</c:v>
                </c:pt>
              </c:numCache>
            </c:numRef>
          </c:val>
        </c:ser>
        <c:ser>
          <c:idx val="5"/>
          <c:order val="4"/>
          <c:tx>
            <c:strRef>
              <c:f>CHE!$F$2</c:f>
              <c:strCache>
                <c:ptCount val="1"/>
                <c:pt idx="0">
                  <c:v>千葉ﾘﾊﾋﾞﾘ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CHE!$A$3:$A$21</c:f>
              <c:numCache>
                <c:formatCode>General</c:formatCode>
                <c:ptCount val="19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</c:numCache>
            </c:numRef>
          </c:cat>
          <c:val>
            <c:numRef>
              <c:f>CHE!$F$3:$F$21</c:f>
              <c:numCache>
                <c:formatCode>0.0</c:formatCode>
                <c:ptCount val="19"/>
                <c:pt idx="0">
                  <c:v>306.75</c:v>
                </c:pt>
                <c:pt idx="1">
                  <c:v>309.84666666666664</c:v>
                </c:pt>
                <c:pt idx="2">
                  <c:v>309.53703703703701</c:v>
                </c:pt>
                <c:pt idx="3">
                  <c:v>312.27407407407412</c:v>
                </c:pt>
                <c:pt idx="4">
                  <c:v>313.35964912280701</c:v>
                </c:pt>
                <c:pt idx="5">
                  <c:v>312.68181818181819</c:v>
                </c:pt>
                <c:pt idx="6">
                  <c:v>310.91406250000006</c:v>
                </c:pt>
                <c:pt idx="7">
                  <c:v>311.20666666666665</c:v>
                </c:pt>
                <c:pt idx="8">
                  <c:v>312.02549019607835</c:v>
                </c:pt>
                <c:pt idx="9">
                  <c:v>310.5</c:v>
                </c:pt>
                <c:pt idx="10">
                  <c:v>309.89104477611937</c:v>
                </c:pt>
                <c:pt idx="11">
                  <c:v>312.08928571428572</c:v>
                </c:pt>
                <c:pt idx="12">
                  <c:v>311.36851851851856</c:v>
                </c:pt>
                <c:pt idx="13">
                  <c:v>310.8507937</c:v>
                </c:pt>
                <c:pt idx="14">
                  <c:v>310.93673469387761</c:v>
                </c:pt>
                <c:pt idx="15">
                  <c:v>313.18181818181824</c:v>
                </c:pt>
                <c:pt idx="16">
                  <c:v>311.46896551724132</c:v>
                </c:pt>
                <c:pt idx="17">
                  <c:v>311.05744680851063</c:v>
                </c:pt>
              </c:numCache>
            </c:numRef>
          </c:val>
        </c:ser>
        <c:ser>
          <c:idx val="6"/>
          <c:order val="5"/>
          <c:tx>
            <c:strRef>
              <c:f>CHE!$G$2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CHE!$A$3:$A$21</c:f>
              <c:numCache>
                <c:formatCode>General</c:formatCode>
                <c:ptCount val="19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</c:numCache>
            </c:numRef>
          </c:cat>
          <c:val>
            <c:numRef>
              <c:f>CHE!$G$3:$G$21</c:f>
              <c:numCache>
                <c:formatCode>0.0</c:formatCode>
                <c:ptCount val="19"/>
                <c:pt idx="1">
                  <c:v>308.20833333333331</c:v>
                </c:pt>
                <c:pt idx="2">
                  <c:v>308.58333333333331</c:v>
                </c:pt>
                <c:pt idx="3">
                  <c:v>310.75</c:v>
                </c:pt>
                <c:pt idx="4">
                  <c:v>310.44</c:v>
                </c:pt>
                <c:pt idx="5">
                  <c:v>310.70833333333331</c:v>
                </c:pt>
                <c:pt idx="6">
                  <c:v>310.5</c:v>
                </c:pt>
                <c:pt idx="7">
                  <c:v>310.90476190476193</c:v>
                </c:pt>
                <c:pt idx="8">
                  <c:v>311.2</c:v>
                </c:pt>
                <c:pt idx="9">
                  <c:v>306.0344827586207</c:v>
                </c:pt>
                <c:pt idx="10">
                  <c:v>305.39999999999998</c:v>
                </c:pt>
                <c:pt idx="11">
                  <c:v>304.76666666666665</c:v>
                </c:pt>
                <c:pt idx="12">
                  <c:v>310.95555555555558</c:v>
                </c:pt>
                <c:pt idx="13">
                  <c:v>307.41935483870969</c:v>
                </c:pt>
                <c:pt idx="14">
                  <c:v>311.97619047619048</c:v>
                </c:pt>
                <c:pt idx="15">
                  <c:v>313.21428571428572</c:v>
                </c:pt>
                <c:pt idx="16">
                  <c:v>312.71428571428572</c:v>
                </c:pt>
              </c:numCache>
            </c:numRef>
          </c:val>
        </c:ser>
        <c:ser>
          <c:idx val="7"/>
          <c:order val="6"/>
          <c:tx>
            <c:strRef>
              <c:f>CHE!$H$2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CHE!$A$3:$A$21</c:f>
              <c:numCache>
                <c:formatCode>General</c:formatCode>
                <c:ptCount val="19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</c:numCache>
            </c:numRef>
          </c:cat>
          <c:val>
            <c:numRef>
              <c:f>CHE!$H$3:$H$21</c:f>
              <c:numCache>
                <c:formatCode>0.0</c:formatCode>
                <c:ptCount val="19"/>
                <c:pt idx="1">
                  <c:v>308.60000000000002</c:v>
                </c:pt>
                <c:pt idx="2">
                  <c:v>309.39999999999998</c:v>
                </c:pt>
                <c:pt idx="3">
                  <c:v>308.8</c:v>
                </c:pt>
                <c:pt idx="4">
                  <c:v>310.10000000000002</c:v>
                </c:pt>
                <c:pt idx="5">
                  <c:v>310.39999999999998</c:v>
                </c:pt>
                <c:pt idx="6">
                  <c:v>309.10000000000002</c:v>
                </c:pt>
                <c:pt idx="7">
                  <c:v>310.8</c:v>
                </c:pt>
                <c:pt idx="8">
                  <c:v>309.8</c:v>
                </c:pt>
                <c:pt idx="9">
                  <c:v>304</c:v>
                </c:pt>
                <c:pt idx="10">
                  <c:v>303.2</c:v>
                </c:pt>
                <c:pt idx="11">
                  <c:v>303.89999999999998</c:v>
                </c:pt>
                <c:pt idx="12">
                  <c:v>303.2</c:v>
                </c:pt>
                <c:pt idx="13">
                  <c:v>303.60000000000002</c:v>
                </c:pt>
                <c:pt idx="14">
                  <c:v>304</c:v>
                </c:pt>
                <c:pt idx="15">
                  <c:v>304.2</c:v>
                </c:pt>
                <c:pt idx="16">
                  <c:v>303.2</c:v>
                </c:pt>
                <c:pt idx="17">
                  <c:v>304.8</c:v>
                </c:pt>
                <c:pt idx="18">
                  <c:v>304.2</c:v>
                </c:pt>
              </c:numCache>
            </c:numRef>
          </c:val>
        </c:ser>
        <c:ser>
          <c:idx val="8"/>
          <c:order val="7"/>
          <c:tx>
            <c:strRef>
              <c:f>CHE!$I$2</c:f>
              <c:strCache>
                <c:ptCount val="1"/>
                <c:pt idx="0">
                  <c:v>東歯大市川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CHE!$A$3:$A$21</c:f>
              <c:numCache>
                <c:formatCode>General</c:formatCode>
                <c:ptCount val="19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</c:numCache>
            </c:numRef>
          </c:cat>
          <c:val>
            <c:numRef>
              <c:f>CHE!$I$3:$I$21</c:f>
              <c:numCache>
                <c:formatCode>0.0</c:formatCode>
                <c:ptCount val="19"/>
                <c:pt idx="1">
                  <c:v>310.10000000000002</c:v>
                </c:pt>
                <c:pt idx="2">
                  <c:v>315.33300000000003</c:v>
                </c:pt>
                <c:pt idx="3">
                  <c:v>315.06200000000001</c:v>
                </c:pt>
                <c:pt idx="4">
                  <c:v>313.33300000000003</c:v>
                </c:pt>
                <c:pt idx="5">
                  <c:v>314.38200000000001</c:v>
                </c:pt>
                <c:pt idx="6">
                  <c:v>312.85500000000002</c:v>
                </c:pt>
                <c:pt idx="7">
                  <c:v>319.19400000000002</c:v>
                </c:pt>
                <c:pt idx="8">
                  <c:v>312.63400000000001</c:v>
                </c:pt>
                <c:pt idx="9">
                  <c:v>311.524</c:v>
                </c:pt>
                <c:pt idx="10">
                  <c:v>310.79300000000001</c:v>
                </c:pt>
                <c:pt idx="11">
                  <c:v>310.928</c:v>
                </c:pt>
                <c:pt idx="12">
                  <c:v>310.726</c:v>
                </c:pt>
                <c:pt idx="13">
                  <c:v>304.928</c:v>
                </c:pt>
                <c:pt idx="14">
                  <c:v>309.64600000000002</c:v>
                </c:pt>
                <c:pt idx="15">
                  <c:v>308.964</c:v>
                </c:pt>
                <c:pt idx="16">
                  <c:v>309.95100000000002</c:v>
                </c:pt>
                <c:pt idx="17">
                  <c:v>308.846</c:v>
                </c:pt>
              </c:numCache>
            </c:numRef>
          </c:val>
        </c:ser>
        <c:ser>
          <c:idx val="3"/>
          <c:order val="8"/>
          <c:tx>
            <c:strRef>
              <c:f>CHE!$J$2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CHE!$A$3:$A$21</c:f>
              <c:numCache>
                <c:formatCode>General</c:formatCode>
                <c:ptCount val="19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</c:numCache>
            </c:numRef>
          </c:cat>
          <c:val>
            <c:numRef>
              <c:f>CHE!$J$3:$J$21</c:f>
              <c:numCache>
                <c:formatCode>0.0</c:formatCode>
                <c:ptCount val="19"/>
                <c:pt idx="0">
                  <c:v>308.95</c:v>
                </c:pt>
                <c:pt idx="1">
                  <c:v>306.43</c:v>
                </c:pt>
                <c:pt idx="2">
                  <c:v>302.66000000000003</c:v>
                </c:pt>
                <c:pt idx="3">
                  <c:v>302.79000000000002</c:v>
                </c:pt>
                <c:pt idx="4">
                  <c:v>301.83</c:v>
                </c:pt>
                <c:pt idx="5">
                  <c:v>301.41000000000003</c:v>
                </c:pt>
                <c:pt idx="6">
                  <c:v>302.82</c:v>
                </c:pt>
                <c:pt idx="7">
                  <c:v>307.56</c:v>
                </c:pt>
                <c:pt idx="8">
                  <c:v>307.83</c:v>
                </c:pt>
                <c:pt idx="9">
                  <c:v>308.27999999999997</c:v>
                </c:pt>
                <c:pt idx="10">
                  <c:v>306.81</c:v>
                </c:pt>
                <c:pt idx="11">
                  <c:v>305.63</c:v>
                </c:pt>
                <c:pt idx="12">
                  <c:v>304.75</c:v>
                </c:pt>
                <c:pt idx="13">
                  <c:v>311.08</c:v>
                </c:pt>
                <c:pt idx="14">
                  <c:v>310.07</c:v>
                </c:pt>
                <c:pt idx="15">
                  <c:v>308.08</c:v>
                </c:pt>
                <c:pt idx="16">
                  <c:v>308.99</c:v>
                </c:pt>
                <c:pt idx="17">
                  <c:v>309.35000000000002</c:v>
                </c:pt>
              </c:numCache>
            </c:numRef>
          </c:val>
        </c:ser>
        <c:ser>
          <c:idx val="14"/>
          <c:order val="9"/>
          <c:tx>
            <c:strRef>
              <c:f>CHE!$K$2</c:f>
              <c:strCache>
                <c:ptCount val="1"/>
                <c:pt idx="0">
                  <c:v>こども病院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CHE!$A$3:$A$21</c:f>
              <c:numCache>
                <c:formatCode>General</c:formatCode>
                <c:ptCount val="19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</c:numCache>
            </c:numRef>
          </c:cat>
          <c:val>
            <c:numRef>
              <c:f>CHE!$K$3:$K$21</c:f>
              <c:numCache>
                <c:formatCode>0.0</c:formatCode>
                <c:ptCount val="19"/>
                <c:pt idx="0">
                  <c:v>310.60000000000002</c:v>
                </c:pt>
                <c:pt idx="1">
                  <c:v>311.31818181818181</c:v>
                </c:pt>
                <c:pt idx="2">
                  <c:v>306.23076923076923</c:v>
                </c:pt>
                <c:pt idx="3">
                  <c:v>306.31578947368422</c:v>
                </c:pt>
                <c:pt idx="4">
                  <c:v>305.88235294117646</c:v>
                </c:pt>
                <c:pt idx="5">
                  <c:v>306.44444444444446</c:v>
                </c:pt>
                <c:pt idx="6">
                  <c:v>307.52941176470586</c:v>
                </c:pt>
                <c:pt idx="7">
                  <c:v>308.64285714285717</c:v>
                </c:pt>
                <c:pt idx="8">
                  <c:v>309.41176470588238</c:v>
                </c:pt>
                <c:pt idx="9">
                  <c:v>307.53846153846155</c:v>
                </c:pt>
                <c:pt idx="10">
                  <c:v>303.91304347826087</c:v>
                </c:pt>
                <c:pt idx="11">
                  <c:v>306.26315789473682</c:v>
                </c:pt>
                <c:pt idx="12">
                  <c:v>306.05</c:v>
                </c:pt>
                <c:pt idx="13">
                  <c:v>307.5128205128205</c:v>
                </c:pt>
                <c:pt idx="14">
                  <c:v>307.95833333333331</c:v>
                </c:pt>
                <c:pt idx="15">
                  <c:v>303.73529411764707</c:v>
                </c:pt>
                <c:pt idx="16">
                  <c:v>307.78260869565219</c:v>
                </c:pt>
                <c:pt idx="17">
                  <c:v>305.5</c:v>
                </c:pt>
              </c:numCache>
            </c:numRef>
          </c:val>
        </c:ser>
        <c:ser>
          <c:idx val="9"/>
          <c:order val="10"/>
          <c:tx>
            <c:strRef>
              <c:f>CHE!$L$2</c:f>
              <c:strCache>
                <c:ptCount val="1"/>
                <c:pt idx="0">
                  <c:v>認証値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CHE!$A$3:$A$21</c:f>
              <c:numCache>
                <c:formatCode>General</c:formatCode>
                <c:ptCount val="19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</c:numCache>
            </c:numRef>
          </c:cat>
          <c:val>
            <c:numRef>
              <c:f>CHE!$L$3:$L$21</c:f>
              <c:numCache>
                <c:formatCode>General</c:formatCode>
                <c:ptCount val="19"/>
                <c:pt idx="0">
                  <c:v>304</c:v>
                </c:pt>
                <c:pt idx="1">
                  <c:v>304</c:v>
                </c:pt>
                <c:pt idx="2">
                  <c:v>304</c:v>
                </c:pt>
                <c:pt idx="3">
                  <c:v>304</c:v>
                </c:pt>
                <c:pt idx="4">
                  <c:v>304</c:v>
                </c:pt>
                <c:pt idx="5">
                  <c:v>304</c:v>
                </c:pt>
                <c:pt idx="6">
                  <c:v>304</c:v>
                </c:pt>
                <c:pt idx="7">
                  <c:v>304</c:v>
                </c:pt>
                <c:pt idx="8">
                  <c:v>304</c:v>
                </c:pt>
                <c:pt idx="9">
                  <c:v>304</c:v>
                </c:pt>
                <c:pt idx="10">
                  <c:v>304</c:v>
                </c:pt>
                <c:pt idx="11">
                  <c:v>304</c:v>
                </c:pt>
                <c:pt idx="12">
                  <c:v>304</c:v>
                </c:pt>
                <c:pt idx="13">
                  <c:v>304</c:v>
                </c:pt>
                <c:pt idx="14">
                  <c:v>304</c:v>
                </c:pt>
                <c:pt idx="15">
                  <c:v>304</c:v>
                </c:pt>
                <c:pt idx="16">
                  <c:v>304</c:v>
                </c:pt>
                <c:pt idx="17">
                  <c:v>304</c:v>
                </c:pt>
                <c:pt idx="18">
                  <c:v>304</c:v>
                </c:pt>
              </c:numCache>
            </c:numRef>
          </c:val>
        </c:ser>
        <c:ser>
          <c:idx val="10"/>
          <c:order val="11"/>
          <c:tx>
            <c:strRef>
              <c:f>CHE!$M$2</c:f>
              <c:strCache>
                <c:ptCount val="1"/>
                <c:pt idx="0">
                  <c:v>10病院平均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CHE!$A$3:$A$21</c:f>
              <c:numCache>
                <c:formatCode>General</c:formatCode>
                <c:ptCount val="19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</c:numCache>
            </c:numRef>
          </c:cat>
          <c:val>
            <c:numRef>
              <c:f>CHE!$M$3:$M$21</c:f>
              <c:numCache>
                <c:formatCode>0.0</c:formatCode>
                <c:ptCount val="19"/>
                <c:pt idx="0">
                  <c:v>310.32000000000005</c:v>
                </c:pt>
                <c:pt idx="1">
                  <c:v>308.68109090909087</c:v>
                </c:pt>
                <c:pt idx="2">
                  <c:v>308.37013618233613</c:v>
                </c:pt>
                <c:pt idx="3">
                  <c:v>308.70678766196539</c:v>
                </c:pt>
                <c:pt idx="4">
                  <c:v>308.03381014791887</c:v>
                </c:pt>
                <c:pt idx="5">
                  <c:v>308.28644906964377</c:v>
                </c:pt>
                <c:pt idx="6">
                  <c:v>308.55202924465243</c:v>
                </c:pt>
                <c:pt idx="7">
                  <c:v>311.00705079365082</c:v>
                </c:pt>
                <c:pt idx="8">
                  <c:v>309.80934771241834</c:v>
                </c:pt>
                <c:pt idx="9">
                  <c:v>308.19113887415267</c:v>
                </c:pt>
                <c:pt idx="10">
                  <c:v>307.33146016233638</c:v>
                </c:pt>
                <c:pt idx="11">
                  <c:v>307.95056817042604</c:v>
                </c:pt>
                <c:pt idx="12">
                  <c:v>308.26938240740742</c:v>
                </c:pt>
                <c:pt idx="13">
                  <c:v>308.28895404801011</c:v>
                </c:pt>
                <c:pt idx="14">
                  <c:v>309.20579821876123</c:v>
                </c:pt>
                <c:pt idx="15">
                  <c:v>308.99434901190142</c:v>
                </c:pt>
                <c:pt idx="16">
                  <c:v>309.08580441377052</c:v>
                </c:pt>
                <c:pt idx="17">
                  <c:v>307.08247388269729</c:v>
                </c:pt>
                <c:pt idx="18">
                  <c:v>304.2</c:v>
                </c:pt>
              </c:numCache>
            </c:numRef>
          </c:val>
        </c:ser>
        <c:ser>
          <c:idx val="11"/>
          <c:order val="12"/>
          <c:tx>
            <c:strRef>
              <c:f>CHE!$N$2</c:f>
              <c:strCache>
                <c:ptCount val="1"/>
                <c:pt idx="0">
                  <c:v>R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CHE!$A$3:$A$21</c:f>
              <c:numCache>
                <c:formatCode>General</c:formatCode>
                <c:ptCount val="19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</c:numCache>
            </c:numRef>
          </c:cat>
          <c:val>
            <c:numRef>
              <c:f>CHE!$N$3:$N$21</c:f>
              <c:numCache>
                <c:formatCode>0.0</c:formatCode>
                <c:ptCount val="19"/>
                <c:pt idx="0">
                  <c:v>8.2300000000000182</c:v>
                </c:pt>
                <c:pt idx="1">
                  <c:v>9.0718181818181733</c:v>
                </c:pt>
                <c:pt idx="2">
                  <c:v>12.673000000000002</c:v>
                </c:pt>
                <c:pt idx="3">
                  <c:v>12.271999999999991</c:v>
                </c:pt>
                <c:pt idx="4">
                  <c:v>11.529649122807029</c:v>
                </c:pt>
                <c:pt idx="5">
                  <c:v>12.97199999999998</c:v>
                </c:pt>
                <c:pt idx="6">
                  <c:v>10.035000000000025</c:v>
                </c:pt>
                <c:pt idx="7">
                  <c:v>14.221777777777788</c:v>
                </c:pt>
                <c:pt idx="8">
                  <c:v>8.2173333333333289</c:v>
                </c:pt>
                <c:pt idx="9">
                  <c:v>7.6200000000000045</c:v>
                </c:pt>
                <c:pt idx="10">
                  <c:v>8.4000000000000341</c:v>
                </c:pt>
                <c:pt idx="11">
                  <c:v>8.4000000000000341</c:v>
                </c:pt>
                <c:pt idx="12">
                  <c:v>9.6399999999999864</c:v>
                </c:pt>
                <c:pt idx="13">
                  <c:v>11.379999999999995</c:v>
                </c:pt>
                <c:pt idx="14">
                  <c:v>11.170000000000016</c:v>
                </c:pt>
                <c:pt idx="15">
                  <c:v>11.804705882352948</c:v>
                </c:pt>
                <c:pt idx="16">
                  <c:v>11.350000000000023</c:v>
                </c:pt>
                <c:pt idx="17">
                  <c:v>6.403946808510625</c:v>
                </c:pt>
                <c:pt idx="18">
                  <c:v>0</c:v>
                </c:pt>
              </c:numCache>
            </c:numRef>
          </c:val>
        </c:ser>
        <c:ser>
          <c:idx val="12"/>
          <c:order val="13"/>
          <c:tx>
            <c:strRef>
              <c:f>CHE!$O$2</c:f>
              <c:strCache>
                <c:ptCount val="1"/>
                <c:pt idx="0">
                  <c:v>下限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CHE!$A$3:$A$21</c:f>
              <c:numCache>
                <c:formatCode>General</c:formatCode>
                <c:ptCount val="19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</c:numCache>
            </c:numRef>
          </c:cat>
          <c:val>
            <c:numRef>
              <c:f>CHE!$O$3:$O$21</c:f>
              <c:numCache>
                <c:formatCode>General</c:formatCode>
                <c:ptCount val="19"/>
                <c:pt idx="0">
                  <c:v>288</c:v>
                </c:pt>
                <c:pt idx="1">
                  <c:v>288</c:v>
                </c:pt>
                <c:pt idx="2">
                  <c:v>288</c:v>
                </c:pt>
                <c:pt idx="3">
                  <c:v>288</c:v>
                </c:pt>
                <c:pt idx="4">
                  <c:v>288</c:v>
                </c:pt>
                <c:pt idx="5">
                  <c:v>288</c:v>
                </c:pt>
                <c:pt idx="6">
                  <c:v>288</c:v>
                </c:pt>
                <c:pt idx="7">
                  <c:v>288</c:v>
                </c:pt>
                <c:pt idx="8">
                  <c:v>288</c:v>
                </c:pt>
                <c:pt idx="9">
                  <c:v>288</c:v>
                </c:pt>
                <c:pt idx="10">
                  <c:v>288</c:v>
                </c:pt>
                <c:pt idx="11">
                  <c:v>288</c:v>
                </c:pt>
                <c:pt idx="12">
                  <c:v>288</c:v>
                </c:pt>
                <c:pt idx="13">
                  <c:v>288</c:v>
                </c:pt>
                <c:pt idx="14">
                  <c:v>288</c:v>
                </c:pt>
                <c:pt idx="15">
                  <c:v>288</c:v>
                </c:pt>
                <c:pt idx="16">
                  <c:v>288</c:v>
                </c:pt>
                <c:pt idx="17">
                  <c:v>288</c:v>
                </c:pt>
                <c:pt idx="18">
                  <c:v>288</c:v>
                </c:pt>
              </c:numCache>
            </c:numRef>
          </c:val>
        </c:ser>
        <c:ser>
          <c:idx val="13"/>
          <c:order val="14"/>
          <c:tx>
            <c:strRef>
              <c:f>CHE!$P$2</c:f>
              <c:strCache>
                <c:ptCount val="1"/>
                <c:pt idx="0">
                  <c:v>上限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CHE!$A$3:$A$21</c:f>
              <c:numCache>
                <c:formatCode>General</c:formatCode>
                <c:ptCount val="19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</c:numCache>
            </c:numRef>
          </c:cat>
          <c:val>
            <c:numRef>
              <c:f>CHE!$P$3:$P$21</c:f>
              <c:numCache>
                <c:formatCode>General</c:formatCode>
                <c:ptCount val="19"/>
                <c:pt idx="0">
                  <c:v>320</c:v>
                </c:pt>
                <c:pt idx="1">
                  <c:v>320</c:v>
                </c:pt>
                <c:pt idx="2">
                  <c:v>320</c:v>
                </c:pt>
                <c:pt idx="3">
                  <c:v>320</c:v>
                </c:pt>
                <c:pt idx="4">
                  <c:v>320</c:v>
                </c:pt>
                <c:pt idx="5">
                  <c:v>320</c:v>
                </c:pt>
                <c:pt idx="6">
                  <c:v>320</c:v>
                </c:pt>
                <c:pt idx="7">
                  <c:v>320</c:v>
                </c:pt>
                <c:pt idx="8">
                  <c:v>320</c:v>
                </c:pt>
                <c:pt idx="9">
                  <c:v>320</c:v>
                </c:pt>
                <c:pt idx="10">
                  <c:v>320</c:v>
                </c:pt>
                <c:pt idx="11">
                  <c:v>320</c:v>
                </c:pt>
                <c:pt idx="12">
                  <c:v>320</c:v>
                </c:pt>
                <c:pt idx="13">
                  <c:v>320</c:v>
                </c:pt>
                <c:pt idx="14">
                  <c:v>320</c:v>
                </c:pt>
                <c:pt idx="15">
                  <c:v>320</c:v>
                </c:pt>
                <c:pt idx="16">
                  <c:v>320</c:v>
                </c:pt>
                <c:pt idx="17">
                  <c:v>320</c:v>
                </c:pt>
                <c:pt idx="18">
                  <c:v>320</c:v>
                </c:pt>
              </c:numCache>
            </c:numRef>
          </c:val>
        </c:ser>
        <c:marker val="1"/>
        <c:axId val="77087104"/>
        <c:axId val="77089024"/>
      </c:lineChart>
      <c:catAx>
        <c:axId val="77087104"/>
        <c:scaling>
          <c:orientation val="minMax"/>
        </c:scaling>
        <c:axPos val="b"/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itchFamily="50" charset="-128"/>
                <a:ea typeface="Meiryo UI" pitchFamily="50" charset="-128"/>
                <a:cs typeface="Meiryo UI" pitchFamily="50" charset="-128"/>
              </a:defRPr>
            </a:pPr>
            <a:endParaRPr lang="ja-JP"/>
          </a:p>
        </c:txPr>
        <c:crossAx val="77089024"/>
        <c:crosses val="autoZero"/>
        <c:lblAlgn val="ctr"/>
        <c:lblOffset val="100"/>
        <c:tickLblSkip val="1"/>
        <c:tickMarkSkip val="1"/>
      </c:catAx>
      <c:valAx>
        <c:axId val="77089024"/>
        <c:scaling>
          <c:orientation val="minMax"/>
          <c:max val="336"/>
          <c:min val="272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itchFamily="50" charset="-128"/>
                <a:ea typeface="Meiryo UI" pitchFamily="50" charset="-128"/>
                <a:cs typeface="Meiryo UI" pitchFamily="50" charset="-128"/>
              </a:defRPr>
            </a:pPr>
            <a:endParaRPr lang="ja-JP"/>
          </a:p>
        </c:txPr>
        <c:crossAx val="77087104"/>
        <c:crosses val="autoZero"/>
        <c:crossBetween val="between"/>
        <c:majorUnit val="16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12"/>
        <c:delete val="1"/>
      </c:legendEntry>
      <c:layout>
        <c:manualLayout>
          <c:xMode val="edge"/>
          <c:yMode val="edge"/>
          <c:x val="0.81734553148908595"/>
          <c:y val="0.15409831398194163"/>
          <c:w val="0.16162958863368562"/>
          <c:h val="0.82622928066195145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defRPr>
          </a:pPr>
          <a:endParaRPr lang="ja-JP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>
        <c:manualLayout>
          <c:layoutTarget val="inner"/>
          <c:xMode val="edge"/>
          <c:yMode val="edge"/>
          <c:x val="7.5178224238496932E-2"/>
          <c:y val="8.4317379178712765E-2"/>
          <c:w val="0.69863901490602764"/>
          <c:h val="0.73524754643838608"/>
        </c:manualLayout>
      </c:layout>
      <c:lineChart>
        <c:grouping val="standard"/>
        <c:ser>
          <c:idx val="0"/>
          <c:order val="0"/>
          <c:tx>
            <c:strRef>
              <c:f>TCH!$B$2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TCH!$A$3:$A$21</c:f>
              <c:numCache>
                <c:formatCode>General</c:formatCode>
                <c:ptCount val="19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</c:numCache>
            </c:numRef>
          </c:cat>
          <c:val>
            <c:numRef>
              <c:f>TCH!$B$3:$B$21</c:f>
              <c:numCache>
                <c:formatCode>0.0</c:formatCode>
                <c:ptCount val="19"/>
                <c:pt idx="1">
                  <c:v>118.72727272727273</c:v>
                </c:pt>
                <c:pt idx="2">
                  <c:v>119.13888888888889</c:v>
                </c:pt>
                <c:pt idx="3">
                  <c:v>119.13888888888889</c:v>
                </c:pt>
                <c:pt idx="4">
                  <c:v>118.60526315789474</c:v>
                </c:pt>
                <c:pt idx="5">
                  <c:v>118.57894736842105</c:v>
                </c:pt>
                <c:pt idx="6">
                  <c:v>119.375</c:v>
                </c:pt>
                <c:pt idx="7">
                  <c:v>119.80555555555556</c:v>
                </c:pt>
                <c:pt idx="8">
                  <c:v>119.33333333333333</c:v>
                </c:pt>
                <c:pt idx="9">
                  <c:v>119.30555555555556</c:v>
                </c:pt>
                <c:pt idx="10">
                  <c:v>119.94117647058823</c:v>
                </c:pt>
                <c:pt idx="11">
                  <c:v>118.59375</c:v>
                </c:pt>
                <c:pt idx="12">
                  <c:v>118.75</c:v>
                </c:pt>
                <c:pt idx="13">
                  <c:v>119.75</c:v>
                </c:pt>
                <c:pt idx="14">
                  <c:v>119.5625</c:v>
                </c:pt>
                <c:pt idx="15">
                  <c:v>119.78125</c:v>
                </c:pt>
                <c:pt idx="16">
                  <c:v>119.8125</c:v>
                </c:pt>
                <c:pt idx="17">
                  <c:v>119.88888888888889</c:v>
                </c:pt>
              </c:numCache>
            </c:numRef>
          </c:val>
        </c:ser>
        <c:ser>
          <c:idx val="1"/>
          <c:order val="1"/>
          <c:tx>
            <c:strRef>
              <c:f>TCH!$C$2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TCH!$A$3:$A$21</c:f>
              <c:numCache>
                <c:formatCode>General</c:formatCode>
                <c:ptCount val="19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</c:numCache>
            </c:numRef>
          </c:cat>
          <c:val>
            <c:numRef>
              <c:f>TCH!$C$3:$C$21</c:f>
              <c:numCache>
                <c:formatCode>0.0</c:formatCode>
                <c:ptCount val="19"/>
                <c:pt idx="1">
                  <c:v>118.58181818181819</c:v>
                </c:pt>
                <c:pt idx="2">
                  <c:v>118.89666666666666</c:v>
                </c:pt>
                <c:pt idx="3">
                  <c:v>118.08315789473681</c:v>
                </c:pt>
                <c:pt idx="4">
                  <c:v>118.03</c:v>
                </c:pt>
                <c:pt idx="5">
                  <c:v>119.82095238095238</c:v>
                </c:pt>
                <c:pt idx="6">
                  <c:v>119.92681818181818</c:v>
                </c:pt>
                <c:pt idx="7">
                  <c:v>119.82095238095238</c:v>
                </c:pt>
                <c:pt idx="8">
                  <c:v>120.23555555555555</c:v>
                </c:pt>
                <c:pt idx="9">
                  <c:v>119.82095238095238</c:v>
                </c:pt>
                <c:pt idx="10">
                  <c:v>118.62772727272728</c:v>
                </c:pt>
                <c:pt idx="11">
                  <c:v>118.45714285714287</c:v>
                </c:pt>
                <c:pt idx="12">
                  <c:v>118.85777777777778</c:v>
                </c:pt>
                <c:pt idx="13">
                  <c:v>118.45714285714287</c:v>
                </c:pt>
                <c:pt idx="14">
                  <c:v>118.05578947368421</c:v>
                </c:pt>
                <c:pt idx="15">
                  <c:v>117.84578947368419</c:v>
                </c:pt>
                <c:pt idx="16">
                  <c:v>118.10631578947371</c:v>
                </c:pt>
                <c:pt idx="17">
                  <c:v>118.01750000000001</c:v>
                </c:pt>
              </c:numCache>
            </c:numRef>
          </c:val>
        </c:ser>
        <c:ser>
          <c:idx val="2"/>
          <c:order val="2"/>
          <c:tx>
            <c:strRef>
              <c:f>TCH!$D$2</c:f>
              <c:strCache>
                <c:ptCount val="1"/>
                <c:pt idx="0">
                  <c:v>船橋中央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TCH!$A$3:$A$21</c:f>
              <c:numCache>
                <c:formatCode>General</c:formatCode>
                <c:ptCount val="19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</c:numCache>
            </c:numRef>
          </c:cat>
          <c:val>
            <c:numRef>
              <c:f>TCH!$D$3:$D$21</c:f>
              <c:numCache>
                <c:formatCode>0.0</c:formatCode>
                <c:ptCount val="19"/>
                <c:pt idx="0">
                  <c:v>119.9</c:v>
                </c:pt>
                <c:pt idx="1">
                  <c:v>118.83</c:v>
                </c:pt>
                <c:pt idx="2">
                  <c:v>118.72</c:v>
                </c:pt>
                <c:pt idx="3">
                  <c:v>118.84</c:v>
                </c:pt>
                <c:pt idx="4">
                  <c:v>120.41</c:v>
                </c:pt>
                <c:pt idx="5">
                  <c:v>119.92</c:v>
                </c:pt>
                <c:pt idx="6">
                  <c:v>119.41</c:v>
                </c:pt>
                <c:pt idx="7">
                  <c:v>120.97</c:v>
                </c:pt>
                <c:pt idx="8">
                  <c:v>119.26</c:v>
                </c:pt>
                <c:pt idx="9">
                  <c:v>120.01</c:v>
                </c:pt>
                <c:pt idx="10">
                  <c:v>120.27</c:v>
                </c:pt>
                <c:pt idx="11">
                  <c:v>120.13</c:v>
                </c:pt>
                <c:pt idx="12">
                  <c:v>121.37</c:v>
                </c:pt>
                <c:pt idx="13">
                  <c:v>120.07</c:v>
                </c:pt>
                <c:pt idx="14">
                  <c:v>121.39</c:v>
                </c:pt>
                <c:pt idx="15">
                  <c:v>121.37</c:v>
                </c:pt>
                <c:pt idx="16">
                  <c:v>120.89</c:v>
                </c:pt>
              </c:numCache>
            </c:numRef>
          </c:val>
        </c:ser>
        <c:ser>
          <c:idx val="4"/>
          <c:order val="3"/>
          <c:tx>
            <c:strRef>
              <c:f>TCH!$E$2</c:f>
              <c:strCache>
                <c:ptCount val="1"/>
                <c:pt idx="0">
                  <c:v>県立佐原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TCH!$A$3:$A$21</c:f>
              <c:numCache>
                <c:formatCode>General</c:formatCode>
                <c:ptCount val="19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</c:numCache>
            </c:numRef>
          </c:cat>
          <c:val>
            <c:numRef>
              <c:f>TCH!$E$3:$E$21</c:f>
              <c:numCache>
                <c:formatCode>0.0</c:formatCode>
                <c:ptCount val="19"/>
                <c:pt idx="1">
                  <c:v>117.33</c:v>
                </c:pt>
                <c:pt idx="2">
                  <c:v>116.94</c:v>
                </c:pt>
                <c:pt idx="3">
                  <c:v>116.78</c:v>
                </c:pt>
                <c:pt idx="4">
                  <c:v>117.27</c:v>
                </c:pt>
                <c:pt idx="5">
                  <c:v>117.28</c:v>
                </c:pt>
                <c:pt idx="6">
                  <c:v>117.23</c:v>
                </c:pt>
                <c:pt idx="7">
                  <c:v>117.25</c:v>
                </c:pt>
                <c:pt idx="8">
                  <c:v>117.51</c:v>
                </c:pt>
                <c:pt idx="9">
                  <c:v>117.63</c:v>
                </c:pt>
                <c:pt idx="10">
                  <c:v>117.53</c:v>
                </c:pt>
                <c:pt idx="11">
                  <c:v>118.2</c:v>
                </c:pt>
                <c:pt idx="12">
                  <c:v>117.96</c:v>
                </c:pt>
                <c:pt idx="13">
                  <c:v>118.03</c:v>
                </c:pt>
                <c:pt idx="14">
                  <c:v>117.89</c:v>
                </c:pt>
                <c:pt idx="15">
                  <c:v>118.02</c:v>
                </c:pt>
                <c:pt idx="16">
                  <c:v>117.68</c:v>
                </c:pt>
              </c:numCache>
            </c:numRef>
          </c:val>
        </c:ser>
        <c:ser>
          <c:idx val="5"/>
          <c:order val="4"/>
          <c:tx>
            <c:strRef>
              <c:f>TCH!$F$2</c:f>
              <c:strCache>
                <c:ptCount val="1"/>
                <c:pt idx="0">
                  <c:v>千葉ﾘﾊﾋﾞﾘ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TCH!$A$3:$A$21</c:f>
              <c:numCache>
                <c:formatCode>General</c:formatCode>
                <c:ptCount val="19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</c:numCache>
            </c:numRef>
          </c:cat>
          <c:val>
            <c:numRef>
              <c:f>TCH!$F$3:$F$21</c:f>
              <c:numCache>
                <c:formatCode>0.0</c:formatCode>
                <c:ptCount val="19"/>
                <c:pt idx="0">
                  <c:v>121.73888888888889</c:v>
                </c:pt>
                <c:pt idx="1">
                  <c:v>122.67142857142855</c:v>
                </c:pt>
                <c:pt idx="2">
                  <c:v>122.4185185185185</c:v>
                </c:pt>
                <c:pt idx="3">
                  <c:v>121.69272727272727</c:v>
                </c:pt>
                <c:pt idx="4">
                  <c:v>121.92280701754383</c:v>
                </c:pt>
                <c:pt idx="5">
                  <c:v>121.97407407407408</c:v>
                </c:pt>
                <c:pt idx="6">
                  <c:v>122.10625</c:v>
                </c:pt>
                <c:pt idx="7">
                  <c:v>122.19354838709677</c:v>
                </c:pt>
                <c:pt idx="8">
                  <c:v>121.81132075471702</c:v>
                </c:pt>
                <c:pt idx="9">
                  <c:v>122</c:v>
                </c:pt>
                <c:pt idx="10">
                  <c:v>122.03939393939392</c:v>
                </c:pt>
                <c:pt idx="11">
                  <c:v>121.2322580645161</c:v>
                </c:pt>
                <c:pt idx="12">
                  <c:v>121.4703703703704</c:v>
                </c:pt>
                <c:pt idx="13">
                  <c:v>121.5704918</c:v>
                </c:pt>
                <c:pt idx="14">
                  <c:v>122.23137254901958</c:v>
                </c:pt>
                <c:pt idx="15">
                  <c:v>122.14385964912282</c:v>
                </c:pt>
                <c:pt idx="16">
                  <c:v>122.70862068965515</c:v>
                </c:pt>
                <c:pt idx="17">
                  <c:v>122.16896551724142</c:v>
                </c:pt>
              </c:numCache>
            </c:numRef>
          </c:val>
        </c:ser>
        <c:ser>
          <c:idx val="6"/>
          <c:order val="5"/>
          <c:tx>
            <c:strRef>
              <c:f>TCH!$G$2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TCH!$A$3:$A$21</c:f>
              <c:numCache>
                <c:formatCode>General</c:formatCode>
                <c:ptCount val="19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</c:numCache>
            </c:numRef>
          </c:cat>
          <c:val>
            <c:numRef>
              <c:f>TCH!$G$3:$G$21</c:f>
              <c:numCache>
                <c:formatCode>0.0</c:formatCode>
                <c:ptCount val="19"/>
                <c:pt idx="1">
                  <c:v>119.70833333333333</c:v>
                </c:pt>
                <c:pt idx="2">
                  <c:v>119.33333333333333</c:v>
                </c:pt>
                <c:pt idx="3">
                  <c:v>119.20833333333333</c:v>
                </c:pt>
                <c:pt idx="4">
                  <c:v>119.70833333333333</c:v>
                </c:pt>
                <c:pt idx="5">
                  <c:v>119.52173913043478</c:v>
                </c:pt>
                <c:pt idx="6">
                  <c:v>119.85714285714286</c:v>
                </c:pt>
                <c:pt idx="7">
                  <c:v>119.9047619047619</c:v>
                </c:pt>
                <c:pt idx="8">
                  <c:v>119.4</c:v>
                </c:pt>
                <c:pt idx="9">
                  <c:v>120.1063829787234</c:v>
                </c:pt>
                <c:pt idx="10">
                  <c:v>120.70454545454545</c:v>
                </c:pt>
                <c:pt idx="11">
                  <c:v>119.87755102040816</c:v>
                </c:pt>
                <c:pt idx="12">
                  <c:v>119.90217391304348</c:v>
                </c:pt>
                <c:pt idx="13">
                  <c:v>119.96666666666667</c:v>
                </c:pt>
                <c:pt idx="14">
                  <c:v>120.15</c:v>
                </c:pt>
                <c:pt idx="15">
                  <c:v>120.65</c:v>
                </c:pt>
                <c:pt idx="16">
                  <c:v>120.75</c:v>
                </c:pt>
              </c:numCache>
            </c:numRef>
          </c:val>
        </c:ser>
        <c:ser>
          <c:idx val="7"/>
          <c:order val="6"/>
          <c:tx>
            <c:strRef>
              <c:f>TCH!$H$2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TCH!$A$3:$A$21</c:f>
              <c:numCache>
                <c:formatCode>General</c:formatCode>
                <c:ptCount val="19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</c:numCache>
            </c:numRef>
          </c:cat>
          <c:val>
            <c:numRef>
              <c:f>TCH!$H$3:$H$21</c:f>
              <c:numCache>
                <c:formatCode>0.0</c:formatCode>
                <c:ptCount val="19"/>
                <c:pt idx="1">
                  <c:v>118.5</c:v>
                </c:pt>
                <c:pt idx="2">
                  <c:v>119.7</c:v>
                </c:pt>
                <c:pt idx="3">
                  <c:v>120.4</c:v>
                </c:pt>
                <c:pt idx="4">
                  <c:v>119.7</c:v>
                </c:pt>
                <c:pt idx="5">
                  <c:v>119.6</c:v>
                </c:pt>
                <c:pt idx="6">
                  <c:v>119</c:v>
                </c:pt>
                <c:pt idx="7">
                  <c:v>120.5</c:v>
                </c:pt>
                <c:pt idx="8">
                  <c:v>118.1</c:v>
                </c:pt>
                <c:pt idx="9">
                  <c:v>118.6</c:v>
                </c:pt>
                <c:pt idx="10">
                  <c:v>118.4</c:v>
                </c:pt>
                <c:pt idx="11">
                  <c:v>118.2</c:v>
                </c:pt>
                <c:pt idx="12">
                  <c:v>118.1</c:v>
                </c:pt>
                <c:pt idx="13">
                  <c:v>117.5</c:v>
                </c:pt>
                <c:pt idx="14">
                  <c:v>119.5</c:v>
                </c:pt>
                <c:pt idx="15">
                  <c:v>120.8</c:v>
                </c:pt>
                <c:pt idx="16">
                  <c:v>120.4</c:v>
                </c:pt>
                <c:pt idx="17">
                  <c:v>120.3</c:v>
                </c:pt>
                <c:pt idx="18">
                  <c:v>120</c:v>
                </c:pt>
              </c:numCache>
            </c:numRef>
          </c:val>
        </c:ser>
        <c:ser>
          <c:idx val="8"/>
          <c:order val="7"/>
          <c:tx>
            <c:strRef>
              <c:f>TCH!$I$2</c:f>
              <c:strCache>
                <c:ptCount val="1"/>
                <c:pt idx="0">
                  <c:v>東歯大市川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TCH!$A$3:$A$21</c:f>
              <c:numCache>
                <c:formatCode>General</c:formatCode>
                <c:ptCount val="19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</c:numCache>
            </c:numRef>
          </c:cat>
          <c:val>
            <c:numRef>
              <c:f>TCH!$I$3:$I$21</c:f>
              <c:numCache>
                <c:formatCode>0.0</c:formatCode>
                <c:ptCount val="19"/>
                <c:pt idx="1">
                  <c:v>123.3</c:v>
                </c:pt>
                <c:pt idx="2">
                  <c:v>122.205</c:v>
                </c:pt>
                <c:pt idx="3">
                  <c:v>121.28400000000001</c:v>
                </c:pt>
                <c:pt idx="4">
                  <c:v>120.852</c:v>
                </c:pt>
                <c:pt idx="5">
                  <c:v>122.276</c:v>
                </c:pt>
                <c:pt idx="6">
                  <c:v>122.267</c:v>
                </c:pt>
                <c:pt idx="7">
                  <c:v>121.47799999999999</c:v>
                </c:pt>
                <c:pt idx="8">
                  <c:v>119.042</c:v>
                </c:pt>
                <c:pt idx="9">
                  <c:v>120.03700000000001</c:v>
                </c:pt>
                <c:pt idx="10">
                  <c:v>120.012</c:v>
                </c:pt>
                <c:pt idx="11">
                  <c:v>119.506</c:v>
                </c:pt>
                <c:pt idx="12">
                  <c:v>119.095</c:v>
                </c:pt>
                <c:pt idx="13">
                  <c:v>118.301</c:v>
                </c:pt>
                <c:pt idx="14">
                  <c:v>120.241</c:v>
                </c:pt>
                <c:pt idx="15">
                  <c:v>120.325</c:v>
                </c:pt>
                <c:pt idx="16">
                  <c:v>121.062</c:v>
                </c:pt>
                <c:pt idx="17">
                  <c:v>120.89700000000001</c:v>
                </c:pt>
              </c:numCache>
            </c:numRef>
          </c:val>
        </c:ser>
        <c:ser>
          <c:idx val="3"/>
          <c:order val="8"/>
          <c:tx>
            <c:strRef>
              <c:f>TCH!$J$2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TCH!$A$3:$A$21</c:f>
              <c:numCache>
                <c:formatCode>General</c:formatCode>
                <c:ptCount val="19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</c:numCache>
            </c:numRef>
          </c:cat>
          <c:val>
            <c:numRef>
              <c:f>TCH!$J$3:$J$21</c:f>
              <c:numCache>
                <c:formatCode>0.0</c:formatCode>
                <c:ptCount val="19"/>
                <c:pt idx="0">
                  <c:v>119.55</c:v>
                </c:pt>
                <c:pt idx="1">
                  <c:v>117.38</c:v>
                </c:pt>
                <c:pt idx="2">
                  <c:v>118.66</c:v>
                </c:pt>
                <c:pt idx="3">
                  <c:v>118.75</c:v>
                </c:pt>
                <c:pt idx="4">
                  <c:v>117.52</c:v>
                </c:pt>
                <c:pt idx="5">
                  <c:v>117.4</c:v>
                </c:pt>
                <c:pt idx="6">
                  <c:v>117.53</c:v>
                </c:pt>
                <c:pt idx="7">
                  <c:v>117.8</c:v>
                </c:pt>
                <c:pt idx="8">
                  <c:v>117.83</c:v>
                </c:pt>
                <c:pt idx="9">
                  <c:v>117.96</c:v>
                </c:pt>
                <c:pt idx="10">
                  <c:v>118.04</c:v>
                </c:pt>
                <c:pt idx="11">
                  <c:v>118.73</c:v>
                </c:pt>
                <c:pt idx="12">
                  <c:v>119.67</c:v>
                </c:pt>
                <c:pt idx="13">
                  <c:v>117.92</c:v>
                </c:pt>
                <c:pt idx="14">
                  <c:v>118.38</c:v>
                </c:pt>
                <c:pt idx="15">
                  <c:v>118.15</c:v>
                </c:pt>
                <c:pt idx="16">
                  <c:v>117.82</c:v>
                </c:pt>
                <c:pt idx="17">
                  <c:v>117.73</c:v>
                </c:pt>
              </c:numCache>
            </c:numRef>
          </c:val>
        </c:ser>
        <c:ser>
          <c:idx val="14"/>
          <c:order val="9"/>
          <c:tx>
            <c:strRef>
              <c:f>TCH!$K$2</c:f>
              <c:strCache>
                <c:ptCount val="1"/>
                <c:pt idx="0">
                  <c:v>こども病院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TCH!$A$3:$A$21</c:f>
              <c:numCache>
                <c:formatCode>General</c:formatCode>
                <c:ptCount val="19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</c:numCache>
            </c:numRef>
          </c:cat>
          <c:val>
            <c:numRef>
              <c:f>TCH!$K$3:$K$21</c:f>
              <c:numCache>
                <c:formatCode>0.0</c:formatCode>
                <c:ptCount val="19"/>
                <c:pt idx="0">
                  <c:v>120</c:v>
                </c:pt>
                <c:pt idx="1">
                  <c:v>119.36363636363636</c:v>
                </c:pt>
                <c:pt idx="2">
                  <c:v>119.65</c:v>
                </c:pt>
                <c:pt idx="3">
                  <c:v>118.42105263157895</c:v>
                </c:pt>
                <c:pt idx="4">
                  <c:v>117.90909090909091</c:v>
                </c:pt>
                <c:pt idx="5">
                  <c:v>117.78947368421052</c:v>
                </c:pt>
                <c:pt idx="6">
                  <c:v>118.13636363636364</c:v>
                </c:pt>
                <c:pt idx="7">
                  <c:v>118.30434782608695</c:v>
                </c:pt>
                <c:pt idx="8">
                  <c:v>118.15</c:v>
                </c:pt>
                <c:pt idx="9">
                  <c:v>117.77272727272727</c:v>
                </c:pt>
                <c:pt idx="10">
                  <c:v>117.91304347826087</c:v>
                </c:pt>
                <c:pt idx="11">
                  <c:v>118.57142857142857</c:v>
                </c:pt>
                <c:pt idx="12">
                  <c:v>118.80952380952381</c:v>
                </c:pt>
                <c:pt idx="13">
                  <c:v>119.64150943396227</c:v>
                </c:pt>
                <c:pt idx="14">
                  <c:v>119.22448979591837</c:v>
                </c:pt>
                <c:pt idx="15">
                  <c:v>119.44897959183673</c:v>
                </c:pt>
                <c:pt idx="16">
                  <c:v>119.35185185185185</c:v>
                </c:pt>
                <c:pt idx="17">
                  <c:v>120.05</c:v>
                </c:pt>
              </c:numCache>
            </c:numRef>
          </c:val>
        </c:ser>
        <c:ser>
          <c:idx val="9"/>
          <c:order val="10"/>
          <c:tx>
            <c:strRef>
              <c:f>TCH!$L$2</c:f>
              <c:strCache>
                <c:ptCount val="1"/>
                <c:pt idx="0">
                  <c:v>認証値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TCH!$A$3:$A$21</c:f>
              <c:numCache>
                <c:formatCode>General</c:formatCode>
                <c:ptCount val="19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</c:numCache>
            </c:numRef>
          </c:cat>
          <c:val>
            <c:numRef>
              <c:f>TCH!$L$3:$L$21</c:f>
              <c:numCache>
                <c:formatCode>General</c:formatCode>
                <c:ptCount val="19"/>
                <c:pt idx="0">
                  <c:v>119</c:v>
                </c:pt>
                <c:pt idx="1">
                  <c:v>119</c:v>
                </c:pt>
                <c:pt idx="2">
                  <c:v>119</c:v>
                </c:pt>
                <c:pt idx="3">
                  <c:v>119</c:v>
                </c:pt>
                <c:pt idx="4">
                  <c:v>119</c:v>
                </c:pt>
                <c:pt idx="5">
                  <c:v>119</c:v>
                </c:pt>
                <c:pt idx="6">
                  <c:v>119</c:v>
                </c:pt>
                <c:pt idx="7">
                  <c:v>119</c:v>
                </c:pt>
                <c:pt idx="8">
                  <c:v>119</c:v>
                </c:pt>
                <c:pt idx="9">
                  <c:v>119</c:v>
                </c:pt>
                <c:pt idx="10">
                  <c:v>119</c:v>
                </c:pt>
                <c:pt idx="11">
                  <c:v>119</c:v>
                </c:pt>
                <c:pt idx="12">
                  <c:v>119</c:v>
                </c:pt>
                <c:pt idx="13">
                  <c:v>119</c:v>
                </c:pt>
                <c:pt idx="14">
                  <c:v>119</c:v>
                </c:pt>
                <c:pt idx="15">
                  <c:v>119</c:v>
                </c:pt>
                <c:pt idx="16">
                  <c:v>119</c:v>
                </c:pt>
                <c:pt idx="17">
                  <c:v>119</c:v>
                </c:pt>
                <c:pt idx="18">
                  <c:v>119</c:v>
                </c:pt>
              </c:numCache>
            </c:numRef>
          </c:val>
        </c:ser>
        <c:ser>
          <c:idx val="10"/>
          <c:order val="11"/>
          <c:tx>
            <c:strRef>
              <c:f>TCH!$M$2</c:f>
              <c:strCache>
                <c:ptCount val="1"/>
                <c:pt idx="0">
                  <c:v>10病院平均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TCH!$A$3:$A$21</c:f>
              <c:numCache>
                <c:formatCode>General</c:formatCode>
                <c:ptCount val="19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</c:numCache>
            </c:numRef>
          </c:cat>
          <c:val>
            <c:numRef>
              <c:f>TCH!$M$3:$M$21</c:f>
              <c:numCache>
                <c:formatCode>0.0</c:formatCode>
                <c:ptCount val="19"/>
                <c:pt idx="0">
                  <c:v>120.29722222222223</c:v>
                </c:pt>
                <c:pt idx="1">
                  <c:v>119.43924891774888</c:v>
                </c:pt>
                <c:pt idx="2">
                  <c:v>119.56624074074077</c:v>
                </c:pt>
                <c:pt idx="3">
                  <c:v>119.25981600212651</c:v>
                </c:pt>
                <c:pt idx="4">
                  <c:v>119.1927494417863</c:v>
                </c:pt>
                <c:pt idx="5">
                  <c:v>119.41611866380927</c:v>
                </c:pt>
                <c:pt idx="6">
                  <c:v>119.48385746753249</c:v>
                </c:pt>
                <c:pt idx="7">
                  <c:v>119.80271660544535</c:v>
                </c:pt>
                <c:pt idx="8">
                  <c:v>119.0672209643606</c:v>
                </c:pt>
                <c:pt idx="9">
                  <c:v>119.32426181879586</c:v>
                </c:pt>
                <c:pt idx="10">
                  <c:v>119.34778866155156</c:v>
                </c:pt>
                <c:pt idx="11">
                  <c:v>119.14981305134958</c:v>
                </c:pt>
                <c:pt idx="12">
                  <c:v>119.39848458707156</c:v>
                </c:pt>
                <c:pt idx="13">
                  <c:v>119.12068107577718</c:v>
                </c:pt>
                <c:pt idx="14">
                  <c:v>119.6625151818622</c:v>
                </c:pt>
                <c:pt idx="15">
                  <c:v>119.85348787146435</c:v>
                </c:pt>
                <c:pt idx="16">
                  <c:v>119.85812883309809</c:v>
                </c:pt>
                <c:pt idx="17">
                  <c:v>119.86462205801863</c:v>
                </c:pt>
                <c:pt idx="18">
                  <c:v>120</c:v>
                </c:pt>
              </c:numCache>
            </c:numRef>
          </c:val>
        </c:ser>
        <c:ser>
          <c:idx val="11"/>
          <c:order val="12"/>
          <c:tx>
            <c:strRef>
              <c:f>TCH!$N$2</c:f>
              <c:strCache>
                <c:ptCount val="1"/>
                <c:pt idx="0">
                  <c:v>R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TCH!$A$3:$A$21</c:f>
              <c:numCache>
                <c:formatCode>General</c:formatCode>
                <c:ptCount val="19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</c:numCache>
            </c:numRef>
          </c:cat>
          <c:val>
            <c:numRef>
              <c:f>TCH!$N$3:$N$21</c:f>
              <c:numCache>
                <c:formatCode>0.0</c:formatCode>
                <c:ptCount val="19"/>
                <c:pt idx="0">
                  <c:v>2.1888888888888971</c:v>
                </c:pt>
                <c:pt idx="1">
                  <c:v>5.9699999999999989</c:v>
                </c:pt>
                <c:pt idx="2">
                  <c:v>5.4785185185184986</c:v>
                </c:pt>
                <c:pt idx="3">
                  <c:v>4.9127272727272668</c:v>
                </c:pt>
                <c:pt idx="4">
                  <c:v>4.6528070175438359</c:v>
                </c:pt>
                <c:pt idx="5">
                  <c:v>4.9959999999999951</c:v>
                </c:pt>
                <c:pt idx="6">
                  <c:v>5.0369999999999919</c:v>
                </c:pt>
                <c:pt idx="7">
                  <c:v>4.9435483870967687</c:v>
                </c:pt>
                <c:pt idx="8">
                  <c:v>4.3013207547170111</c:v>
                </c:pt>
                <c:pt idx="9">
                  <c:v>4.3700000000000045</c:v>
                </c:pt>
                <c:pt idx="10">
                  <c:v>4.5093939393939166</c:v>
                </c:pt>
                <c:pt idx="11">
                  <c:v>3.0322580645160997</c:v>
                </c:pt>
                <c:pt idx="12">
                  <c:v>3.5103703703704099</c:v>
                </c:pt>
                <c:pt idx="13">
                  <c:v>4.0704917999999992</c:v>
                </c:pt>
                <c:pt idx="14">
                  <c:v>4.3413725490195816</c:v>
                </c:pt>
                <c:pt idx="15">
                  <c:v>4.2980701754386246</c:v>
                </c:pt>
                <c:pt idx="16">
                  <c:v>5.028620689655142</c:v>
                </c:pt>
                <c:pt idx="17">
                  <c:v>4.4389655172414137</c:v>
                </c:pt>
                <c:pt idx="18">
                  <c:v>0</c:v>
                </c:pt>
              </c:numCache>
            </c:numRef>
          </c:val>
        </c:ser>
        <c:ser>
          <c:idx val="12"/>
          <c:order val="13"/>
          <c:tx>
            <c:strRef>
              <c:f>TCH!$O$2</c:f>
              <c:strCache>
                <c:ptCount val="1"/>
                <c:pt idx="0">
                  <c:v>下限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TCH!$A$3:$A$21</c:f>
              <c:numCache>
                <c:formatCode>General</c:formatCode>
                <c:ptCount val="19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</c:numCache>
            </c:numRef>
          </c:cat>
          <c:val>
            <c:numRef>
              <c:f>TCH!$O$3:$O$21</c:f>
              <c:numCache>
                <c:formatCode>General</c:formatCode>
                <c:ptCount val="19"/>
                <c:pt idx="0">
                  <c:v>113</c:v>
                </c:pt>
                <c:pt idx="1">
                  <c:v>113</c:v>
                </c:pt>
                <c:pt idx="2">
                  <c:v>113</c:v>
                </c:pt>
                <c:pt idx="3">
                  <c:v>113</c:v>
                </c:pt>
                <c:pt idx="4">
                  <c:v>113</c:v>
                </c:pt>
                <c:pt idx="5">
                  <c:v>113</c:v>
                </c:pt>
                <c:pt idx="6">
                  <c:v>113</c:v>
                </c:pt>
                <c:pt idx="7">
                  <c:v>113</c:v>
                </c:pt>
                <c:pt idx="8">
                  <c:v>113</c:v>
                </c:pt>
                <c:pt idx="9">
                  <c:v>113</c:v>
                </c:pt>
                <c:pt idx="10">
                  <c:v>113</c:v>
                </c:pt>
                <c:pt idx="11">
                  <c:v>113</c:v>
                </c:pt>
                <c:pt idx="12">
                  <c:v>113</c:v>
                </c:pt>
                <c:pt idx="13">
                  <c:v>113</c:v>
                </c:pt>
                <c:pt idx="14">
                  <c:v>113</c:v>
                </c:pt>
                <c:pt idx="15">
                  <c:v>113</c:v>
                </c:pt>
                <c:pt idx="16">
                  <c:v>113</c:v>
                </c:pt>
                <c:pt idx="17">
                  <c:v>113</c:v>
                </c:pt>
                <c:pt idx="18">
                  <c:v>113</c:v>
                </c:pt>
              </c:numCache>
            </c:numRef>
          </c:val>
        </c:ser>
        <c:ser>
          <c:idx val="13"/>
          <c:order val="14"/>
          <c:tx>
            <c:strRef>
              <c:f>TCH!$P$2</c:f>
              <c:strCache>
                <c:ptCount val="1"/>
                <c:pt idx="0">
                  <c:v>上限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TCH!$A$3:$A$21</c:f>
              <c:numCache>
                <c:formatCode>General</c:formatCode>
                <c:ptCount val="19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</c:numCache>
            </c:numRef>
          </c:cat>
          <c:val>
            <c:numRef>
              <c:f>TCH!$P$3:$P$21</c:f>
              <c:numCache>
                <c:formatCode>General</c:formatCode>
                <c:ptCount val="19"/>
                <c:pt idx="0">
                  <c:v>125</c:v>
                </c:pt>
                <c:pt idx="1">
                  <c:v>125</c:v>
                </c:pt>
                <c:pt idx="2">
                  <c:v>125</c:v>
                </c:pt>
                <c:pt idx="3">
                  <c:v>125</c:v>
                </c:pt>
                <c:pt idx="4">
                  <c:v>125</c:v>
                </c:pt>
                <c:pt idx="5">
                  <c:v>125</c:v>
                </c:pt>
                <c:pt idx="6">
                  <c:v>125</c:v>
                </c:pt>
                <c:pt idx="7">
                  <c:v>125</c:v>
                </c:pt>
                <c:pt idx="8">
                  <c:v>125</c:v>
                </c:pt>
                <c:pt idx="9">
                  <c:v>125</c:v>
                </c:pt>
                <c:pt idx="10">
                  <c:v>125</c:v>
                </c:pt>
                <c:pt idx="11">
                  <c:v>125</c:v>
                </c:pt>
                <c:pt idx="12">
                  <c:v>125</c:v>
                </c:pt>
                <c:pt idx="13">
                  <c:v>125</c:v>
                </c:pt>
                <c:pt idx="14">
                  <c:v>125</c:v>
                </c:pt>
                <c:pt idx="15">
                  <c:v>125</c:v>
                </c:pt>
                <c:pt idx="16">
                  <c:v>125</c:v>
                </c:pt>
                <c:pt idx="17">
                  <c:v>125</c:v>
                </c:pt>
                <c:pt idx="18">
                  <c:v>125</c:v>
                </c:pt>
              </c:numCache>
            </c:numRef>
          </c:val>
        </c:ser>
        <c:marker val="1"/>
        <c:axId val="77252096"/>
        <c:axId val="77254016"/>
      </c:lineChart>
      <c:catAx>
        <c:axId val="77252096"/>
        <c:scaling>
          <c:orientation val="minMax"/>
        </c:scaling>
        <c:axPos val="b"/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77254016"/>
        <c:crosses val="autoZero"/>
        <c:lblAlgn val="ctr"/>
        <c:lblOffset val="100"/>
        <c:tickLblSkip val="1"/>
        <c:tickMarkSkip val="1"/>
      </c:catAx>
      <c:valAx>
        <c:axId val="77254016"/>
        <c:scaling>
          <c:orientation val="minMax"/>
          <c:max val="131"/>
          <c:min val="107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77252096"/>
        <c:crosses val="autoZero"/>
        <c:crossBetween val="between"/>
        <c:majorUnit val="6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12"/>
        <c:delete val="1"/>
      </c:legendEntry>
      <c:layout>
        <c:manualLayout>
          <c:xMode val="edge"/>
          <c:yMode val="edge"/>
          <c:x val="0.82548028509288596"/>
          <c:y val="9.6880266335655468E-2"/>
          <c:w val="0.15932659370968461"/>
          <c:h val="0.8787480637795877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Meiryo UI" pitchFamily="50" charset="-128"/>
          <a:ea typeface="Meiryo UI" pitchFamily="50" charset="-128"/>
          <a:cs typeface="Meiryo UI" pitchFamily="50" charset="-128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2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4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4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7.xml"/></Relationships>
</file>

<file path=xl/drawings/_rels/drawing5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8.xml"/></Relationships>
</file>

<file path=xl/drawings/_rels/drawing5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9.xml"/></Relationships>
</file>

<file path=xl/drawings/_rels/drawing5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0.xml"/></Relationships>
</file>

<file path=xl/drawings/_rels/drawing5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1.xml"/></Relationships>
</file>

<file path=xl/drawings/_rels/drawing6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3.xml"/><Relationship Id="rId1" Type="http://schemas.openxmlformats.org/officeDocument/2006/relationships/chart" Target="../charts/chart32.xml"/></Relationships>
</file>

<file path=xl/drawings/_rels/drawing6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4.xml"/></Relationships>
</file>

<file path=xl/drawings/_rels/drawing6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21</xdr:row>
      <xdr:rowOff>30956</xdr:rowOff>
    </xdr:from>
    <xdr:to>
      <xdr:col>15</xdr:col>
      <xdr:colOff>161925</xdr:colOff>
      <xdr:row>41</xdr:row>
      <xdr:rowOff>78581</xdr:rowOff>
    </xdr:to>
    <xdr:graphicFrame macro="">
      <xdr:nvGraphicFramePr>
        <xdr:cNvPr id="2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0.86598</cdr:x>
      <cdr:y>0.02506</cdr:y>
    </cdr:from>
    <cdr:to>
      <cdr:x>0.9203</cdr:x>
      <cdr:y>0.14891</cdr:y>
    </cdr:to>
    <cdr:sp macro="" textlink="">
      <cdr:nvSpPr>
        <cdr:cNvPr id="15361" name="テキスト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811308" y="81636"/>
          <a:ext cx="489942" cy="4034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rPr>
            <a:t>CPK</a:t>
          </a:r>
        </a:p>
      </cdr:txBody>
    </cdr:sp>
  </cdr:relSizeAnchor>
  <cdr:relSizeAnchor xmlns:cdr="http://schemas.openxmlformats.org/drawingml/2006/chartDrawing">
    <cdr:from>
      <cdr:x>0.00653</cdr:x>
      <cdr:y>0.10966</cdr:y>
    </cdr:from>
    <cdr:to>
      <cdr:x>0.08472</cdr:x>
      <cdr:y>0.20492</cdr:y>
    </cdr:to>
    <cdr:sp macro="" textlink="">
      <cdr:nvSpPr>
        <cdr:cNvPr id="153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05715"/>
          <a:ext cx="570671" cy="27200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(U/l)</a:t>
          </a:r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35719</xdr:colOff>
      <xdr:row>21</xdr:row>
      <xdr:rowOff>11906</xdr:rowOff>
    </xdr:from>
    <xdr:to>
      <xdr:col>16</xdr:col>
      <xdr:colOff>7144</xdr:colOff>
      <xdr:row>40</xdr:row>
      <xdr:rowOff>140494</xdr:rowOff>
    </xdr:to>
    <xdr:graphicFrame macro="">
      <xdr:nvGraphicFramePr>
        <xdr:cNvPr id="2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0.87808</cdr:x>
      <cdr:y>0.02023</cdr:y>
    </cdr:from>
    <cdr:to>
      <cdr:x>0.93894</cdr:x>
      <cdr:y>0.14264</cdr:y>
    </cdr:to>
    <cdr:sp macro="" textlink="">
      <cdr:nvSpPr>
        <cdr:cNvPr id="17409" name="テキスト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826339" y="66659"/>
          <a:ext cx="542457" cy="4034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rPr>
            <a:t>r-GT</a:t>
          </a:r>
        </a:p>
      </cdr:txBody>
    </cdr:sp>
  </cdr:relSizeAnchor>
  <cdr:relSizeAnchor xmlns:cdr="http://schemas.openxmlformats.org/drawingml/2006/chartDrawing">
    <cdr:from>
      <cdr:x>0.00657</cdr:x>
      <cdr:y>0.11003</cdr:y>
    </cdr:from>
    <cdr:to>
      <cdr:x>0.08598</cdr:x>
      <cdr:y>0.20537</cdr:y>
    </cdr:to>
    <cdr:sp macro="" textlink="">
      <cdr:nvSpPr>
        <cdr:cNvPr id="1741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05508"/>
          <a:ext cx="575839" cy="27105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400" b="0" i="0" u="none" strike="noStrike" baseline="0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rPr>
            <a:t>(U/l)</a:t>
          </a:r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64294</xdr:colOff>
      <xdr:row>21</xdr:row>
      <xdr:rowOff>21430</xdr:rowOff>
    </xdr:from>
    <xdr:to>
      <xdr:col>15</xdr:col>
      <xdr:colOff>150019</xdr:colOff>
      <xdr:row>40</xdr:row>
      <xdr:rowOff>130968</xdr:rowOff>
    </xdr:to>
    <xdr:graphicFrame macro="">
      <xdr:nvGraphicFramePr>
        <xdr:cNvPr id="2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0.87813</cdr:x>
      <cdr:y>0.01987</cdr:y>
    </cdr:from>
    <cdr:to>
      <cdr:x>0.93889</cdr:x>
      <cdr:y>0.143</cdr:y>
    </cdr:to>
    <cdr:sp macro="" textlink="">
      <cdr:nvSpPr>
        <cdr:cNvPr id="17409" name="テキスト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770331" y="65108"/>
          <a:ext cx="537648" cy="4034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rPr>
            <a:t>AMY</a:t>
          </a:r>
        </a:p>
      </cdr:txBody>
    </cdr:sp>
  </cdr:relSizeAnchor>
  <cdr:relSizeAnchor xmlns:cdr="http://schemas.openxmlformats.org/drawingml/2006/chartDrawing">
    <cdr:from>
      <cdr:x>0.00657</cdr:x>
      <cdr:y>0.11003</cdr:y>
    </cdr:from>
    <cdr:to>
      <cdr:x>0.08598</cdr:x>
      <cdr:y>0.20537</cdr:y>
    </cdr:to>
    <cdr:sp macro="" textlink="">
      <cdr:nvSpPr>
        <cdr:cNvPr id="1741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05508"/>
          <a:ext cx="575839" cy="27105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(U/l)</a:t>
          </a:r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11907</xdr:colOff>
      <xdr:row>21</xdr:row>
      <xdr:rowOff>23812</xdr:rowOff>
    </xdr:from>
    <xdr:to>
      <xdr:col>16</xdr:col>
      <xdr:colOff>11907</xdr:colOff>
      <xdr:row>41</xdr:row>
      <xdr:rowOff>23812</xdr:rowOff>
    </xdr:to>
    <xdr:graphicFrame macro="">
      <xdr:nvGraphicFramePr>
        <xdr:cNvPr id="2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0.88088</cdr:x>
      <cdr:y>0.02093</cdr:y>
    </cdr:from>
    <cdr:to>
      <cdr:x>0.93614</cdr:x>
      <cdr:y>0.14194</cdr:y>
    </cdr:to>
    <cdr:sp macro="" textlink="">
      <cdr:nvSpPr>
        <cdr:cNvPr id="17409" name="テキスト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907930" y="69762"/>
          <a:ext cx="496097" cy="4034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rPr>
            <a:t>CHE</a:t>
          </a:r>
        </a:p>
      </cdr:txBody>
    </cdr:sp>
  </cdr:relSizeAnchor>
  <cdr:relSizeAnchor xmlns:cdr="http://schemas.openxmlformats.org/drawingml/2006/chartDrawing">
    <cdr:from>
      <cdr:x>0.00657</cdr:x>
      <cdr:y>0.11003</cdr:y>
    </cdr:from>
    <cdr:to>
      <cdr:x>0.08598</cdr:x>
      <cdr:y>0.20537</cdr:y>
    </cdr:to>
    <cdr:sp macro="" textlink="">
      <cdr:nvSpPr>
        <cdr:cNvPr id="1741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05508"/>
          <a:ext cx="575839" cy="27105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400" b="0" i="0" u="none" strike="noStrike" baseline="0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rPr>
            <a:t>(U/l)</a:t>
          </a:r>
        </a:p>
      </cdr:txBody>
    </cdr:sp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33338</xdr:colOff>
      <xdr:row>21</xdr:row>
      <xdr:rowOff>64293</xdr:rowOff>
    </xdr:from>
    <xdr:to>
      <xdr:col>16</xdr:col>
      <xdr:colOff>2382</xdr:colOff>
      <xdr:row>41</xdr:row>
      <xdr:rowOff>-1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0.87325</cdr:x>
      <cdr:y>0.01085</cdr:y>
    </cdr:from>
    <cdr:to>
      <cdr:x>0.94728</cdr:x>
      <cdr:y>0.12814</cdr:y>
    </cdr:to>
    <cdr:sp macro="" textlink="">
      <cdr:nvSpPr>
        <cdr:cNvPr id="1300481" name="テキスト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853979" y="31582"/>
          <a:ext cx="665825" cy="34130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36576" tIns="32004" rIns="36576" bIns="32004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rPr>
            <a:t>TCH</a:t>
          </a:r>
        </a:p>
      </cdr:txBody>
    </cdr:sp>
  </cdr:relSizeAnchor>
  <cdr:relSizeAnchor xmlns:cdr="http://schemas.openxmlformats.org/drawingml/2006/chartDrawing">
    <cdr:from>
      <cdr:x>0.00382</cdr:x>
      <cdr:y>0.12486</cdr:y>
    </cdr:from>
    <cdr:to>
      <cdr:x>0.09339</cdr:x>
      <cdr:y>0.21173</cdr:y>
    </cdr:to>
    <cdr:sp macro="" textlink="">
      <cdr:nvSpPr>
        <cdr:cNvPr id="2560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4379" y="390384"/>
          <a:ext cx="805591" cy="27160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rPr>
            <a:t>(mg/dl)</a:t>
          </a:r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33337</xdr:colOff>
      <xdr:row>21</xdr:row>
      <xdr:rowOff>21429</xdr:rowOff>
    </xdr:from>
    <xdr:to>
      <xdr:col>16</xdr:col>
      <xdr:colOff>0</xdr:colOff>
      <xdr:row>40</xdr:row>
      <xdr:rowOff>47624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0.87344</cdr:x>
      <cdr:y>0.01088</cdr:y>
    </cdr:from>
    <cdr:to>
      <cdr:x>0.92722</cdr:x>
      <cdr:y>0.1319</cdr:y>
    </cdr:to>
    <cdr:sp macro="" textlink="">
      <cdr:nvSpPr>
        <cdr:cNvPr id="13313" name="テキスト 204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818286" y="36275"/>
          <a:ext cx="481350" cy="4034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rPr>
            <a:t>AST</a:t>
          </a:r>
        </a:p>
      </cdr:txBody>
    </cdr:sp>
  </cdr:relSizeAnchor>
  <cdr:relSizeAnchor xmlns:cdr="http://schemas.openxmlformats.org/drawingml/2006/chartDrawing">
    <cdr:from>
      <cdr:x>0.00656</cdr:x>
      <cdr:y>0.11461</cdr:y>
    </cdr:from>
    <cdr:to>
      <cdr:x>0.09359</cdr:x>
      <cdr:y>0.21096</cdr:y>
    </cdr:to>
    <cdr:sp macro="" textlink="">
      <cdr:nvSpPr>
        <cdr:cNvPr id="13314" name="Text Box 205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14966"/>
          <a:ext cx="632117" cy="27090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(U/l)</a:t>
          </a:r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0.87458</cdr:x>
      <cdr:y>0.00858</cdr:y>
    </cdr:from>
    <cdr:to>
      <cdr:x>0.94861</cdr:x>
      <cdr:y>0.12587</cdr:y>
    </cdr:to>
    <cdr:sp macro="" textlink="">
      <cdr:nvSpPr>
        <cdr:cNvPr id="1300481" name="テキスト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863865" y="27388"/>
          <a:ext cx="665648" cy="37453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36576" tIns="32004" rIns="36576" bIns="32004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TG</a:t>
          </a:r>
        </a:p>
      </cdr:txBody>
    </cdr:sp>
  </cdr:relSizeAnchor>
  <cdr:relSizeAnchor xmlns:cdr="http://schemas.openxmlformats.org/drawingml/2006/chartDrawing">
    <cdr:from>
      <cdr:x>0.00647</cdr:x>
      <cdr:y>0.1439</cdr:y>
    </cdr:from>
    <cdr:to>
      <cdr:x>0.09604</cdr:x>
      <cdr:y>0.2042</cdr:y>
    </cdr:to>
    <cdr:sp macro="" textlink="">
      <cdr:nvSpPr>
        <cdr:cNvPr id="2560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403444"/>
          <a:ext cx="659532" cy="1722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(mg/dl)</a:t>
          </a:r>
        </a:p>
      </cdr:txBody>
    </cdr:sp>
  </cdr:relSizeAnchor>
</c:userShapes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21</xdr:row>
      <xdr:rowOff>9524</xdr:rowOff>
    </xdr:from>
    <xdr:to>
      <xdr:col>8</xdr:col>
      <xdr:colOff>488155</xdr:colOff>
      <xdr:row>40</xdr:row>
      <xdr:rowOff>95249</xdr:rowOff>
    </xdr:to>
    <xdr:graphicFrame macro="">
      <xdr:nvGraphicFramePr>
        <xdr:cNvPr id="2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619124</xdr:colOff>
      <xdr:row>21</xdr:row>
      <xdr:rowOff>47624</xdr:rowOff>
    </xdr:from>
    <xdr:to>
      <xdr:col>18</xdr:col>
      <xdr:colOff>190499</xdr:colOff>
      <xdr:row>40</xdr:row>
      <xdr:rowOff>76200</xdr:rowOff>
    </xdr:to>
    <xdr:graphicFrame macro="">
      <xdr:nvGraphicFramePr>
        <xdr:cNvPr id="3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0.82566</cdr:x>
      <cdr:y>0</cdr:y>
    </cdr:from>
    <cdr:to>
      <cdr:x>0.91102</cdr:x>
      <cdr:y>0.20433</cdr:y>
    </cdr:to>
    <cdr:sp macro="" textlink="">
      <cdr:nvSpPr>
        <cdr:cNvPr id="31745" name="テキスト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54938" y="-3514"/>
          <a:ext cx="450188" cy="65735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400" b="1" i="0" u="none" strike="noStrike" baseline="0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rPr>
            <a:t>HDL</a:t>
          </a:r>
          <a:endParaRPr lang="en-US" altLang="ja-JP" sz="1400" b="0" i="0" u="none" strike="noStrike" baseline="0">
            <a:solidFill>
              <a:srgbClr val="000000"/>
            </a:solidFill>
            <a:latin typeface="Meiryo UI" pitchFamily="50" charset="-128"/>
            <a:ea typeface="Meiryo UI" pitchFamily="50" charset="-128"/>
            <a:cs typeface="Meiryo UI" pitchFamily="50" charset="-128"/>
          </a:endParaRPr>
        </a:p>
        <a:p xmlns:a="http://schemas.openxmlformats.org/drawingml/2006/main"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rPr>
            <a:t>協和</a:t>
          </a:r>
        </a:p>
      </cdr:txBody>
    </cdr:sp>
  </cdr:relSizeAnchor>
  <cdr:relSizeAnchor xmlns:cdr="http://schemas.openxmlformats.org/drawingml/2006/chartDrawing">
    <cdr:from>
      <cdr:x>0.00857</cdr:x>
      <cdr:y>0.11715</cdr:y>
    </cdr:from>
    <cdr:to>
      <cdr:x>0.10755</cdr:x>
      <cdr:y>0.18015</cdr:y>
    </cdr:to>
    <cdr:sp macro="" textlink="">
      <cdr:nvSpPr>
        <cdr:cNvPr id="1304578" name="Text Box 102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474" y="365839"/>
          <a:ext cx="534521" cy="19502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mg/dl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0.83318</cdr:x>
      <cdr:y>0</cdr:y>
    </cdr:from>
    <cdr:to>
      <cdr:x>0.94771</cdr:x>
      <cdr:y>0.20877</cdr:y>
    </cdr:to>
    <cdr:sp macro="" textlink="">
      <cdr:nvSpPr>
        <cdr:cNvPr id="32769" name="テキスト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53304" y="0"/>
          <a:ext cx="625914" cy="63632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square" lIns="27432" tIns="32004" rIns="27432" bIns="32004" anchor="ctr" upright="1">
          <a:no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400" b="1" i="0" u="none" strike="noStrike" baseline="0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rPr>
            <a:t>HDL</a:t>
          </a:r>
          <a:endParaRPr lang="en-US" altLang="ja-JP" sz="1400" b="0" i="0" u="none" strike="noStrike" baseline="0">
            <a:solidFill>
              <a:srgbClr val="000000"/>
            </a:solidFill>
            <a:latin typeface="Meiryo UI" pitchFamily="50" charset="-128"/>
            <a:ea typeface="Meiryo UI" pitchFamily="50" charset="-128"/>
            <a:cs typeface="Meiryo UI" pitchFamily="50" charset="-128"/>
          </a:endParaRPr>
        </a:p>
        <a:p xmlns:a="http://schemas.openxmlformats.org/drawingml/2006/main"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rPr>
            <a:t>積水</a:t>
          </a:r>
        </a:p>
      </cdr:txBody>
    </cdr:sp>
  </cdr:relSizeAnchor>
  <cdr:relSizeAnchor xmlns:cdr="http://schemas.openxmlformats.org/drawingml/2006/chartDrawing">
    <cdr:from>
      <cdr:x>0.0087</cdr:x>
      <cdr:y>0.11015</cdr:y>
    </cdr:from>
    <cdr:to>
      <cdr:x>0.11547</cdr:x>
      <cdr:y>0.18256</cdr:y>
    </cdr:to>
    <cdr:sp macro="" textlink="">
      <cdr:nvSpPr>
        <cdr:cNvPr id="327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545" y="352000"/>
          <a:ext cx="583486" cy="23140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(mg/dl)</a:t>
          </a:r>
        </a:p>
      </cdr:txBody>
    </cdr:sp>
  </cdr:relSizeAnchor>
</c:userShapes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21</xdr:row>
      <xdr:rowOff>50006</xdr:rowOff>
    </xdr:from>
    <xdr:to>
      <xdr:col>16</xdr:col>
      <xdr:colOff>0</xdr:colOff>
      <xdr:row>40</xdr:row>
      <xdr:rowOff>95250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0.85073</cdr:x>
      <cdr:y>0.00498</cdr:y>
    </cdr:from>
    <cdr:to>
      <cdr:x>0.94586</cdr:x>
      <cdr:y>0.12227</cdr:y>
    </cdr:to>
    <cdr:sp macro="" textlink="">
      <cdr:nvSpPr>
        <cdr:cNvPr id="1300481" name="テキスト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720345" y="16002"/>
          <a:ext cx="863299" cy="37677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36576" tIns="32004" rIns="36576" bIns="32004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TBIL</a:t>
          </a:r>
        </a:p>
      </cdr:txBody>
    </cdr:sp>
  </cdr:relSizeAnchor>
  <cdr:relSizeAnchor xmlns:cdr="http://schemas.openxmlformats.org/drawingml/2006/chartDrawing">
    <cdr:from>
      <cdr:x>0</cdr:x>
      <cdr:y>0.14019</cdr:y>
    </cdr:from>
    <cdr:to>
      <cdr:x>0.08957</cdr:x>
      <cdr:y>0.20049</cdr:y>
    </cdr:to>
    <cdr:sp macro="" textlink="">
      <cdr:nvSpPr>
        <cdr:cNvPr id="2560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450344"/>
          <a:ext cx="812843" cy="19370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(mg/dl)</a:t>
          </a:r>
        </a:p>
      </cdr:txBody>
    </cdr:sp>
  </cdr:relSizeAnchor>
</c:userShapes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80964</xdr:colOff>
      <xdr:row>21</xdr:row>
      <xdr:rowOff>19049</xdr:rowOff>
    </xdr:from>
    <xdr:to>
      <xdr:col>15</xdr:col>
      <xdr:colOff>190502</xdr:colOff>
      <xdr:row>41</xdr:row>
      <xdr:rowOff>23812</xdr:rowOff>
    </xdr:to>
    <xdr:graphicFrame macro="">
      <xdr:nvGraphicFramePr>
        <xdr:cNvPr id="2" name="Chart 10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7.xml><?xml version="1.0" encoding="utf-8"?>
<c:userShapes xmlns:c="http://schemas.openxmlformats.org/drawingml/2006/chart">
  <cdr:relSizeAnchor xmlns:cdr="http://schemas.openxmlformats.org/drawingml/2006/chartDrawing">
    <cdr:from>
      <cdr:x>0.87308</cdr:x>
      <cdr:y>0.02838</cdr:y>
    </cdr:from>
    <cdr:to>
      <cdr:x>0.93679</cdr:x>
      <cdr:y>0.13122</cdr:y>
    </cdr:to>
    <cdr:sp macro="" textlink="">
      <cdr:nvSpPr>
        <cdr:cNvPr id="1309697" name="テキスト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380518" y="79060"/>
          <a:ext cx="465576" cy="28527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32004" rIns="27432" bIns="32004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TP</a:t>
          </a:r>
        </a:p>
      </cdr:txBody>
    </cdr:sp>
  </cdr:relSizeAnchor>
  <cdr:relSizeAnchor xmlns:cdr="http://schemas.openxmlformats.org/drawingml/2006/chartDrawing">
    <cdr:from>
      <cdr:x>0.0065</cdr:x>
      <cdr:y>0.13415</cdr:y>
    </cdr:from>
    <cdr:to>
      <cdr:x>0.06054</cdr:x>
      <cdr:y>0.19384</cdr:y>
    </cdr:to>
    <cdr:sp macro="" textlink="">
      <cdr:nvSpPr>
        <cdr:cNvPr id="39938" name="Text Box 205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77686"/>
          <a:ext cx="395814" cy="16998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(g/dl)</a:t>
          </a:r>
        </a:p>
      </cdr:txBody>
    </cdr:sp>
  </cdr:relSizeAnchor>
</c:userShapes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21</xdr:row>
      <xdr:rowOff>59529</xdr:rowOff>
    </xdr:from>
    <xdr:to>
      <xdr:col>8</xdr:col>
      <xdr:colOff>238125</xdr:colOff>
      <xdr:row>40</xdr:row>
      <xdr:rowOff>95249</xdr:rowOff>
    </xdr:to>
    <xdr:graphicFrame macro="">
      <xdr:nvGraphicFramePr>
        <xdr:cNvPr id="2" name="Chart 10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416719</xdr:colOff>
      <xdr:row>21</xdr:row>
      <xdr:rowOff>45243</xdr:rowOff>
    </xdr:from>
    <xdr:to>
      <xdr:col>16</xdr:col>
      <xdr:colOff>102394</xdr:colOff>
      <xdr:row>40</xdr:row>
      <xdr:rowOff>130969</xdr:rowOff>
    </xdr:to>
    <xdr:graphicFrame macro="">
      <xdr:nvGraphicFramePr>
        <xdr:cNvPr id="3" name="Chart 10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9.xml><?xml version="1.0" encoding="utf-8"?>
<c:userShapes xmlns:c="http://schemas.openxmlformats.org/drawingml/2006/chart">
  <cdr:relSizeAnchor xmlns:cdr="http://schemas.openxmlformats.org/drawingml/2006/chartDrawing">
    <cdr:from>
      <cdr:x>0.82489</cdr:x>
      <cdr:y>0.00734</cdr:y>
    </cdr:from>
    <cdr:to>
      <cdr:x>0.9483</cdr:x>
      <cdr:y>0.13039</cdr:y>
    </cdr:to>
    <cdr:sp macro="" textlink="">
      <cdr:nvSpPr>
        <cdr:cNvPr id="43009" name="テキスト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03533" y="21531"/>
          <a:ext cx="628890" cy="36099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400" b="1" i="0" u="none" strike="noStrike" baseline="0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rPr>
            <a:t>BCG</a:t>
          </a:r>
          <a:r>
            <a:rPr lang="ja-JP" altLang="en-US" sz="1400" b="1" i="0" u="none" strike="noStrike" baseline="0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rPr>
            <a:t>法</a:t>
          </a:r>
        </a:p>
      </cdr:txBody>
    </cdr:sp>
  </cdr:relSizeAnchor>
  <cdr:relSizeAnchor xmlns:cdr="http://schemas.openxmlformats.org/drawingml/2006/chartDrawing">
    <cdr:from>
      <cdr:x>0.00932</cdr:x>
      <cdr:y>0.11598</cdr:y>
    </cdr:from>
    <cdr:to>
      <cdr:x>0.09001</cdr:x>
      <cdr:y>0.17689</cdr:y>
    </cdr:to>
    <cdr:sp macro="" textlink="">
      <cdr:nvSpPr>
        <cdr:cNvPr id="43010" name="Text Box 102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27025"/>
          <a:ext cx="410832" cy="17540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(g/dl)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71437</xdr:colOff>
      <xdr:row>21</xdr:row>
      <xdr:rowOff>26194</xdr:rowOff>
    </xdr:from>
    <xdr:to>
      <xdr:col>15</xdr:col>
      <xdr:colOff>138112</xdr:colOff>
      <xdr:row>40</xdr:row>
      <xdr:rowOff>54768</xdr:rowOff>
    </xdr:to>
    <xdr:graphicFrame macro="">
      <xdr:nvGraphicFramePr>
        <xdr:cNvPr id="2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0.xml><?xml version="1.0" encoding="utf-8"?>
<c:userShapes xmlns:c="http://schemas.openxmlformats.org/drawingml/2006/chart">
  <cdr:relSizeAnchor xmlns:cdr="http://schemas.openxmlformats.org/drawingml/2006/chartDrawing">
    <cdr:from>
      <cdr:x>0.77131</cdr:x>
      <cdr:y>0.02401</cdr:y>
    </cdr:from>
    <cdr:to>
      <cdr:x>0.99106</cdr:x>
      <cdr:y>0.12295</cdr:y>
    </cdr:to>
    <cdr:sp macro="" textlink="">
      <cdr:nvSpPr>
        <cdr:cNvPr id="44033" name="テキスト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126981" y="73050"/>
          <a:ext cx="1153044" cy="2857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36576" tIns="32004" rIns="36576" bIns="32004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400" b="1" i="0" u="none" strike="noStrike" baseline="0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rPr>
            <a:t>BCP</a:t>
          </a:r>
          <a:r>
            <a:rPr lang="ja-JP" altLang="en-US" sz="1400" b="1" i="0" u="none" strike="noStrike" baseline="0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rPr>
            <a:t>改良法</a:t>
          </a:r>
        </a:p>
      </cdr:txBody>
    </cdr:sp>
  </cdr:relSizeAnchor>
  <cdr:relSizeAnchor xmlns:cdr="http://schemas.openxmlformats.org/drawingml/2006/chartDrawing">
    <cdr:from>
      <cdr:x>0.00894</cdr:x>
      <cdr:y>0.1203</cdr:y>
    </cdr:from>
    <cdr:to>
      <cdr:x>0.08579</cdr:x>
      <cdr:y>0.18256</cdr:y>
    </cdr:to>
    <cdr:sp macro="" textlink="">
      <cdr:nvSpPr>
        <cdr:cNvPr id="4403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49790"/>
          <a:ext cx="409187" cy="17939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(g/dl)</a:t>
          </a:r>
        </a:p>
      </cdr:txBody>
    </cdr:sp>
  </cdr:relSizeAnchor>
</c:userShapes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35719</xdr:colOff>
      <xdr:row>21</xdr:row>
      <xdr:rowOff>54767</xdr:rowOff>
    </xdr:from>
    <xdr:to>
      <xdr:col>15</xdr:col>
      <xdr:colOff>150019</xdr:colOff>
      <xdr:row>40</xdr:row>
      <xdr:rowOff>166686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2.xml><?xml version="1.0" encoding="utf-8"?>
<c:userShapes xmlns:c="http://schemas.openxmlformats.org/drawingml/2006/chart">
  <cdr:relSizeAnchor xmlns:cdr="http://schemas.openxmlformats.org/drawingml/2006/chartDrawing">
    <cdr:from>
      <cdr:x>0.86348</cdr:x>
      <cdr:y>0.02142</cdr:y>
    </cdr:from>
    <cdr:to>
      <cdr:x>0.92295</cdr:x>
      <cdr:y>0.14445</cdr:y>
    </cdr:to>
    <cdr:sp macro="" textlink="">
      <cdr:nvSpPr>
        <cdr:cNvPr id="47105" name="テキスト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727016" y="70221"/>
          <a:ext cx="532262" cy="4034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BUN</a:t>
          </a:r>
        </a:p>
      </cdr:txBody>
    </cdr:sp>
  </cdr:relSizeAnchor>
  <cdr:relSizeAnchor xmlns:cdr="http://schemas.openxmlformats.org/drawingml/2006/chartDrawing">
    <cdr:from>
      <cdr:x>0</cdr:x>
      <cdr:y>0.12952</cdr:y>
    </cdr:from>
    <cdr:to>
      <cdr:x>0.08116</cdr:x>
      <cdr:y>0.21932</cdr:y>
    </cdr:to>
    <cdr:sp macro="" textlink="">
      <cdr:nvSpPr>
        <cdr:cNvPr id="47106" name="Text Box 102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424694"/>
          <a:ext cx="726281" cy="29445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050" b="0" i="0" u="none" strike="noStrike" baseline="0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rPr>
            <a:t>(mg/dl)</a:t>
          </a:r>
        </a:p>
      </cdr:txBody>
    </cdr:sp>
  </cdr:relSizeAnchor>
</c:userShapes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9526</xdr:colOff>
      <xdr:row>21</xdr:row>
      <xdr:rowOff>47625</xdr:rowOff>
    </xdr:from>
    <xdr:to>
      <xdr:col>15</xdr:col>
      <xdr:colOff>154783</xdr:colOff>
      <xdr:row>41</xdr:row>
      <xdr:rowOff>23813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4.xml><?xml version="1.0" encoding="utf-8"?>
<c:userShapes xmlns:c="http://schemas.openxmlformats.org/drawingml/2006/chart">
  <cdr:relSizeAnchor xmlns:cdr="http://schemas.openxmlformats.org/drawingml/2006/chartDrawing">
    <cdr:from>
      <cdr:x>0.87262</cdr:x>
      <cdr:y>0.01874</cdr:y>
    </cdr:from>
    <cdr:to>
      <cdr:x>0.92552</cdr:x>
      <cdr:y>0.14063</cdr:y>
    </cdr:to>
    <cdr:sp macro="" textlink="">
      <cdr:nvSpPr>
        <cdr:cNvPr id="50177" name="テキスト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991728" y="62031"/>
          <a:ext cx="484428" cy="4034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CRE</a:t>
          </a:r>
        </a:p>
      </cdr:txBody>
    </cdr:sp>
  </cdr:relSizeAnchor>
  <cdr:relSizeAnchor xmlns:cdr="http://schemas.openxmlformats.org/drawingml/2006/chartDrawing">
    <cdr:from>
      <cdr:x>0.00641</cdr:x>
      <cdr:y>0.13246</cdr:y>
    </cdr:from>
    <cdr:to>
      <cdr:x>0.0874</cdr:x>
      <cdr:y>0.19295</cdr:y>
    </cdr:to>
    <cdr:sp macro="" textlink="">
      <cdr:nvSpPr>
        <cdr:cNvPr id="50178" name="Text Box 102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501" y="387421"/>
          <a:ext cx="600199" cy="17217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(mg/dl)</a:t>
          </a:r>
        </a:p>
      </cdr:txBody>
    </cdr:sp>
  </cdr:relSizeAnchor>
</c:userShapes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21</xdr:row>
      <xdr:rowOff>23812</xdr:rowOff>
    </xdr:from>
    <xdr:to>
      <xdr:col>15</xdr:col>
      <xdr:colOff>173832</xdr:colOff>
      <xdr:row>40</xdr:row>
      <xdr:rowOff>130969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6.xml><?xml version="1.0" encoding="utf-8"?>
<c:userShapes xmlns:c="http://schemas.openxmlformats.org/drawingml/2006/chart">
  <cdr:relSizeAnchor xmlns:cdr="http://schemas.openxmlformats.org/drawingml/2006/chartDrawing">
    <cdr:from>
      <cdr:x>0.87739</cdr:x>
      <cdr:y>0.02029</cdr:y>
    </cdr:from>
    <cdr:to>
      <cdr:x>0.91808</cdr:x>
      <cdr:y>0.14533</cdr:y>
    </cdr:to>
    <cdr:sp macro="" textlink="">
      <cdr:nvSpPr>
        <cdr:cNvPr id="53249" name="テキスト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935144" y="65472"/>
          <a:ext cx="367922" cy="4034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UA</a:t>
          </a:r>
        </a:p>
      </cdr:txBody>
    </cdr:sp>
  </cdr:relSizeAnchor>
  <cdr:relSizeAnchor xmlns:cdr="http://schemas.openxmlformats.org/drawingml/2006/chartDrawing">
    <cdr:from>
      <cdr:x>0.00121</cdr:x>
      <cdr:y>0.14746</cdr:y>
    </cdr:from>
    <cdr:to>
      <cdr:x>0.06806</cdr:x>
      <cdr:y>0.20808</cdr:y>
    </cdr:to>
    <cdr:sp macro="" textlink="">
      <cdr:nvSpPr>
        <cdr:cNvPr id="53250" name="Text Box 102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980" y="475794"/>
          <a:ext cx="604591" cy="19559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05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(mg/dl)</a:t>
          </a:r>
        </a:p>
      </cdr:txBody>
    </cdr:sp>
  </cdr:relSizeAnchor>
</c:userShapes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21</xdr:row>
      <xdr:rowOff>23813</xdr:rowOff>
    </xdr:from>
    <xdr:to>
      <xdr:col>15</xdr:col>
      <xdr:colOff>142875</xdr:colOff>
      <xdr:row>40</xdr:row>
      <xdr:rowOff>107155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8.xml><?xml version="1.0" encoding="utf-8"?>
<c:userShapes xmlns:c="http://schemas.openxmlformats.org/drawingml/2006/chart">
  <cdr:relSizeAnchor xmlns:cdr="http://schemas.openxmlformats.org/drawingml/2006/chartDrawing">
    <cdr:from>
      <cdr:x>0.8745</cdr:x>
      <cdr:y>0.01073</cdr:y>
    </cdr:from>
    <cdr:to>
      <cdr:x>0.92984</cdr:x>
      <cdr:y>0.13485</cdr:y>
    </cdr:to>
    <cdr:sp macro="" textlink="">
      <cdr:nvSpPr>
        <cdr:cNvPr id="55297" name="テキスト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881873" y="34869"/>
          <a:ext cx="498790" cy="4034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GLU</a:t>
          </a:r>
        </a:p>
      </cdr:txBody>
    </cdr:sp>
  </cdr:relSizeAnchor>
  <cdr:relSizeAnchor xmlns:cdr="http://schemas.openxmlformats.org/drawingml/2006/chartDrawing">
    <cdr:from>
      <cdr:x>0</cdr:x>
      <cdr:y>0.14147</cdr:y>
    </cdr:from>
    <cdr:to>
      <cdr:x>0.09079</cdr:x>
      <cdr:y>0.20207</cdr:y>
    </cdr:to>
    <cdr:sp macro="" textlink="">
      <cdr:nvSpPr>
        <cdr:cNvPr id="552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459839"/>
          <a:ext cx="818293" cy="19697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(mg/dl)</a:t>
          </a:r>
        </a:p>
      </cdr:txBody>
    </cdr:sp>
  </cdr:relSizeAnchor>
</c:userShapes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20</xdr:row>
      <xdr:rowOff>211932</xdr:rowOff>
    </xdr:from>
    <xdr:to>
      <xdr:col>15</xdr:col>
      <xdr:colOff>119063</xdr:colOff>
      <xdr:row>40</xdr:row>
      <xdr:rowOff>119063</xdr:rowOff>
    </xdr:to>
    <xdr:graphicFrame macro="">
      <xdr:nvGraphicFramePr>
        <xdr:cNvPr id="2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0.87429</cdr:x>
      <cdr:y>0.00827</cdr:y>
    </cdr:from>
    <cdr:to>
      <cdr:x>0.92637</cdr:x>
      <cdr:y>0.13451</cdr:y>
    </cdr:to>
    <cdr:sp macro="" textlink="">
      <cdr:nvSpPr>
        <cdr:cNvPr id="13313" name="テキスト 204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834171" y="26415"/>
          <a:ext cx="466731" cy="4034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rPr>
            <a:t>ALT</a:t>
          </a:r>
        </a:p>
      </cdr:txBody>
    </cdr:sp>
  </cdr:relSizeAnchor>
  <cdr:relSizeAnchor xmlns:cdr="http://schemas.openxmlformats.org/drawingml/2006/chartDrawing">
    <cdr:from>
      <cdr:x>0.00656</cdr:x>
      <cdr:y>0.11461</cdr:y>
    </cdr:from>
    <cdr:to>
      <cdr:x>0.09359</cdr:x>
      <cdr:y>0.21096</cdr:y>
    </cdr:to>
    <cdr:sp macro="" textlink="">
      <cdr:nvSpPr>
        <cdr:cNvPr id="13314" name="Text Box 205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14966"/>
          <a:ext cx="632117" cy="27090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(U/l)</a:t>
          </a:r>
        </a:p>
      </cdr:txBody>
    </cdr:sp>
  </cdr:relSizeAnchor>
</c:userShapes>
</file>

<file path=xl/drawings/drawing40.xml><?xml version="1.0" encoding="utf-8"?>
<c:userShapes xmlns:c="http://schemas.openxmlformats.org/drawingml/2006/chart">
  <cdr:relSizeAnchor xmlns:cdr="http://schemas.openxmlformats.org/drawingml/2006/chartDrawing">
    <cdr:from>
      <cdr:x>0.8872</cdr:x>
      <cdr:y>0.00967</cdr:y>
    </cdr:from>
    <cdr:to>
      <cdr:x>0.92601</cdr:x>
      <cdr:y>0.13415</cdr:y>
    </cdr:to>
    <cdr:sp macro="" textlink="">
      <cdr:nvSpPr>
        <cdr:cNvPr id="59393" name="テキスト 204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017447" y="31326"/>
          <a:ext cx="350802" cy="4034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Na</a:t>
          </a:r>
        </a:p>
      </cdr:txBody>
    </cdr:sp>
  </cdr:relSizeAnchor>
  <cdr:relSizeAnchor xmlns:cdr="http://schemas.openxmlformats.org/drawingml/2006/chartDrawing">
    <cdr:from>
      <cdr:x>0</cdr:x>
      <cdr:y>0.14926</cdr:y>
    </cdr:from>
    <cdr:to>
      <cdr:x>0.08632</cdr:x>
      <cdr:y>0.2094</cdr:y>
    </cdr:to>
    <cdr:sp macro="" textlink="">
      <cdr:nvSpPr>
        <cdr:cNvPr id="59394" name="Text Box 205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427219"/>
          <a:ext cx="782116" cy="17213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(mmol/l)</a:t>
          </a:r>
        </a:p>
      </cdr:txBody>
    </cdr:sp>
  </cdr:relSizeAnchor>
</c:userShapes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21</xdr:row>
      <xdr:rowOff>26193</xdr:rowOff>
    </xdr:from>
    <xdr:to>
      <xdr:col>15</xdr:col>
      <xdr:colOff>154781</xdr:colOff>
      <xdr:row>40</xdr:row>
      <xdr:rowOff>142875</xdr:rowOff>
    </xdr:to>
    <xdr:graphicFrame macro="">
      <xdr:nvGraphicFramePr>
        <xdr:cNvPr id="2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2.xml><?xml version="1.0" encoding="utf-8"?>
<c:userShapes xmlns:c="http://schemas.openxmlformats.org/drawingml/2006/chart">
  <cdr:relSizeAnchor xmlns:cdr="http://schemas.openxmlformats.org/drawingml/2006/chartDrawing">
    <cdr:from>
      <cdr:x>0.88837</cdr:x>
      <cdr:y>0.01293</cdr:y>
    </cdr:from>
    <cdr:to>
      <cdr:x>0.92047</cdr:x>
      <cdr:y>0.1392</cdr:y>
    </cdr:to>
    <cdr:sp macro="" textlink="">
      <cdr:nvSpPr>
        <cdr:cNvPr id="61441" name="テキスト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979415" y="41828"/>
          <a:ext cx="288284" cy="40863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squar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25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K</a:t>
          </a:r>
        </a:p>
      </cdr:txBody>
    </cdr:sp>
  </cdr:relSizeAnchor>
  <cdr:relSizeAnchor xmlns:cdr="http://schemas.openxmlformats.org/drawingml/2006/chartDrawing">
    <cdr:from>
      <cdr:x>0.00654</cdr:x>
      <cdr:y>0.14012</cdr:y>
    </cdr:from>
    <cdr:to>
      <cdr:x>0.08475</cdr:x>
      <cdr:y>0.19664</cdr:y>
    </cdr:to>
    <cdr:sp macro="" textlink="">
      <cdr:nvSpPr>
        <cdr:cNvPr id="614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88771"/>
          <a:ext cx="560184" cy="16084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(mmol/l)</a:t>
          </a:r>
        </a:p>
      </cdr:txBody>
    </cdr:sp>
  </cdr:relSizeAnchor>
</c:userShapes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30956</xdr:colOff>
      <xdr:row>21</xdr:row>
      <xdr:rowOff>57150</xdr:rowOff>
    </xdr:from>
    <xdr:to>
      <xdr:col>8</xdr:col>
      <xdr:colOff>145256</xdr:colOff>
      <xdr:row>39</xdr:row>
      <xdr:rowOff>142875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166688</xdr:colOff>
      <xdr:row>21</xdr:row>
      <xdr:rowOff>21431</xdr:rowOff>
    </xdr:from>
    <xdr:to>
      <xdr:col>16</xdr:col>
      <xdr:colOff>290513</xdr:colOff>
      <xdr:row>39</xdr:row>
      <xdr:rowOff>147638</xdr:rowOff>
    </xdr:to>
    <xdr:graphicFrame macro="">
      <xdr:nvGraphicFramePr>
        <xdr:cNvPr id="3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4.xml><?xml version="1.0" encoding="utf-8"?>
<c:userShapes xmlns:c="http://schemas.openxmlformats.org/drawingml/2006/chart">
  <cdr:relSizeAnchor xmlns:cdr="http://schemas.openxmlformats.org/drawingml/2006/chartDrawing">
    <cdr:from>
      <cdr:x>0.78626</cdr:x>
      <cdr:y>0</cdr:y>
    </cdr:from>
    <cdr:to>
      <cdr:x>0.98147</cdr:x>
      <cdr:y>0.20139</cdr:y>
    </cdr:to>
    <cdr:sp macro="" textlink="">
      <cdr:nvSpPr>
        <cdr:cNvPr id="1327105" name="テキスト 204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143359" y="0"/>
          <a:ext cx="1028716" cy="62150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32004" rIns="27432" bIns="32004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4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CL</a:t>
          </a:r>
        </a:p>
        <a:p xmlns:a="http://schemas.openxmlformats.org/drawingml/2006/main">
          <a:pPr algn="ctr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（日立）</a:t>
          </a:r>
        </a:p>
      </cdr:txBody>
    </cdr:sp>
  </cdr:relSizeAnchor>
  <cdr:relSizeAnchor xmlns:cdr="http://schemas.openxmlformats.org/drawingml/2006/chartDrawing">
    <cdr:from>
      <cdr:x>0.00899</cdr:x>
      <cdr:y>0.11348</cdr:y>
    </cdr:from>
    <cdr:to>
      <cdr:x>0.12487</cdr:x>
      <cdr:y>0.19394</cdr:y>
    </cdr:to>
    <cdr:sp macro="" textlink="">
      <cdr:nvSpPr>
        <cdr:cNvPr id="1327107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55552"/>
          <a:ext cx="613677" cy="2498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(mmol/l)</a:t>
          </a:r>
        </a:p>
      </cdr:txBody>
    </cdr:sp>
  </cdr:relSizeAnchor>
  <cdr:relSizeAnchor xmlns:cdr="http://schemas.openxmlformats.org/drawingml/2006/chartDrawing">
    <cdr:from>
      <cdr:x>0.28845</cdr:x>
      <cdr:y>0.11651</cdr:y>
    </cdr:from>
    <cdr:to>
      <cdr:x>0.75435</cdr:x>
      <cdr:y>0.20139</cdr:y>
    </cdr:to>
    <cdr:sp macro="" textlink="">
      <cdr:nvSpPr>
        <cdr:cNvPr id="5" name="テキスト ボックス 4"/>
        <cdr:cNvSpPr txBox="1"/>
      </cdr:nvSpPr>
      <cdr:spPr>
        <a:xfrm xmlns:a="http://schemas.openxmlformats.org/drawingml/2006/main">
          <a:off x="1540669" y="359569"/>
          <a:ext cx="2488406" cy="2619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1100"/>
            <a:t>日電から日立に装置変更となっています</a:t>
          </a:r>
        </a:p>
      </cdr:txBody>
    </cdr:sp>
  </cdr:relSizeAnchor>
  <cdr:relSizeAnchor xmlns:cdr="http://schemas.openxmlformats.org/drawingml/2006/chartDrawing">
    <cdr:from>
      <cdr:x>0.30183</cdr:x>
      <cdr:y>0.20911</cdr:y>
    </cdr:from>
    <cdr:to>
      <cdr:x>0.39099</cdr:x>
      <cdr:y>0.23611</cdr:y>
    </cdr:to>
    <cdr:sp macro="" textlink="">
      <cdr:nvSpPr>
        <cdr:cNvPr id="7" name="直線矢印コネクタ 6"/>
        <cdr:cNvSpPr/>
      </cdr:nvSpPr>
      <cdr:spPr bwMode="auto">
        <a:xfrm xmlns:a="http://schemas.openxmlformats.org/drawingml/2006/main" flipH="1">
          <a:off x="1612106" y="645319"/>
          <a:ext cx="476250" cy="83343"/>
        </a:xfrm>
        <a:prstGeom xmlns:a="http://schemas.openxmlformats.org/drawingml/2006/main" prst="straightConnector1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0000"/>
          </a:solidFill>
          <a:prstDash val="solid"/>
          <a:round/>
          <a:headEnd type="none" w="med" len="med"/>
          <a:tailEnd type="arrow"/>
        </a:ln>
        <a:effectLst xmlns:a="http://schemas.openxmlformats.org/drawingml/2006/main"/>
      </cdr:spPr>
      <cdr:txBody>
        <a:bodyPr xmlns:a="http://schemas.openxmlformats.org/drawingml/2006/main" vertOverflow="clip" wrap="square" lIns="18288" tIns="0" rIns="0" bIns="0" upright="1"/>
        <a:lstStyle xmlns:a="http://schemas.openxmlformats.org/drawingml/2006/main"/>
        <a:p xmlns:a="http://schemas.openxmlformats.org/drawingml/2006/main">
          <a:endParaRPr lang="ja-JP"/>
        </a:p>
      </cdr:txBody>
    </cdr:sp>
  </cdr:relSizeAnchor>
</c:userShapes>
</file>

<file path=xl/drawings/drawing45.xml><?xml version="1.0" encoding="utf-8"?>
<c:userShapes xmlns:c="http://schemas.openxmlformats.org/drawingml/2006/chart">
  <cdr:relSizeAnchor xmlns:cdr="http://schemas.openxmlformats.org/drawingml/2006/chartDrawing">
    <cdr:from>
      <cdr:x>0.86562</cdr:x>
      <cdr:y>0.01233</cdr:y>
    </cdr:from>
    <cdr:to>
      <cdr:x>0.91851</cdr:x>
      <cdr:y>0.1433</cdr:y>
    </cdr:to>
    <cdr:sp macro="" textlink="">
      <cdr:nvSpPr>
        <cdr:cNvPr id="91137" name="テキスト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71774" y="38100"/>
          <a:ext cx="303736" cy="40481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27432" bIns="32004" anchor="ctr" upright="1">
          <a:no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5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CL</a:t>
          </a:r>
          <a:endParaRPr lang="en-US" altLang="ja-JP" sz="900" b="1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cdr:txBody>
    </cdr:sp>
  </cdr:relSizeAnchor>
  <cdr:relSizeAnchor xmlns:cdr="http://schemas.openxmlformats.org/drawingml/2006/chartDrawing">
    <cdr:from>
      <cdr:x>0.00829</cdr:x>
      <cdr:y>0.11736</cdr:y>
    </cdr:from>
    <cdr:to>
      <cdr:x>0.10663</cdr:x>
      <cdr:y>0.20654</cdr:y>
    </cdr:to>
    <cdr:sp macro="" textlink="">
      <cdr:nvSpPr>
        <cdr:cNvPr id="1328131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67592"/>
          <a:ext cx="564833" cy="27691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(mmol/l)</a:t>
          </a:r>
        </a:p>
      </cdr:txBody>
    </cdr:sp>
  </cdr:relSizeAnchor>
</c:userShapes>
</file>

<file path=xl/drawings/drawing4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21</xdr:row>
      <xdr:rowOff>14287</xdr:rowOff>
    </xdr:from>
    <xdr:to>
      <xdr:col>15</xdr:col>
      <xdr:colOff>190500</xdr:colOff>
      <xdr:row>40</xdr:row>
      <xdr:rowOff>23813</xdr:rowOff>
    </xdr:to>
    <xdr:graphicFrame macro="">
      <xdr:nvGraphicFramePr>
        <xdr:cNvPr id="2" name="Chart 102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7.xml><?xml version="1.0" encoding="utf-8"?>
<c:userShapes xmlns:c="http://schemas.openxmlformats.org/drawingml/2006/chart">
  <cdr:relSizeAnchor xmlns:cdr="http://schemas.openxmlformats.org/drawingml/2006/chartDrawing">
    <cdr:from>
      <cdr:x>0.88486</cdr:x>
      <cdr:y>0</cdr:y>
    </cdr:from>
    <cdr:to>
      <cdr:x>0.92105</cdr:x>
      <cdr:y>0.14112</cdr:y>
    </cdr:to>
    <cdr:sp macro="" textlink="">
      <cdr:nvSpPr>
        <cdr:cNvPr id="66561" name="テキスト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070078" y="0"/>
          <a:ext cx="330027" cy="44829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25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Ca</a:t>
          </a:r>
        </a:p>
      </cdr:txBody>
    </cdr:sp>
  </cdr:relSizeAnchor>
  <cdr:relSizeAnchor xmlns:cdr="http://schemas.openxmlformats.org/drawingml/2006/chartDrawing">
    <cdr:from>
      <cdr:x>0.00648</cdr:x>
      <cdr:y>0.11125</cdr:y>
    </cdr:from>
    <cdr:to>
      <cdr:x>0.0758</cdr:x>
      <cdr:y>0.17159</cdr:y>
    </cdr:to>
    <cdr:sp macro="" textlink="">
      <cdr:nvSpPr>
        <cdr:cNvPr id="665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17767"/>
          <a:ext cx="489275" cy="1709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(mg/dl)</a:t>
          </a:r>
        </a:p>
      </cdr:txBody>
    </cdr:sp>
  </cdr:relSizeAnchor>
</c:userShapes>
</file>

<file path=xl/drawings/drawing4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11906</xdr:colOff>
      <xdr:row>20</xdr:row>
      <xdr:rowOff>200024</xdr:rowOff>
    </xdr:from>
    <xdr:to>
      <xdr:col>16</xdr:col>
      <xdr:colOff>-1</xdr:colOff>
      <xdr:row>40</xdr:row>
      <xdr:rowOff>35718</xdr:rowOff>
    </xdr:to>
    <xdr:graphicFrame macro="">
      <xdr:nvGraphicFramePr>
        <xdr:cNvPr id="2" name="Chart 307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9.xml><?xml version="1.0" encoding="utf-8"?>
<c:userShapes xmlns:c="http://schemas.openxmlformats.org/drawingml/2006/chart">
  <cdr:relSizeAnchor xmlns:cdr="http://schemas.openxmlformats.org/drawingml/2006/chartDrawing">
    <cdr:from>
      <cdr:x>0.87711</cdr:x>
      <cdr:y>0.01939</cdr:y>
    </cdr:from>
    <cdr:to>
      <cdr:x>0.91045</cdr:x>
      <cdr:y>0.14688</cdr:y>
    </cdr:to>
    <cdr:sp macro="" textlink="">
      <cdr:nvSpPr>
        <cdr:cNvPr id="71681" name="テキスト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009830" y="62142"/>
          <a:ext cx="304507" cy="40863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25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IP</a:t>
          </a:r>
        </a:p>
      </cdr:txBody>
    </cdr:sp>
  </cdr:relSizeAnchor>
  <cdr:relSizeAnchor xmlns:cdr="http://schemas.openxmlformats.org/drawingml/2006/chartDrawing">
    <cdr:from>
      <cdr:x>0.00654</cdr:x>
      <cdr:y>0.1386</cdr:y>
    </cdr:from>
    <cdr:to>
      <cdr:x>0.0739</cdr:x>
      <cdr:y>0.19793</cdr:y>
    </cdr:to>
    <cdr:sp macro="" textlink="">
      <cdr:nvSpPr>
        <cdr:cNvPr id="7168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88409"/>
          <a:ext cx="490161" cy="1694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(mg/dl)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21</xdr:row>
      <xdr:rowOff>26193</xdr:rowOff>
    </xdr:from>
    <xdr:to>
      <xdr:col>15</xdr:col>
      <xdr:colOff>154781</xdr:colOff>
      <xdr:row>40</xdr:row>
      <xdr:rowOff>35719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19051</xdr:colOff>
      <xdr:row>21</xdr:row>
      <xdr:rowOff>28575</xdr:rowOff>
    </xdr:from>
    <xdr:to>
      <xdr:col>15</xdr:col>
      <xdr:colOff>130970</xdr:colOff>
      <xdr:row>40</xdr:row>
      <xdr:rowOff>130968</xdr:rowOff>
    </xdr:to>
    <xdr:graphicFrame macro="">
      <xdr:nvGraphicFramePr>
        <xdr:cNvPr id="2" name="Chart 307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1.xml><?xml version="1.0" encoding="utf-8"?>
<c:userShapes xmlns:c="http://schemas.openxmlformats.org/drawingml/2006/chart">
  <cdr:relSizeAnchor xmlns:cdr="http://schemas.openxmlformats.org/drawingml/2006/chartDrawing">
    <cdr:from>
      <cdr:x>0.87659</cdr:x>
      <cdr:y>0.02064</cdr:y>
    </cdr:from>
    <cdr:to>
      <cdr:x>0.91097</cdr:x>
      <cdr:y>0.14563</cdr:y>
    </cdr:to>
    <cdr:sp macro="" textlink="">
      <cdr:nvSpPr>
        <cdr:cNvPr id="71681" name="テキスト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977962" y="67487"/>
          <a:ext cx="312906" cy="40863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25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Fe</a:t>
          </a:r>
        </a:p>
      </cdr:txBody>
    </cdr:sp>
  </cdr:relSizeAnchor>
  <cdr:relSizeAnchor xmlns:cdr="http://schemas.openxmlformats.org/drawingml/2006/chartDrawing">
    <cdr:from>
      <cdr:x>0.00654</cdr:x>
      <cdr:y>0.1386</cdr:y>
    </cdr:from>
    <cdr:to>
      <cdr:x>0.0739</cdr:x>
      <cdr:y>0.19793</cdr:y>
    </cdr:to>
    <cdr:sp macro="" textlink="">
      <cdr:nvSpPr>
        <cdr:cNvPr id="7168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88409"/>
          <a:ext cx="490161" cy="1694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(mg/dl)</a:t>
          </a:r>
        </a:p>
      </cdr:txBody>
    </cdr:sp>
  </cdr:relSizeAnchor>
</c:userShapes>
</file>

<file path=xl/drawings/drawing5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21</xdr:row>
      <xdr:rowOff>23812</xdr:rowOff>
    </xdr:from>
    <xdr:to>
      <xdr:col>15</xdr:col>
      <xdr:colOff>119063</xdr:colOff>
      <xdr:row>41</xdr:row>
      <xdr:rowOff>23813</xdr:rowOff>
    </xdr:to>
    <xdr:graphicFrame macro="">
      <xdr:nvGraphicFramePr>
        <xdr:cNvPr id="2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3.xml><?xml version="1.0" encoding="utf-8"?>
<c:userShapes xmlns:c="http://schemas.openxmlformats.org/drawingml/2006/chart">
  <cdr:relSizeAnchor xmlns:cdr="http://schemas.openxmlformats.org/drawingml/2006/chartDrawing">
    <cdr:from>
      <cdr:x>0.87238</cdr:x>
      <cdr:y>0.02085</cdr:y>
    </cdr:from>
    <cdr:to>
      <cdr:x>0.926</cdr:x>
      <cdr:y>0.14187</cdr:y>
    </cdr:to>
    <cdr:sp macro="" textlink="">
      <cdr:nvSpPr>
        <cdr:cNvPr id="76801" name="テキスト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991570" y="69512"/>
          <a:ext cx="491225" cy="4034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CRP</a:t>
          </a:r>
        </a:p>
      </cdr:txBody>
    </cdr:sp>
  </cdr:relSizeAnchor>
  <cdr:relSizeAnchor xmlns:cdr="http://schemas.openxmlformats.org/drawingml/2006/chartDrawing">
    <cdr:from>
      <cdr:x>0.00641</cdr:x>
      <cdr:y>0.13414</cdr:y>
    </cdr:from>
    <cdr:to>
      <cdr:x>0.09254</cdr:x>
      <cdr:y>0.19475</cdr:y>
    </cdr:to>
    <cdr:sp macro="" textlink="">
      <cdr:nvSpPr>
        <cdr:cNvPr id="7680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80146"/>
          <a:ext cx="621578" cy="1697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975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(mg/dl)</a:t>
          </a:r>
        </a:p>
      </cdr:txBody>
    </cdr:sp>
  </cdr:relSizeAnchor>
</c:userShapes>
</file>

<file path=xl/drawings/drawing5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20</xdr:row>
      <xdr:rowOff>35719</xdr:rowOff>
    </xdr:from>
    <xdr:to>
      <xdr:col>15</xdr:col>
      <xdr:colOff>154782</xdr:colOff>
      <xdr:row>39</xdr:row>
      <xdr:rowOff>130969</xdr:rowOff>
    </xdr:to>
    <xdr:graphicFrame macro="">
      <xdr:nvGraphicFramePr>
        <xdr:cNvPr id="2" name="Chart 307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5.xml><?xml version="1.0" encoding="utf-8"?>
<c:userShapes xmlns:c="http://schemas.openxmlformats.org/drawingml/2006/chart">
  <cdr:relSizeAnchor xmlns:cdr="http://schemas.openxmlformats.org/drawingml/2006/chartDrawing">
    <cdr:from>
      <cdr:x>0.86883</cdr:x>
      <cdr:y>0.02051</cdr:y>
    </cdr:from>
    <cdr:to>
      <cdr:x>0.91873</cdr:x>
      <cdr:y>0.14577</cdr:y>
    </cdr:to>
    <cdr:sp macro="" textlink="">
      <cdr:nvSpPr>
        <cdr:cNvPr id="71681" name="テキスト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037698" y="66894"/>
          <a:ext cx="461601" cy="40863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25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IgG</a:t>
          </a:r>
        </a:p>
      </cdr:txBody>
    </cdr:sp>
  </cdr:relSizeAnchor>
  <cdr:relSizeAnchor xmlns:cdr="http://schemas.openxmlformats.org/drawingml/2006/chartDrawing">
    <cdr:from>
      <cdr:x>0.00654</cdr:x>
      <cdr:y>0.1386</cdr:y>
    </cdr:from>
    <cdr:to>
      <cdr:x>0.0739</cdr:x>
      <cdr:y>0.19793</cdr:y>
    </cdr:to>
    <cdr:sp macro="" textlink="">
      <cdr:nvSpPr>
        <cdr:cNvPr id="7168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88409"/>
          <a:ext cx="490161" cy="1694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(mg/dl)</a:t>
          </a:r>
        </a:p>
      </cdr:txBody>
    </cdr:sp>
  </cdr:relSizeAnchor>
</c:userShapes>
</file>

<file path=xl/drawings/drawing5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20</xdr:row>
      <xdr:rowOff>66675</xdr:rowOff>
    </xdr:from>
    <xdr:to>
      <xdr:col>16</xdr:col>
      <xdr:colOff>11906</xdr:colOff>
      <xdr:row>39</xdr:row>
      <xdr:rowOff>119062</xdr:rowOff>
    </xdr:to>
    <xdr:graphicFrame macro="">
      <xdr:nvGraphicFramePr>
        <xdr:cNvPr id="2" name="Chart 307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7.xml><?xml version="1.0" encoding="utf-8"?>
<c:userShapes xmlns:c="http://schemas.openxmlformats.org/drawingml/2006/chart">
  <cdr:relSizeAnchor xmlns:cdr="http://schemas.openxmlformats.org/drawingml/2006/chartDrawing">
    <cdr:from>
      <cdr:x>0.8691</cdr:x>
      <cdr:y>0.01967</cdr:y>
    </cdr:from>
    <cdr:to>
      <cdr:x>0.91846</cdr:x>
      <cdr:y>0.1466</cdr:y>
    </cdr:to>
    <cdr:sp macro="" textlink="">
      <cdr:nvSpPr>
        <cdr:cNvPr id="71681" name="テキスト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000851" y="63330"/>
          <a:ext cx="454420" cy="40863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25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IgA</a:t>
          </a:r>
        </a:p>
      </cdr:txBody>
    </cdr:sp>
  </cdr:relSizeAnchor>
  <cdr:relSizeAnchor xmlns:cdr="http://schemas.openxmlformats.org/drawingml/2006/chartDrawing">
    <cdr:from>
      <cdr:x>0.00654</cdr:x>
      <cdr:y>0.1386</cdr:y>
    </cdr:from>
    <cdr:to>
      <cdr:x>0.0739</cdr:x>
      <cdr:y>0.19793</cdr:y>
    </cdr:to>
    <cdr:sp macro="" textlink="">
      <cdr:nvSpPr>
        <cdr:cNvPr id="7168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88409"/>
          <a:ext cx="490161" cy="1694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(mg/dl)</a:t>
          </a:r>
        </a:p>
      </cdr:txBody>
    </cdr:sp>
  </cdr:relSizeAnchor>
</c:userShapes>
</file>

<file path=xl/drawings/drawing5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20</xdr:row>
      <xdr:rowOff>23812</xdr:rowOff>
    </xdr:from>
    <xdr:to>
      <xdr:col>16</xdr:col>
      <xdr:colOff>11906</xdr:colOff>
      <xdr:row>39</xdr:row>
      <xdr:rowOff>154780</xdr:rowOff>
    </xdr:to>
    <xdr:graphicFrame macro="">
      <xdr:nvGraphicFramePr>
        <xdr:cNvPr id="2" name="Chart 307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9.xml><?xml version="1.0" encoding="utf-8"?>
<c:userShapes xmlns:c="http://schemas.openxmlformats.org/drawingml/2006/chart">
  <cdr:relSizeAnchor xmlns:cdr="http://schemas.openxmlformats.org/drawingml/2006/chartDrawing">
    <cdr:from>
      <cdr:x>0.86706</cdr:x>
      <cdr:y>0.02118</cdr:y>
    </cdr:from>
    <cdr:to>
      <cdr:x>0.9205</cdr:x>
      <cdr:y>0.14509</cdr:y>
    </cdr:to>
    <cdr:sp macro="" textlink="">
      <cdr:nvSpPr>
        <cdr:cNvPr id="71681" name="テキスト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938716" y="69863"/>
          <a:ext cx="489301" cy="40863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25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IgM</a:t>
          </a:r>
        </a:p>
      </cdr:txBody>
    </cdr:sp>
  </cdr:relSizeAnchor>
  <cdr:relSizeAnchor xmlns:cdr="http://schemas.openxmlformats.org/drawingml/2006/chartDrawing">
    <cdr:from>
      <cdr:x>0.00654</cdr:x>
      <cdr:y>0.1386</cdr:y>
    </cdr:from>
    <cdr:to>
      <cdr:x>0.0739</cdr:x>
      <cdr:y>0.19793</cdr:y>
    </cdr:to>
    <cdr:sp macro="" textlink="">
      <cdr:nvSpPr>
        <cdr:cNvPr id="7168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88409"/>
          <a:ext cx="490161" cy="1694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(mg/dl)</a:t>
          </a: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0.88197</cdr:x>
      <cdr:y>0.00818</cdr:y>
    </cdr:from>
    <cdr:to>
      <cdr:x>0.93446</cdr:x>
      <cdr:y>0.13518</cdr:y>
    </cdr:to>
    <cdr:sp macro="" textlink="">
      <cdr:nvSpPr>
        <cdr:cNvPr id="643073" name="テキスト 204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928181" y="25976"/>
          <a:ext cx="471925" cy="4034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rPr>
            <a:t>ALP</a:t>
          </a:r>
        </a:p>
      </cdr:txBody>
    </cdr:sp>
  </cdr:relSizeAnchor>
  <cdr:relSizeAnchor xmlns:cdr="http://schemas.openxmlformats.org/drawingml/2006/chartDrawing">
    <cdr:from>
      <cdr:x>0.00654</cdr:x>
      <cdr:y>0.11557</cdr:y>
    </cdr:from>
    <cdr:to>
      <cdr:x>0.09314</cdr:x>
      <cdr:y>0.21278</cdr:y>
    </cdr:to>
    <cdr:sp macro="" textlink="">
      <cdr:nvSpPr>
        <cdr:cNvPr id="6430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16445"/>
          <a:ext cx="632003" cy="2703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400" b="0" i="0" u="none" strike="noStrike" baseline="0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rPr>
            <a:t>(U/l)</a:t>
          </a:r>
        </a:p>
      </cdr:txBody>
    </cdr:sp>
  </cdr:relSizeAnchor>
</c:userShapes>
</file>

<file path=xl/drawings/drawing6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21</xdr:row>
      <xdr:rowOff>47623</xdr:rowOff>
    </xdr:from>
    <xdr:to>
      <xdr:col>7</xdr:col>
      <xdr:colOff>595313</xdr:colOff>
      <xdr:row>40</xdr:row>
      <xdr:rowOff>71436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88105</xdr:colOff>
      <xdr:row>21</xdr:row>
      <xdr:rowOff>71438</xdr:rowOff>
    </xdr:from>
    <xdr:to>
      <xdr:col>16</xdr:col>
      <xdr:colOff>130967</xdr:colOff>
      <xdr:row>40</xdr:row>
      <xdr:rowOff>130970</xdr:rowOff>
    </xdr:to>
    <xdr:graphicFrame macro="">
      <xdr:nvGraphicFramePr>
        <xdr:cNvPr id="3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1.xml><?xml version="1.0" encoding="utf-8"?>
<c:userShapes xmlns:c="http://schemas.openxmlformats.org/drawingml/2006/chart">
  <cdr:relSizeAnchor xmlns:cdr="http://schemas.openxmlformats.org/drawingml/2006/chartDrawing">
    <cdr:from>
      <cdr:x>0.81533</cdr:x>
      <cdr:y>0.04252</cdr:y>
    </cdr:from>
    <cdr:to>
      <cdr:x>0.90175</cdr:x>
      <cdr:y>0.23366</cdr:y>
    </cdr:to>
    <cdr:sp macro="" textlink="">
      <cdr:nvSpPr>
        <cdr:cNvPr id="90113" name="テキスト 204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145115" y="135672"/>
          <a:ext cx="439351" cy="60991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5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LDL</a:t>
          </a:r>
          <a:endParaRPr lang="en-US" altLang="ja-JP" sz="1500" b="0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 xmlns:a="http://schemas.openxmlformats.org/drawingml/2006/main">
          <a:pPr algn="ctr" rtl="0"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協和</a:t>
          </a:r>
        </a:p>
      </cdr:txBody>
    </cdr:sp>
  </cdr:relSizeAnchor>
  <cdr:relSizeAnchor xmlns:cdr="http://schemas.openxmlformats.org/drawingml/2006/chartDrawing">
    <cdr:from>
      <cdr:x>0.01002</cdr:x>
      <cdr:y>0.13797</cdr:y>
    </cdr:from>
    <cdr:to>
      <cdr:x>0.13398</cdr:x>
      <cdr:y>0.19385</cdr:y>
    </cdr:to>
    <cdr:sp macro="" textlink="">
      <cdr:nvSpPr>
        <cdr:cNvPr id="90114" name="Text Box 205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418775"/>
          <a:ext cx="589202" cy="1683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(mg/dl)</a:t>
          </a:r>
        </a:p>
      </cdr:txBody>
    </cdr:sp>
  </cdr:relSizeAnchor>
  <cdr:relSizeAnchor xmlns:cdr="http://schemas.openxmlformats.org/drawingml/2006/chartDrawing">
    <cdr:from>
      <cdr:x>0.22482</cdr:x>
      <cdr:y>0.12313</cdr:y>
    </cdr:from>
    <cdr:to>
      <cdr:x>0.71429</cdr:x>
      <cdr:y>0.20522</cdr:y>
    </cdr:to>
    <cdr:sp macro="" textlink="">
      <cdr:nvSpPr>
        <cdr:cNvPr id="4" name="テキスト ボックス 1"/>
        <cdr:cNvSpPr txBox="1"/>
      </cdr:nvSpPr>
      <cdr:spPr>
        <a:xfrm xmlns:a="http://schemas.openxmlformats.org/drawingml/2006/main">
          <a:off x="1143000" y="392907"/>
          <a:ext cx="2488450" cy="26193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ja-JP" altLang="en-US" sz="1100"/>
            <a:t>ﾃﾞﾀﾐﾅｰからﾒﾀﾎﾞﾘｰﾄﾞに変更となっています</a:t>
          </a:r>
        </a:p>
      </cdr:txBody>
    </cdr:sp>
  </cdr:relSizeAnchor>
  <cdr:relSizeAnchor xmlns:cdr="http://schemas.openxmlformats.org/drawingml/2006/chartDrawing">
    <cdr:from>
      <cdr:x>0.44731</cdr:x>
      <cdr:y>0.23134</cdr:y>
    </cdr:from>
    <cdr:to>
      <cdr:x>0.53396</cdr:x>
      <cdr:y>0.41791</cdr:y>
    </cdr:to>
    <cdr:sp macro="" textlink="">
      <cdr:nvSpPr>
        <cdr:cNvPr id="5" name="直線矢印コネクタ 4"/>
        <cdr:cNvSpPr/>
      </cdr:nvSpPr>
      <cdr:spPr bwMode="auto">
        <a:xfrm xmlns:a="http://schemas.openxmlformats.org/drawingml/2006/main" flipH="1">
          <a:off x="2274095" y="738166"/>
          <a:ext cx="440526" cy="595322"/>
        </a:xfrm>
        <a:prstGeom xmlns:a="http://schemas.openxmlformats.org/drawingml/2006/main" prst="straightConnector1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0000"/>
          </a:solidFill>
          <a:prstDash val="solid"/>
          <a:round/>
          <a:headEnd type="none" w="med" len="med"/>
          <a:tailEnd type="arrow"/>
        </a:ln>
        <a:effectLst xmlns:a="http://schemas.openxmlformats.org/drawingml/2006/main"/>
      </cdr:spPr>
      <cdr:txBody>
        <a:bodyPr xmlns:a="http://schemas.openxmlformats.org/drawingml/2006/main" wrap="square" lIns="18288" tIns="0" rIns="0" bIns="0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endParaRPr lang="ja-JP"/>
        </a:p>
      </cdr:txBody>
    </cdr:sp>
  </cdr:relSizeAnchor>
</c:userShapes>
</file>

<file path=xl/drawings/drawing62.xml><?xml version="1.0" encoding="utf-8"?>
<c:userShapes xmlns:c="http://schemas.openxmlformats.org/drawingml/2006/chart">
  <cdr:relSizeAnchor xmlns:cdr="http://schemas.openxmlformats.org/drawingml/2006/chartDrawing">
    <cdr:from>
      <cdr:x>0.84445</cdr:x>
      <cdr:y>0.02108</cdr:y>
    </cdr:from>
    <cdr:to>
      <cdr:x>0.92028</cdr:x>
      <cdr:y>0.2101</cdr:y>
    </cdr:to>
    <cdr:sp macro="" textlink="">
      <cdr:nvSpPr>
        <cdr:cNvPr id="91137" name="テキスト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92377" y="68007"/>
          <a:ext cx="439351" cy="60991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5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LDL</a:t>
          </a:r>
          <a:endParaRPr lang="en-US" altLang="ja-JP" sz="1075" b="0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 xmlns:a="http://schemas.openxmlformats.org/drawingml/2006/main">
          <a:pPr algn="ctr" rtl="0"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積水</a:t>
          </a:r>
        </a:p>
      </cdr:txBody>
    </cdr:sp>
  </cdr:relSizeAnchor>
  <cdr:relSizeAnchor xmlns:cdr="http://schemas.openxmlformats.org/drawingml/2006/chartDrawing">
    <cdr:from>
      <cdr:x>0.00821</cdr:x>
      <cdr:y>0.13482</cdr:y>
    </cdr:from>
    <cdr:to>
      <cdr:x>0.10485</cdr:x>
      <cdr:y>0.19312</cdr:y>
    </cdr:to>
    <cdr:sp macro="" textlink="">
      <cdr:nvSpPr>
        <cdr:cNvPr id="9113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409302"/>
          <a:ext cx="560563" cy="17560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(mg/dl)</a:t>
          </a:r>
        </a:p>
      </cdr:txBody>
    </cdr:sp>
  </cdr:relSizeAnchor>
</c:userShapes>
</file>

<file path=xl/drawings/drawing6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59531</xdr:colOff>
      <xdr:row>21</xdr:row>
      <xdr:rowOff>40481</xdr:rowOff>
    </xdr:from>
    <xdr:to>
      <xdr:col>15</xdr:col>
      <xdr:colOff>142875</xdr:colOff>
      <xdr:row>40</xdr:row>
      <xdr:rowOff>83344</xdr:rowOff>
    </xdr:to>
    <xdr:graphicFrame macro="">
      <xdr:nvGraphicFramePr>
        <xdr:cNvPr id="2" name="Chart 307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4.xml><?xml version="1.0" encoding="utf-8"?>
<c:userShapes xmlns:c="http://schemas.openxmlformats.org/drawingml/2006/chart">
  <cdr:relSizeAnchor xmlns:cdr="http://schemas.openxmlformats.org/drawingml/2006/chartDrawing">
    <cdr:from>
      <cdr:x>0.87258</cdr:x>
      <cdr:y>0.01269</cdr:y>
    </cdr:from>
    <cdr:to>
      <cdr:x>0.91498</cdr:x>
      <cdr:y>0.12834</cdr:y>
    </cdr:to>
    <cdr:sp macro="" textlink="">
      <cdr:nvSpPr>
        <cdr:cNvPr id="71681" name="テキスト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843822" y="40732"/>
          <a:ext cx="381126" cy="37122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27432" bIns="32004" anchor="ctr" upright="1">
          <a:no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25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Mg</a:t>
          </a:r>
        </a:p>
      </cdr:txBody>
    </cdr:sp>
  </cdr:relSizeAnchor>
  <cdr:relSizeAnchor xmlns:cdr="http://schemas.openxmlformats.org/drawingml/2006/chartDrawing">
    <cdr:from>
      <cdr:x>0.00654</cdr:x>
      <cdr:y>0.1386</cdr:y>
    </cdr:from>
    <cdr:to>
      <cdr:x>0.0739</cdr:x>
      <cdr:y>0.19793</cdr:y>
    </cdr:to>
    <cdr:sp macro="" textlink="">
      <cdr:nvSpPr>
        <cdr:cNvPr id="7168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88409"/>
          <a:ext cx="490161" cy="1694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(mg/dl)</a:t>
          </a:r>
        </a:p>
      </cdr:txBody>
    </cdr:sp>
  </cdr:relSizeAnchor>
</c:userShapes>
</file>

<file path=xl/drawings/drawing6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20</xdr:row>
      <xdr:rowOff>19050</xdr:rowOff>
    </xdr:from>
    <xdr:to>
      <xdr:col>17</xdr:col>
      <xdr:colOff>47625</xdr:colOff>
      <xdr:row>45</xdr:row>
      <xdr:rowOff>152400</xdr:rowOff>
    </xdr:to>
    <xdr:graphicFrame macro="">
      <xdr:nvGraphicFramePr>
        <xdr:cNvPr id="1348627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6.xml><?xml version="1.0" encoding="utf-8"?>
<c:userShapes xmlns:c="http://schemas.openxmlformats.org/drawingml/2006/chart">
  <cdr:relSizeAnchor xmlns:cdr="http://schemas.openxmlformats.org/drawingml/2006/chartDrawing">
    <cdr:from>
      <cdr:x>0.00618</cdr:x>
      <cdr:y>0.08617</cdr:y>
    </cdr:from>
    <cdr:to>
      <cdr:x>0.06711</cdr:x>
      <cdr:y>0.14732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47625" y="393700"/>
          <a:ext cx="469900" cy="279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1100"/>
            <a:t>（％）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21</xdr:row>
      <xdr:rowOff>61912</xdr:rowOff>
    </xdr:from>
    <xdr:to>
      <xdr:col>15</xdr:col>
      <xdr:colOff>104775</xdr:colOff>
      <xdr:row>40</xdr:row>
      <xdr:rowOff>33338</xdr:rowOff>
    </xdr:to>
    <xdr:graphicFrame macro="">
      <xdr:nvGraphicFramePr>
        <xdr:cNvPr id="2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0.88129</cdr:x>
      <cdr:y>0.00712</cdr:y>
    </cdr:from>
    <cdr:to>
      <cdr:x>0.91937</cdr:x>
      <cdr:y>0.13566</cdr:y>
    </cdr:to>
    <cdr:sp macro="" textlink="">
      <cdr:nvSpPr>
        <cdr:cNvPr id="13313" name="テキスト 204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896913" y="22335"/>
          <a:ext cx="341247" cy="4034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rPr>
            <a:t>LD</a:t>
          </a:r>
        </a:p>
      </cdr:txBody>
    </cdr:sp>
  </cdr:relSizeAnchor>
  <cdr:relSizeAnchor xmlns:cdr="http://schemas.openxmlformats.org/drawingml/2006/chartDrawing">
    <cdr:from>
      <cdr:x>0.00656</cdr:x>
      <cdr:y>0.11461</cdr:y>
    </cdr:from>
    <cdr:to>
      <cdr:x>0.09359</cdr:x>
      <cdr:y>0.21096</cdr:y>
    </cdr:to>
    <cdr:sp macro="" textlink="">
      <cdr:nvSpPr>
        <cdr:cNvPr id="13314" name="Text Box 205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14966"/>
          <a:ext cx="632117" cy="27090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400" b="0" i="0" u="none" strike="noStrike" baseline="0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rPr>
            <a:t>(U/l)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64294</xdr:colOff>
      <xdr:row>21</xdr:row>
      <xdr:rowOff>40480</xdr:rowOff>
    </xdr:from>
    <xdr:to>
      <xdr:col>15</xdr:col>
      <xdr:colOff>190500</xdr:colOff>
      <xdr:row>40</xdr:row>
      <xdr:rowOff>130968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8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9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10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3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5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7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9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3.xml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11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12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0.xml"/><Relationship Id="rId1" Type="http://schemas.openxmlformats.org/officeDocument/2006/relationships/printerSettings" Target="../printerSettings/printerSettings13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2.xml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4.xml"/><Relationship Id="rId1" Type="http://schemas.openxmlformats.org/officeDocument/2006/relationships/printerSettings" Target="../printerSettings/printerSettings14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6.xml"/><Relationship Id="rId1" Type="http://schemas.openxmlformats.org/officeDocument/2006/relationships/printerSettings" Target="../printerSettings/printerSettings15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8.xml"/><Relationship Id="rId1" Type="http://schemas.openxmlformats.org/officeDocument/2006/relationships/printerSettings" Target="../printerSettings/printerSettings1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0.xml"/><Relationship Id="rId1" Type="http://schemas.openxmlformats.org/officeDocument/2006/relationships/printerSettings" Target="../printerSettings/printerSettings17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3.xml"/><Relationship Id="rId1" Type="http://schemas.openxmlformats.org/officeDocument/2006/relationships/printerSettings" Target="../printerSettings/printerSettings18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5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35" enableFormatConditionsCalculation="0">
    <tabColor indexed="10"/>
  </sheetPr>
  <dimension ref="A1:H44"/>
  <sheetViews>
    <sheetView tabSelected="1" view="pageBreakPreview" zoomScale="75" zoomScaleNormal="65" zoomScaleSheetLayoutView="75" workbookViewId="0">
      <selection activeCell="M20" sqref="M20"/>
    </sheetView>
  </sheetViews>
  <sheetFormatPr defaultRowHeight="13.5"/>
  <cols>
    <col min="1" max="1" width="27.625" customWidth="1"/>
    <col min="2" max="2" width="9" style="15" bestFit="1" customWidth="1"/>
    <col min="3" max="3" width="11.75" bestFit="1" customWidth="1"/>
    <col min="4" max="4" width="10.875" customWidth="1"/>
    <col min="5" max="5" width="24.125" hidden="1" customWidth="1"/>
    <col min="6" max="6" width="4.625" bestFit="1" customWidth="1"/>
    <col min="7" max="7" width="8.5" bestFit="1" customWidth="1"/>
    <col min="8" max="8" width="23" bestFit="1" customWidth="1"/>
  </cols>
  <sheetData>
    <row r="1" spans="1:8" ht="22.5">
      <c r="A1" s="198" t="s">
        <v>90</v>
      </c>
      <c r="B1" s="199"/>
      <c r="C1" s="199"/>
      <c r="D1" s="199"/>
      <c r="E1" s="199"/>
      <c r="F1" s="199"/>
      <c r="G1" s="199"/>
      <c r="H1" s="199"/>
    </row>
    <row r="2" spans="1:8" ht="21.95" customHeight="1" thickBot="1">
      <c r="A2" s="16" t="s">
        <v>0</v>
      </c>
      <c r="B2" s="17" t="s">
        <v>91</v>
      </c>
      <c r="C2" s="18" t="s">
        <v>92</v>
      </c>
      <c r="D2" s="200" t="s">
        <v>93</v>
      </c>
      <c r="E2" s="201"/>
      <c r="F2" s="201"/>
      <c r="G2" s="202"/>
      <c r="H2" s="18" t="s">
        <v>94</v>
      </c>
    </row>
    <row r="3" spans="1:8" ht="21.95" customHeight="1" thickTop="1">
      <c r="A3" s="19" t="s">
        <v>17</v>
      </c>
      <c r="B3" s="104">
        <v>147</v>
      </c>
      <c r="C3" s="20" t="s">
        <v>18</v>
      </c>
      <c r="D3" s="120">
        <f>$B$3-2</f>
        <v>145</v>
      </c>
      <c r="E3" s="121" t="s">
        <v>95</v>
      </c>
      <c r="F3" s="121" t="s">
        <v>95</v>
      </c>
      <c r="G3" s="122">
        <f>$B$3+2</f>
        <v>149</v>
      </c>
      <c r="H3" s="21" t="s">
        <v>96</v>
      </c>
    </row>
    <row r="4" spans="1:8" ht="21.95" customHeight="1" thickBot="1">
      <c r="A4" s="22" t="s">
        <v>19</v>
      </c>
      <c r="B4" s="105">
        <v>5.6</v>
      </c>
      <c r="C4" s="23" t="s">
        <v>18</v>
      </c>
      <c r="D4" s="123">
        <f>$B$4-0.2</f>
        <v>5.3999999999999995</v>
      </c>
      <c r="E4" s="124" t="s">
        <v>95</v>
      </c>
      <c r="F4" s="124" t="s">
        <v>95</v>
      </c>
      <c r="G4" s="125">
        <f>$B$4+0.2</f>
        <v>5.8</v>
      </c>
      <c r="H4" s="24" t="s">
        <v>97</v>
      </c>
    </row>
    <row r="5" spans="1:8" s="13" customFormat="1" ht="21.95" customHeight="1" thickTop="1">
      <c r="A5" s="25" t="s">
        <v>98</v>
      </c>
      <c r="B5" s="106">
        <v>109</v>
      </c>
      <c r="C5" s="26" t="s">
        <v>18</v>
      </c>
      <c r="D5" s="126">
        <f>$B$5-3</f>
        <v>106</v>
      </c>
      <c r="E5" s="127" t="s">
        <v>95</v>
      </c>
      <c r="F5" s="127" t="s">
        <v>95</v>
      </c>
      <c r="G5" s="128">
        <f>$B$5+3</f>
        <v>112</v>
      </c>
      <c r="H5" s="27" t="s">
        <v>99</v>
      </c>
    </row>
    <row r="6" spans="1:8" ht="21.95" customHeight="1" thickBot="1">
      <c r="A6" s="22" t="s">
        <v>100</v>
      </c>
      <c r="B6" s="105">
        <v>105</v>
      </c>
      <c r="C6" s="23" t="s">
        <v>18</v>
      </c>
      <c r="D6" s="123">
        <f>$B$6-3</f>
        <v>102</v>
      </c>
      <c r="E6" s="124" t="s">
        <v>95</v>
      </c>
      <c r="F6" s="124" t="s">
        <v>95</v>
      </c>
      <c r="G6" s="125">
        <f>$B$6+3</f>
        <v>108</v>
      </c>
      <c r="H6" s="24" t="s">
        <v>99</v>
      </c>
    </row>
    <row r="7" spans="1:8" ht="21.95" customHeight="1" thickTop="1">
      <c r="A7" s="28" t="s">
        <v>21</v>
      </c>
      <c r="B7" s="107">
        <v>11.4</v>
      </c>
      <c r="C7" s="26" t="s">
        <v>10</v>
      </c>
      <c r="D7" s="129">
        <f>$B$7-0.5</f>
        <v>10.9</v>
      </c>
      <c r="E7" s="127" t="s">
        <v>95</v>
      </c>
      <c r="F7" s="127" t="s">
        <v>95</v>
      </c>
      <c r="G7" s="130">
        <f>$B$7+0.5</f>
        <v>11.9</v>
      </c>
      <c r="H7" s="27" t="s">
        <v>101</v>
      </c>
    </row>
    <row r="8" spans="1:8" ht="21.95" customHeight="1">
      <c r="A8" s="19" t="s">
        <v>16</v>
      </c>
      <c r="B8" s="104">
        <v>183</v>
      </c>
      <c r="C8" s="20" t="s">
        <v>10</v>
      </c>
      <c r="D8" s="131">
        <f>$B$8-5</f>
        <v>178</v>
      </c>
      <c r="E8" s="132" t="s">
        <v>95</v>
      </c>
      <c r="F8" s="132" t="s">
        <v>95</v>
      </c>
      <c r="G8" s="133">
        <f>$B$8+5</f>
        <v>188</v>
      </c>
      <c r="H8" s="21" t="s">
        <v>102</v>
      </c>
    </row>
    <row r="9" spans="1:8" ht="21.95" customHeight="1">
      <c r="A9" s="25" t="s">
        <v>9</v>
      </c>
      <c r="B9" s="108">
        <v>119</v>
      </c>
      <c r="C9" s="29" t="s">
        <v>10</v>
      </c>
      <c r="D9" s="134">
        <f>ROUNDDOWN($B$9*0.95,0)</f>
        <v>113</v>
      </c>
      <c r="E9" s="132" t="s">
        <v>95</v>
      </c>
      <c r="F9" s="132" t="s">
        <v>95</v>
      </c>
      <c r="G9" s="135">
        <f>ROUNDUP($B$9*1.05,0)</f>
        <v>125</v>
      </c>
      <c r="H9" s="30" t="s">
        <v>103</v>
      </c>
    </row>
    <row r="10" spans="1:8" ht="21.95" customHeight="1" thickBot="1">
      <c r="A10" s="22" t="s">
        <v>104</v>
      </c>
      <c r="B10" s="105">
        <v>42</v>
      </c>
      <c r="C10" s="23" t="s">
        <v>10</v>
      </c>
      <c r="D10" s="136">
        <f>ROUNDDOWN($B$10*0.95,0)</f>
        <v>39</v>
      </c>
      <c r="E10" s="137" t="s">
        <v>95</v>
      </c>
      <c r="F10" s="137" t="s">
        <v>95</v>
      </c>
      <c r="G10" s="138">
        <f>ROUNDUP($B$10*1.05,0)</f>
        <v>45</v>
      </c>
      <c r="H10" s="24" t="s">
        <v>105</v>
      </c>
    </row>
    <row r="11" spans="1:8" ht="21.95" customHeight="1" thickTop="1">
      <c r="A11" s="28" t="s">
        <v>106</v>
      </c>
      <c r="B11" s="106">
        <v>37</v>
      </c>
      <c r="C11" s="26" t="s">
        <v>10</v>
      </c>
      <c r="D11" s="126">
        <f>$B$11-3</f>
        <v>34</v>
      </c>
      <c r="E11" s="127" t="s">
        <v>95</v>
      </c>
      <c r="F11" s="127" t="s">
        <v>95</v>
      </c>
      <c r="G11" s="128">
        <f>$B$11+3</f>
        <v>40</v>
      </c>
      <c r="H11" s="27" t="s">
        <v>107</v>
      </c>
    </row>
    <row r="12" spans="1:8" ht="21.95" customHeight="1" thickBot="1">
      <c r="A12" s="31" t="s">
        <v>108</v>
      </c>
      <c r="B12" s="109">
        <v>42</v>
      </c>
      <c r="C12" s="32" t="s">
        <v>10</v>
      </c>
      <c r="D12" s="139">
        <f>$B$12-3</f>
        <v>39</v>
      </c>
      <c r="E12" s="140" t="s">
        <v>95</v>
      </c>
      <c r="F12" s="140" t="s">
        <v>95</v>
      </c>
      <c r="G12" s="141">
        <f>$B$12+3</f>
        <v>45</v>
      </c>
      <c r="H12" s="33" t="s">
        <v>109</v>
      </c>
    </row>
    <row r="13" spans="1:8" ht="21.95" customHeight="1" thickTop="1" thickBot="1">
      <c r="A13" s="34" t="s">
        <v>11</v>
      </c>
      <c r="B13" s="110">
        <v>6.5</v>
      </c>
      <c r="C13" s="35" t="s">
        <v>12</v>
      </c>
      <c r="D13" s="142">
        <f>$B$13-0.2</f>
        <v>6.3</v>
      </c>
      <c r="E13" s="143" t="s">
        <v>95</v>
      </c>
      <c r="F13" s="143" t="s">
        <v>95</v>
      </c>
      <c r="G13" s="144">
        <f>$B$13+0.2</f>
        <v>6.7</v>
      </c>
      <c r="H13" s="36" t="s">
        <v>110</v>
      </c>
    </row>
    <row r="14" spans="1:8" ht="21.95" customHeight="1" thickTop="1">
      <c r="A14" s="28" t="s">
        <v>111</v>
      </c>
      <c r="B14" s="107">
        <v>4.2</v>
      </c>
      <c r="C14" s="26" t="s">
        <v>12</v>
      </c>
      <c r="D14" s="129">
        <f>$B$14-0.2</f>
        <v>4</v>
      </c>
      <c r="E14" s="127" t="s">
        <v>95</v>
      </c>
      <c r="F14" s="127" t="s">
        <v>95</v>
      </c>
      <c r="G14" s="130">
        <f>$B$14+0.2</f>
        <v>4.4000000000000004</v>
      </c>
      <c r="H14" s="27" t="s">
        <v>110</v>
      </c>
    </row>
    <row r="15" spans="1:8" ht="21.95" customHeight="1" thickBot="1">
      <c r="A15" s="22" t="s">
        <v>112</v>
      </c>
      <c r="B15" s="111">
        <v>4.0999999999999996</v>
      </c>
      <c r="C15" s="23" t="s">
        <v>12</v>
      </c>
      <c r="D15" s="145">
        <f>$B$15-0.2</f>
        <v>3.8999999999999995</v>
      </c>
      <c r="E15" s="124" t="s">
        <v>95</v>
      </c>
      <c r="F15" s="124" t="s">
        <v>95</v>
      </c>
      <c r="G15" s="146">
        <f>$B$15+0.2</f>
        <v>4.3</v>
      </c>
      <c r="H15" s="24" t="s">
        <v>110</v>
      </c>
    </row>
    <row r="16" spans="1:8" ht="21.95" customHeight="1" thickTop="1">
      <c r="A16" s="28" t="s">
        <v>24</v>
      </c>
      <c r="B16" s="112">
        <v>1.93</v>
      </c>
      <c r="C16" s="26" t="s">
        <v>10</v>
      </c>
      <c r="D16" s="147">
        <f>$B$16-0.2</f>
        <v>1.73</v>
      </c>
      <c r="E16" s="127" t="s">
        <v>95</v>
      </c>
      <c r="F16" s="127" t="s">
        <v>95</v>
      </c>
      <c r="G16" s="148">
        <f>$B$16+0.2</f>
        <v>2.13</v>
      </c>
      <c r="H16" s="27" t="s">
        <v>113</v>
      </c>
    </row>
    <row r="17" spans="1:8" ht="21.95" customHeight="1">
      <c r="A17" s="19" t="s">
        <v>15</v>
      </c>
      <c r="B17" s="113">
        <v>6.4</v>
      </c>
      <c r="C17" s="20" t="s">
        <v>10</v>
      </c>
      <c r="D17" s="149">
        <f>$B$17-0.3</f>
        <v>6.1000000000000005</v>
      </c>
      <c r="E17" s="132" t="s">
        <v>95</v>
      </c>
      <c r="F17" s="132" t="s">
        <v>95</v>
      </c>
      <c r="G17" s="150">
        <f>$B$17+0.3</f>
        <v>6.7</v>
      </c>
      <c r="H17" s="21" t="s">
        <v>114</v>
      </c>
    </row>
    <row r="18" spans="1:8" ht="21.95" customHeight="1">
      <c r="A18" s="28" t="s">
        <v>13</v>
      </c>
      <c r="B18" s="114">
        <v>32</v>
      </c>
      <c r="C18" s="26" t="s">
        <v>10</v>
      </c>
      <c r="D18" s="131">
        <f>$B$18-2</f>
        <v>30</v>
      </c>
      <c r="E18" s="132" t="s">
        <v>95</v>
      </c>
      <c r="F18" s="132" t="s">
        <v>95</v>
      </c>
      <c r="G18" s="133">
        <f>$B$18+2</f>
        <v>34</v>
      </c>
      <c r="H18" s="27" t="s">
        <v>115</v>
      </c>
    </row>
    <row r="19" spans="1:8" ht="21.95" customHeight="1">
      <c r="A19" s="19" t="s">
        <v>14</v>
      </c>
      <c r="B19" s="115">
        <v>2.86</v>
      </c>
      <c r="C19" s="20" t="s">
        <v>10</v>
      </c>
      <c r="D19" s="151">
        <f>$B$19-0.2</f>
        <v>2.6599999999999997</v>
      </c>
      <c r="E19" s="132" t="s">
        <v>95</v>
      </c>
      <c r="F19" s="132" t="s">
        <v>95</v>
      </c>
      <c r="G19" s="152">
        <f>$B$19+0.2</f>
        <v>3.06</v>
      </c>
      <c r="H19" s="21" t="s">
        <v>113</v>
      </c>
    </row>
    <row r="20" spans="1:8" ht="21.95" customHeight="1">
      <c r="A20" s="28" t="s">
        <v>2</v>
      </c>
      <c r="B20" s="114">
        <v>97</v>
      </c>
      <c r="C20" s="26" t="s">
        <v>3</v>
      </c>
      <c r="D20" s="134">
        <f>ROUNDDOWN($B$20*0.95,0)</f>
        <v>92</v>
      </c>
      <c r="E20" s="132" t="s">
        <v>95</v>
      </c>
      <c r="F20" s="132" t="s">
        <v>95</v>
      </c>
      <c r="G20" s="135">
        <f>ROUNDUP($B$20*1.05,0)</f>
        <v>102</v>
      </c>
      <c r="H20" s="27" t="s">
        <v>116</v>
      </c>
    </row>
    <row r="21" spans="1:8" ht="21.95" customHeight="1">
      <c r="A21" s="19" t="s">
        <v>4</v>
      </c>
      <c r="B21" s="116">
        <v>76</v>
      </c>
      <c r="C21" s="20" t="s">
        <v>3</v>
      </c>
      <c r="D21" s="134">
        <f>ROUNDDOWN($B$21*0.95,0)</f>
        <v>72</v>
      </c>
      <c r="E21" s="132" t="s">
        <v>95</v>
      </c>
      <c r="F21" s="132" t="s">
        <v>95</v>
      </c>
      <c r="G21" s="135">
        <f>ROUNDUP($B$21*1.05,0)</f>
        <v>80</v>
      </c>
      <c r="H21" s="21" t="s">
        <v>117</v>
      </c>
    </row>
    <row r="22" spans="1:8" ht="21.95" customHeight="1">
      <c r="A22" s="19" t="s">
        <v>118</v>
      </c>
      <c r="B22" s="116">
        <v>71</v>
      </c>
      <c r="C22" s="20" t="s">
        <v>3</v>
      </c>
      <c r="D22" s="134">
        <f>ROUNDDOWN($B$22*0.95,0)</f>
        <v>67</v>
      </c>
      <c r="E22" s="132" t="s">
        <v>95</v>
      </c>
      <c r="F22" s="132" t="s">
        <v>95</v>
      </c>
      <c r="G22" s="135">
        <f>ROUNDUP($B$22*1.05,0)</f>
        <v>75</v>
      </c>
      <c r="H22" s="27" t="s">
        <v>119</v>
      </c>
    </row>
    <row r="23" spans="1:8" ht="21.95" customHeight="1">
      <c r="A23" s="19" t="s">
        <v>5</v>
      </c>
      <c r="B23" s="116">
        <v>274</v>
      </c>
      <c r="C23" s="20" t="s">
        <v>3</v>
      </c>
      <c r="D23" s="134">
        <f>ROUNDDOWN($B$23*0.95,0)</f>
        <v>260</v>
      </c>
      <c r="E23" s="132" t="s">
        <v>95</v>
      </c>
      <c r="F23" s="132" t="s">
        <v>95</v>
      </c>
      <c r="G23" s="135">
        <f>ROUNDUP($B$23*1.05,0)</f>
        <v>288</v>
      </c>
      <c r="H23" s="21" t="s">
        <v>120</v>
      </c>
    </row>
    <row r="24" spans="1:8" ht="21.95" customHeight="1">
      <c r="A24" s="19" t="s">
        <v>6</v>
      </c>
      <c r="B24" s="116">
        <v>293</v>
      </c>
      <c r="C24" s="20" t="s">
        <v>3</v>
      </c>
      <c r="D24" s="134">
        <f>ROUNDDOWN($B$24*0.95,0)</f>
        <v>278</v>
      </c>
      <c r="E24" s="132" t="s">
        <v>95</v>
      </c>
      <c r="F24" s="132" t="s">
        <v>95</v>
      </c>
      <c r="G24" s="135">
        <f>ROUNDUP($B$24*1.05,0)</f>
        <v>308</v>
      </c>
      <c r="H24" s="21" t="s">
        <v>121</v>
      </c>
    </row>
    <row r="25" spans="1:8" ht="21.95" customHeight="1">
      <c r="A25" s="19" t="s">
        <v>122</v>
      </c>
      <c r="B25" s="116">
        <v>292</v>
      </c>
      <c r="C25" s="20" t="s">
        <v>3</v>
      </c>
      <c r="D25" s="134">
        <f>ROUNDDOWN($B$25*0.95,0)</f>
        <v>277</v>
      </c>
      <c r="E25" s="132" t="s">
        <v>95</v>
      </c>
      <c r="F25" s="132" t="s">
        <v>95</v>
      </c>
      <c r="G25" s="135">
        <f>ROUNDUP($B$25*1.05,0)</f>
        <v>307</v>
      </c>
      <c r="H25" s="21" t="s">
        <v>121</v>
      </c>
    </row>
    <row r="26" spans="1:8" ht="21.95" customHeight="1">
      <c r="A26" s="19" t="s">
        <v>123</v>
      </c>
      <c r="B26" s="116">
        <v>212</v>
      </c>
      <c r="C26" s="20" t="s">
        <v>3</v>
      </c>
      <c r="D26" s="134">
        <f>ROUNDDOWN($B$26*0.95,0)</f>
        <v>201</v>
      </c>
      <c r="E26" s="132" t="s">
        <v>95</v>
      </c>
      <c r="F26" s="132" t="s">
        <v>95</v>
      </c>
      <c r="G26" s="135">
        <f>ROUNDUP($B$26*1.05,0)</f>
        <v>223</v>
      </c>
      <c r="H26" s="21" t="s">
        <v>124</v>
      </c>
    </row>
    <row r="27" spans="1:8" ht="21.95" customHeight="1">
      <c r="A27" s="19" t="s">
        <v>125</v>
      </c>
      <c r="B27" s="116">
        <v>304</v>
      </c>
      <c r="C27" s="20" t="s">
        <v>3</v>
      </c>
      <c r="D27" s="134">
        <f>ROUNDDOWN($B$27*0.95,0)</f>
        <v>288</v>
      </c>
      <c r="E27" s="132" t="s">
        <v>95</v>
      </c>
      <c r="F27" s="132" t="s">
        <v>95</v>
      </c>
      <c r="G27" s="135">
        <f>ROUNDUP($B$27*1.05,0)</f>
        <v>320</v>
      </c>
      <c r="H27" s="21" t="s">
        <v>126</v>
      </c>
    </row>
    <row r="28" spans="1:8" ht="21.95" customHeight="1">
      <c r="A28" s="19" t="s">
        <v>23</v>
      </c>
      <c r="B28" s="117">
        <v>155</v>
      </c>
      <c r="C28" s="20" t="s">
        <v>127</v>
      </c>
      <c r="D28" s="134">
        <f>ROUNDDOWN($B$28*0.95,0)</f>
        <v>147</v>
      </c>
      <c r="E28" s="132" t="s">
        <v>95</v>
      </c>
      <c r="F28" s="132" t="s">
        <v>95</v>
      </c>
      <c r="G28" s="135">
        <f>ROUNDUP($B$28*1.05,0)</f>
        <v>163</v>
      </c>
      <c r="H28" s="21" t="s">
        <v>128</v>
      </c>
    </row>
    <row r="29" spans="1:8" ht="21.95" customHeight="1">
      <c r="A29" s="19" t="s">
        <v>129</v>
      </c>
      <c r="B29" s="118">
        <v>2.7</v>
      </c>
      <c r="C29" s="20" t="s">
        <v>10</v>
      </c>
      <c r="D29" s="149">
        <f>$B$29-0.2</f>
        <v>2.5</v>
      </c>
      <c r="E29" s="132" t="s">
        <v>95</v>
      </c>
      <c r="F29" s="132" t="s">
        <v>95</v>
      </c>
      <c r="G29" s="150">
        <f>$B$29+0.2</f>
        <v>2.9000000000000004</v>
      </c>
      <c r="H29" s="21" t="s">
        <v>130</v>
      </c>
    </row>
    <row r="30" spans="1:8" ht="21.95" customHeight="1">
      <c r="A30" s="19" t="s">
        <v>22</v>
      </c>
      <c r="B30" s="118">
        <v>5.7</v>
      </c>
      <c r="C30" s="20" t="s">
        <v>10</v>
      </c>
      <c r="D30" s="149">
        <f>$B$30-0.2</f>
        <v>5.5</v>
      </c>
      <c r="E30" s="132" t="s">
        <v>95</v>
      </c>
      <c r="F30" s="132" t="s">
        <v>95</v>
      </c>
      <c r="G30" s="150">
        <f>$B$30+0.2</f>
        <v>5.9</v>
      </c>
      <c r="H30" s="21" t="s">
        <v>130</v>
      </c>
    </row>
    <row r="31" spans="1:8" ht="21.95" customHeight="1">
      <c r="A31" s="19" t="s">
        <v>25</v>
      </c>
      <c r="B31" s="117">
        <v>986</v>
      </c>
      <c r="C31" s="20" t="s">
        <v>10</v>
      </c>
      <c r="D31" s="134">
        <f>ROUNDDOWN($B$31*0.95,0)</f>
        <v>936</v>
      </c>
      <c r="E31" s="132" t="s">
        <v>95</v>
      </c>
      <c r="F31" s="132" t="s">
        <v>95</v>
      </c>
      <c r="G31" s="135">
        <f>ROUNDUP($B$31*1.05,0)</f>
        <v>1036</v>
      </c>
      <c r="H31" s="21" t="s">
        <v>131</v>
      </c>
    </row>
    <row r="32" spans="1:8" ht="21.95" customHeight="1">
      <c r="A32" s="19" t="s">
        <v>26</v>
      </c>
      <c r="B32" s="117">
        <v>198</v>
      </c>
      <c r="C32" s="20" t="s">
        <v>10</v>
      </c>
      <c r="D32" s="134">
        <f>ROUNDDOWN($B$32*0.9,0)</f>
        <v>178</v>
      </c>
      <c r="E32" s="132" t="s">
        <v>95</v>
      </c>
      <c r="F32" s="132" t="s">
        <v>95</v>
      </c>
      <c r="G32" s="135">
        <f>ROUNDUP($B$32*1.1,0)</f>
        <v>218</v>
      </c>
      <c r="H32" s="21" t="s">
        <v>132</v>
      </c>
    </row>
    <row r="33" spans="1:8" ht="21.95" customHeight="1">
      <c r="A33" s="19" t="s">
        <v>27</v>
      </c>
      <c r="B33" s="117">
        <v>94</v>
      </c>
      <c r="C33" s="20" t="s">
        <v>10</v>
      </c>
      <c r="D33" s="134">
        <f>ROUNDDOWN($B$33*0.9,0)</f>
        <v>84</v>
      </c>
      <c r="E33" s="132" t="s">
        <v>95</v>
      </c>
      <c r="F33" s="132" t="s">
        <v>95</v>
      </c>
      <c r="G33" s="135">
        <f>ROUNDUP($B$33*1.1,0)</f>
        <v>104</v>
      </c>
      <c r="H33" s="21" t="s">
        <v>133</v>
      </c>
    </row>
    <row r="34" spans="1:8" ht="21.95" customHeight="1">
      <c r="A34" s="37" t="s">
        <v>69</v>
      </c>
      <c r="B34" s="119"/>
      <c r="C34" s="38"/>
      <c r="D34" s="153"/>
      <c r="E34" s="154"/>
      <c r="F34" s="154"/>
      <c r="G34" s="155"/>
      <c r="H34" s="39"/>
    </row>
    <row r="35" spans="1:8" ht="21.95" customHeight="1">
      <c r="A35" s="40" t="s">
        <v>134</v>
      </c>
      <c r="B35" s="118">
        <v>2.2000000000000002</v>
      </c>
      <c r="C35" s="20" t="s">
        <v>10</v>
      </c>
      <c r="D35" s="149">
        <f>$B$35-0.3</f>
        <v>1.9000000000000001</v>
      </c>
      <c r="E35" s="132" t="s">
        <v>95</v>
      </c>
      <c r="F35" s="132" t="s">
        <v>95</v>
      </c>
      <c r="G35" s="150">
        <f>$B$35+0.3</f>
        <v>2.5</v>
      </c>
      <c r="H35" s="21" t="s">
        <v>135</v>
      </c>
    </row>
    <row r="36" spans="1:8" ht="21.95" customHeight="1">
      <c r="A36" s="41" t="s">
        <v>136</v>
      </c>
      <c r="B36" s="106">
        <v>72</v>
      </c>
      <c r="C36" s="20" t="s">
        <v>10</v>
      </c>
      <c r="D36" s="134">
        <f>$B$36-5</f>
        <v>67</v>
      </c>
      <c r="E36" s="132" t="s">
        <v>95</v>
      </c>
      <c r="F36" s="132" t="s">
        <v>95</v>
      </c>
      <c r="G36" s="135">
        <f>$B$36+5</f>
        <v>77</v>
      </c>
      <c r="H36" s="27" t="s">
        <v>137</v>
      </c>
    </row>
    <row r="37" spans="1:8" ht="21.95" customHeight="1">
      <c r="A37" s="41" t="s">
        <v>138</v>
      </c>
      <c r="B37" s="106">
        <v>67</v>
      </c>
      <c r="C37" s="26" t="s">
        <v>10</v>
      </c>
      <c r="D37" s="134">
        <f>$B$37-5</f>
        <v>62</v>
      </c>
      <c r="E37" s="132" t="s">
        <v>95</v>
      </c>
      <c r="F37" s="132" t="s">
        <v>95</v>
      </c>
      <c r="G37" s="135">
        <f>$B$37+5</f>
        <v>72</v>
      </c>
      <c r="H37" s="27" t="s">
        <v>137</v>
      </c>
    </row>
    <row r="38" spans="1:8" ht="21.95" customHeight="1">
      <c r="A38" s="19" t="s">
        <v>139</v>
      </c>
      <c r="B38" s="104">
        <v>48</v>
      </c>
      <c r="C38" s="20" t="s">
        <v>10</v>
      </c>
      <c r="D38" s="134">
        <f>$B$38-5</f>
        <v>43</v>
      </c>
      <c r="E38" s="132" t="s">
        <v>95</v>
      </c>
      <c r="F38" s="132" t="s">
        <v>95</v>
      </c>
      <c r="G38" s="135">
        <f>$B$38+5</f>
        <v>53</v>
      </c>
      <c r="H38" s="21" t="s">
        <v>137</v>
      </c>
    </row>
    <row r="39" spans="1:8" ht="18.75">
      <c r="A39" s="42"/>
      <c r="B39" s="42"/>
      <c r="C39" s="42"/>
      <c r="D39" s="43"/>
      <c r="E39" s="44"/>
      <c r="F39" s="44"/>
      <c r="G39" s="45"/>
      <c r="H39" s="42"/>
    </row>
    <row r="40" spans="1:8" ht="18.75">
      <c r="A40" s="46" t="s">
        <v>140</v>
      </c>
      <c r="B40" s="42"/>
      <c r="C40" s="42"/>
      <c r="D40" s="47"/>
      <c r="E40" s="44"/>
      <c r="F40" s="44"/>
      <c r="G40" s="45"/>
      <c r="H40" s="42"/>
    </row>
    <row r="41" spans="1:8" ht="18.75">
      <c r="A41" s="48" t="s">
        <v>141</v>
      </c>
      <c r="B41" s="49"/>
      <c r="C41" s="49"/>
      <c r="D41" s="47"/>
      <c r="E41" s="44"/>
      <c r="F41" s="44"/>
      <c r="G41" s="45"/>
      <c r="H41" s="42"/>
    </row>
    <row r="42" spans="1:8" s="14" customFormat="1" ht="18.75">
      <c r="A42" s="48" t="s">
        <v>142</v>
      </c>
      <c r="B42" s="49"/>
      <c r="C42" s="49"/>
      <c r="D42" s="43"/>
      <c r="E42" s="50"/>
      <c r="F42" s="50"/>
      <c r="G42" s="51"/>
      <c r="H42" s="42"/>
    </row>
    <row r="43" spans="1:8" ht="18.75">
      <c r="A43" s="48" t="s">
        <v>143</v>
      </c>
      <c r="B43" s="49"/>
      <c r="C43" s="52"/>
      <c r="D43" s="53"/>
      <c r="E43" s="54"/>
      <c r="F43" s="54"/>
      <c r="G43" s="55"/>
      <c r="H43" s="56"/>
    </row>
    <row r="44" spans="1:8" ht="18.75">
      <c r="A44" s="48" t="s">
        <v>144</v>
      </c>
      <c r="B44" s="49"/>
      <c r="C44" s="49"/>
      <c r="D44" s="47"/>
      <c r="E44" s="44"/>
      <c r="F44" s="44"/>
      <c r="G44" s="45"/>
      <c r="H44" s="42"/>
    </row>
  </sheetData>
  <mergeCells count="2">
    <mergeCell ref="A1:H1"/>
    <mergeCell ref="D2:G2"/>
  </mergeCells>
  <phoneticPr fontId="2"/>
  <printOptions horizontalCentered="1"/>
  <pageMargins left="0.19685039370078741" right="0.19685039370078741" top="0.89" bottom="0.19685039370078741" header="0.27559055118110237" footer="0.31496062992125984"/>
  <pageSetup paperSize="9" scale="88" orientation="portrait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 codeName="Sheet9"/>
  <dimension ref="A1:R21"/>
  <sheetViews>
    <sheetView zoomScale="80" workbookViewId="0">
      <selection activeCell="S27" sqref="S27"/>
    </sheetView>
  </sheetViews>
  <sheetFormatPr defaultRowHeight="13.5"/>
  <cols>
    <col min="1" max="1" width="3.75" customWidth="1"/>
    <col min="2" max="2" width="8.875" customWidth="1"/>
    <col min="3" max="3" width="9.375" bestFit="1" customWidth="1"/>
    <col min="4" max="5" width="8.625" customWidth="1"/>
    <col min="6" max="6" width="9.5" customWidth="1"/>
    <col min="7" max="8" width="8.625" customWidth="1"/>
    <col min="9" max="9" width="10.625" customWidth="1"/>
    <col min="10" max="10" width="8.625" customWidth="1"/>
    <col min="11" max="11" width="9.375" customWidth="1"/>
    <col min="12" max="12" width="6.875" customWidth="1"/>
    <col min="13" max="13" width="9.75" customWidth="1"/>
    <col min="14" max="14" width="5.25" customWidth="1"/>
    <col min="15" max="16" width="2.625" customWidth="1"/>
  </cols>
  <sheetData>
    <row r="1" spans="1:18" ht="20.100000000000001" customHeight="1">
      <c r="F1" s="58" t="s">
        <v>9</v>
      </c>
    </row>
    <row r="2" spans="1:18" s="78" customFormat="1" ht="15.95" customHeight="1">
      <c r="A2" s="81" t="s">
        <v>28</v>
      </c>
      <c r="B2" s="71" t="s">
        <v>29</v>
      </c>
      <c r="C2" s="71" t="s">
        <v>30</v>
      </c>
      <c r="D2" s="71" t="s">
        <v>83</v>
      </c>
      <c r="E2" s="71" t="s">
        <v>31</v>
      </c>
      <c r="F2" s="71" t="s">
        <v>32</v>
      </c>
      <c r="G2" s="71" t="s">
        <v>33</v>
      </c>
      <c r="H2" s="72" t="s">
        <v>34</v>
      </c>
      <c r="I2" s="71" t="s">
        <v>35</v>
      </c>
      <c r="J2" s="71" t="s">
        <v>72</v>
      </c>
      <c r="K2" s="73" t="s">
        <v>59</v>
      </c>
      <c r="L2" s="74" t="s">
        <v>1</v>
      </c>
      <c r="M2" s="75" t="s">
        <v>60</v>
      </c>
      <c r="N2" s="75" t="s">
        <v>36</v>
      </c>
      <c r="O2" s="85" t="s">
        <v>37</v>
      </c>
      <c r="P2" s="86" t="s">
        <v>38</v>
      </c>
      <c r="Q2" s="78" t="s">
        <v>148</v>
      </c>
    </row>
    <row r="3" spans="1:18" s="78" customFormat="1" ht="15.95" customHeight="1">
      <c r="A3" s="80">
        <v>9</v>
      </c>
      <c r="B3" s="162"/>
      <c r="C3" s="162"/>
      <c r="D3" s="162">
        <v>119.9</v>
      </c>
      <c r="E3" s="162"/>
      <c r="F3" s="162">
        <v>121.73888888888889</v>
      </c>
      <c r="G3" s="162"/>
      <c r="H3" s="163"/>
      <c r="I3" s="162"/>
      <c r="J3" s="162">
        <v>119.55</v>
      </c>
      <c r="K3" s="162">
        <v>120</v>
      </c>
      <c r="L3" s="157">
        <v>119</v>
      </c>
      <c r="M3" s="103">
        <f t="shared" ref="M3:M20" si="0">AVERAGE(B3:K3)</f>
        <v>120.29722222222223</v>
      </c>
      <c r="N3" s="103">
        <f t="shared" ref="N3:N17" si="1">MAX(B3:K3)-MIN(B3:K3)</f>
        <v>2.1888888888888971</v>
      </c>
      <c r="O3" s="76">
        <v>113</v>
      </c>
      <c r="P3" s="77">
        <v>125</v>
      </c>
      <c r="Q3" s="177">
        <f>M3/M3*100</f>
        <v>100</v>
      </c>
    </row>
    <row r="4" spans="1:18" s="78" customFormat="1" ht="15.95" customHeight="1">
      <c r="A4" s="80">
        <v>10</v>
      </c>
      <c r="B4" s="162">
        <v>118.72727272727273</v>
      </c>
      <c r="C4" s="162">
        <v>118.58181818181819</v>
      </c>
      <c r="D4" s="162">
        <v>118.83</v>
      </c>
      <c r="E4" s="162">
        <v>117.33</v>
      </c>
      <c r="F4" s="162">
        <v>122.67142857142855</v>
      </c>
      <c r="G4" s="162">
        <v>119.70833333333333</v>
      </c>
      <c r="H4" s="162">
        <v>118.5</v>
      </c>
      <c r="I4" s="162">
        <v>123.3</v>
      </c>
      <c r="J4" s="162">
        <v>117.38</v>
      </c>
      <c r="K4" s="162">
        <v>119.36363636363636</v>
      </c>
      <c r="L4" s="157">
        <v>119</v>
      </c>
      <c r="M4" s="103">
        <f t="shared" si="0"/>
        <v>119.43924891774888</v>
      </c>
      <c r="N4" s="103">
        <f t="shared" si="1"/>
        <v>5.9699999999999989</v>
      </c>
      <c r="O4" s="76">
        <v>113</v>
      </c>
      <c r="P4" s="77">
        <v>125</v>
      </c>
      <c r="Q4" s="177">
        <f>M4/M$3*100</f>
        <v>99.286788764840779</v>
      </c>
    </row>
    <row r="5" spans="1:18" s="78" customFormat="1" ht="15.95" customHeight="1">
      <c r="A5" s="80">
        <v>11</v>
      </c>
      <c r="B5" s="162">
        <v>119.13888888888889</v>
      </c>
      <c r="C5" s="162">
        <v>118.89666666666666</v>
      </c>
      <c r="D5" s="162">
        <v>118.72</v>
      </c>
      <c r="E5" s="162">
        <v>116.94</v>
      </c>
      <c r="F5" s="162">
        <v>122.4185185185185</v>
      </c>
      <c r="G5" s="162">
        <v>119.33333333333333</v>
      </c>
      <c r="H5" s="162">
        <v>119.7</v>
      </c>
      <c r="I5" s="162">
        <v>122.205</v>
      </c>
      <c r="J5" s="162">
        <v>118.66</v>
      </c>
      <c r="K5" s="162">
        <v>119.65</v>
      </c>
      <c r="L5" s="157">
        <v>119</v>
      </c>
      <c r="M5" s="103">
        <f t="shared" si="0"/>
        <v>119.56624074074077</v>
      </c>
      <c r="N5" s="103">
        <f t="shared" si="1"/>
        <v>5.4785185185184986</v>
      </c>
      <c r="O5" s="76">
        <v>113</v>
      </c>
      <c r="P5" s="77">
        <v>125</v>
      </c>
      <c r="Q5" s="177">
        <f t="shared" ref="Q5:Q17" si="2">M5/M$3*100</f>
        <v>99.392353815010665</v>
      </c>
    </row>
    <row r="6" spans="1:18" s="78" customFormat="1" ht="15.95" customHeight="1">
      <c r="A6" s="80">
        <v>12</v>
      </c>
      <c r="B6" s="162">
        <v>119.13888888888889</v>
      </c>
      <c r="C6" s="162">
        <v>118.08315789473681</v>
      </c>
      <c r="D6" s="162">
        <v>118.84</v>
      </c>
      <c r="E6" s="162">
        <v>116.78</v>
      </c>
      <c r="F6" s="162">
        <v>121.69272727272727</v>
      </c>
      <c r="G6" s="162">
        <v>119.20833333333333</v>
      </c>
      <c r="H6" s="162">
        <v>120.4</v>
      </c>
      <c r="I6" s="162">
        <v>121.28400000000001</v>
      </c>
      <c r="J6" s="162">
        <v>118.75</v>
      </c>
      <c r="K6" s="162">
        <v>118.42105263157895</v>
      </c>
      <c r="L6" s="157">
        <v>119</v>
      </c>
      <c r="M6" s="103">
        <f t="shared" si="0"/>
        <v>119.25981600212651</v>
      </c>
      <c r="N6" s="103">
        <f t="shared" si="1"/>
        <v>4.9127272727272668</v>
      </c>
      <c r="O6" s="76">
        <v>113</v>
      </c>
      <c r="P6" s="77">
        <v>125</v>
      </c>
      <c r="Q6" s="177">
        <f t="shared" si="2"/>
        <v>99.1376307773929</v>
      </c>
    </row>
    <row r="7" spans="1:18" s="78" customFormat="1" ht="15.95" customHeight="1">
      <c r="A7" s="80">
        <v>1</v>
      </c>
      <c r="B7" s="162">
        <v>118.60526315789474</v>
      </c>
      <c r="C7" s="162">
        <v>118.03</v>
      </c>
      <c r="D7" s="162">
        <v>120.41</v>
      </c>
      <c r="E7" s="162">
        <v>117.27</v>
      </c>
      <c r="F7" s="162">
        <v>121.92280701754383</v>
      </c>
      <c r="G7" s="162">
        <v>119.70833333333333</v>
      </c>
      <c r="H7" s="162">
        <v>119.7</v>
      </c>
      <c r="I7" s="162">
        <v>120.852</v>
      </c>
      <c r="J7" s="162">
        <v>117.52</v>
      </c>
      <c r="K7" s="162">
        <v>117.90909090909091</v>
      </c>
      <c r="L7" s="157">
        <v>119</v>
      </c>
      <c r="M7" s="103">
        <f t="shared" si="0"/>
        <v>119.1927494417863</v>
      </c>
      <c r="N7" s="103">
        <f t="shared" si="1"/>
        <v>4.6528070175438359</v>
      </c>
      <c r="O7" s="76">
        <v>113</v>
      </c>
      <c r="P7" s="77">
        <v>125</v>
      </c>
      <c r="Q7" s="177">
        <f t="shared" si="2"/>
        <v>99.081880063368672</v>
      </c>
    </row>
    <row r="8" spans="1:18" s="78" customFormat="1" ht="15.95" customHeight="1">
      <c r="A8" s="80">
        <v>2</v>
      </c>
      <c r="B8" s="162">
        <v>118.57894736842105</v>
      </c>
      <c r="C8" s="162">
        <v>119.82095238095238</v>
      </c>
      <c r="D8" s="162">
        <v>119.92</v>
      </c>
      <c r="E8" s="162">
        <v>117.28</v>
      </c>
      <c r="F8" s="162">
        <v>121.97407407407408</v>
      </c>
      <c r="G8" s="162">
        <v>119.52173913043478</v>
      </c>
      <c r="H8" s="162">
        <v>119.6</v>
      </c>
      <c r="I8" s="162">
        <v>122.276</v>
      </c>
      <c r="J8" s="162">
        <v>117.4</v>
      </c>
      <c r="K8" s="162">
        <v>117.78947368421052</v>
      </c>
      <c r="L8" s="157">
        <v>119</v>
      </c>
      <c r="M8" s="103">
        <f t="shared" si="0"/>
        <v>119.41611866380927</v>
      </c>
      <c r="N8" s="103">
        <f t="shared" si="1"/>
        <v>4.9959999999999951</v>
      </c>
      <c r="O8" s="76">
        <v>113</v>
      </c>
      <c r="P8" s="77">
        <v>125</v>
      </c>
      <c r="Q8" s="177">
        <f t="shared" si="2"/>
        <v>99.267561177110707</v>
      </c>
    </row>
    <row r="9" spans="1:18" s="78" customFormat="1" ht="15.95" customHeight="1">
      <c r="A9" s="80">
        <v>3</v>
      </c>
      <c r="B9" s="162">
        <v>119.375</v>
      </c>
      <c r="C9" s="162">
        <v>119.92681818181818</v>
      </c>
      <c r="D9" s="162">
        <v>119.41</v>
      </c>
      <c r="E9" s="162">
        <v>117.23</v>
      </c>
      <c r="F9" s="162">
        <v>122.10625</v>
      </c>
      <c r="G9" s="162">
        <v>119.85714285714286</v>
      </c>
      <c r="H9" s="162">
        <v>119</v>
      </c>
      <c r="I9" s="162">
        <v>122.267</v>
      </c>
      <c r="J9" s="162">
        <v>117.53</v>
      </c>
      <c r="K9" s="162">
        <v>118.13636363636364</v>
      </c>
      <c r="L9" s="157">
        <v>119</v>
      </c>
      <c r="M9" s="103">
        <f t="shared" si="0"/>
        <v>119.48385746753249</v>
      </c>
      <c r="N9" s="103">
        <f t="shared" si="1"/>
        <v>5.0369999999999919</v>
      </c>
      <c r="O9" s="76">
        <v>113</v>
      </c>
      <c r="P9" s="77">
        <v>125</v>
      </c>
      <c r="Q9" s="177">
        <f t="shared" si="2"/>
        <v>99.323870709842964</v>
      </c>
    </row>
    <row r="10" spans="1:18" s="78" customFormat="1" ht="15.95" customHeight="1">
      <c r="A10" s="80">
        <v>4</v>
      </c>
      <c r="B10" s="162">
        <v>119.80555555555556</v>
      </c>
      <c r="C10" s="162">
        <v>119.82095238095238</v>
      </c>
      <c r="D10" s="162">
        <v>120.97</v>
      </c>
      <c r="E10" s="162">
        <v>117.25</v>
      </c>
      <c r="F10" s="162">
        <v>122.19354838709677</v>
      </c>
      <c r="G10" s="162">
        <v>119.9047619047619</v>
      </c>
      <c r="H10" s="162">
        <v>120.5</v>
      </c>
      <c r="I10" s="162">
        <v>121.47799999999999</v>
      </c>
      <c r="J10" s="162">
        <v>117.8</v>
      </c>
      <c r="K10" s="162">
        <v>118.30434782608695</v>
      </c>
      <c r="L10" s="157">
        <v>119</v>
      </c>
      <c r="M10" s="103">
        <f t="shared" si="0"/>
        <v>119.80271660544535</v>
      </c>
      <c r="N10" s="103">
        <f t="shared" si="1"/>
        <v>4.9435483870967687</v>
      </c>
      <c r="O10" s="76">
        <v>113</v>
      </c>
      <c r="P10" s="77">
        <v>125</v>
      </c>
      <c r="Q10" s="177">
        <f t="shared" si="2"/>
        <v>99.588930145150485</v>
      </c>
    </row>
    <row r="11" spans="1:18" s="78" customFormat="1" ht="15.95" customHeight="1">
      <c r="A11" s="80">
        <v>5</v>
      </c>
      <c r="B11" s="162">
        <v>119.33333333333333</v>
      </c>
      <c r="C11" s="162">
        <v>120.23555555555555</v>
      </c>
      <c r="D11" s="162">
        <v>119.26</v>
      </c>
      <c r="E11" s="162">
        <v>117.51</v>
      </c>
      <c r="F11" s="162">
        <v>121.81132075471702</v>
      </c>
      <c r="G11" s="162">
        <v>119.4</v>
      </c>
      <c r="H11" s="162">
        <v>118.1</v>
      </c>
      <c r="I11" s="162">
        <v>119.042</v>
      </c>
      <c r="J11" s="162">
        <v>117.83</v>
      </c>
      <c r="K11" s="162">
        <v>118.15</v>
      </c>
      <c r="L11" s="157">
        <v>119</v>
      </c>
      <c r="M11" s="103">
        <f t="shared" si="0"/>
        <v>119.0672209643606</v>
      </c>
      <c r="N11" s="103">
        <f t="shared" si="1"/>
        <v>4.3013207547170111</v>
      </c>
      <c r="O11" s="76">
        <v>113</v>
      </c>
      <c r="P11" s="77">
        <v>125</v>
      </c>
      <c r="Q11" s="177">
        <f t="shared" si="2"/>
        <v>98.977531454891391</v>
      </c>
    </row>
    <row r="12" spans="1:18" s="78" customFormat="1" ht="15.95" customHeight="1">
      <c r="A12" s="80">
        <v>6</v>
      </c>
      <c r="B12" s="162">
        <v>119.30555555555556</v>
      </c>
      <c r="C12" s="162">
        <v>119.82095238095238</v>
      </c>
      <c r="D12" s="162">
        <v>120.01</v>
      </c>
      <c r="E12" s="162">
        <v>117.63</v>
      </c>
      <c r="F12" s="162">
        <v>122</v>
      </c>
      <c r="G12" s="162">
        <v>120.1063829787234</v>
      </c>
      <c r="H12" s="162">
        <v>118.6</v>
      </c>
      <c r="I12" s="162">
        <v>120.03700000000001</v>
      </c>
      <c r="J12" s="162">
        <v>117.96</v>
      </c>
      <c r="K12" s="162">
        <v>117.77272727272727</v>
      </c>
      <c r="L12" s="157">
        <v>119</v>
      </c>
      <c r="M12" s="103">
        <f t="shared" si="0"/>
        <v>119.32426181879586</v>
      </c>
      <c r="N12" s="103">
        <f t="shared" si="1"/>
        <v>4.3700000000000045</v>
      </c>
      <c r="O12" s="76">
        <v>113</v>
      </c>
      <c r="P12" s="77">
        <v>125</v>
      </c>
      <c r="Q12" s="177">
        <f t="shared" si="2"/>
        <v>99.191202934321254</v>
      </c>
    </row>
    <row r="13" spans="1:18" s="78" customFormat="1" ht="15.95" customHeight="1">
      <c r="A13" s="80">
        <v>7</v>
      </c>
      <c r="B13" s="162">
        <v>119.94117647058823</v>
      </c>
      <c r="C13" s="162">
        <v>118.62772727272728</v>
      </c>
      <c r="D13" s="162">
        <v>120.27</v>
      </c>
      <c r="E13" s="162">
        <v>117.53</v>
      </c>
      <c r="F13" s="162">
        <v>122.03939393939392</v>
      </c>
      <c r="G13" s="162">
        <v>120.70454545454545</v>
      </c>
      <c r="H13" s="162">
        <v>118.4</v>
      </c>
      <c r="I13" s="162">
        <v>120.012</v>
      </c>
      <c r="J13" s="162">
        <v>118.04</v>
      </c>
      <c r="K13" s="162">
        <v>117.91304347826087</v>
      </c>
      <c r="L13" s="157">
        <v>119</v>
      </c>
      <c r="M13" s="103">
        <f t="shared" si="0"/>
        <v>119.34778866155156</v>
      </c>
      <c r="N13" s="103">
        <f t="shared" si="1"/>
        <v>4.5093939393939166</v>
      </c>
      <c r="O13" s="76">
        <v>113</v>
      </c>
      <c r="P13" s="77">
        <v>125</v>
      </c>
      <c r="Q13" s="177">
        <f t="shared" si="2"/>
        <v>99.210760196177432</v>
      </c>
    </row>
    <row r="14" spans="1:18" s="78" customFormat="1" ht="15.95" customHeight="1">
      <c r="A14" s="80">
        <v>8</v>
      </c>
      <c r="B14" s="162">
        <v>118.59375</v>
      </c>
      <c r="C14" s="162">
        <v>118.45714285714287</v>
      </c>
      <c r="D14" s="162">
        <v>120.13</v>
      </c>
      <c r="E14" s="162">
        <v>118.2</v>
      </c>
      <c r="F14" s="162">
        <v>121.2322580645161</v>
      </c>
      <c r="G14" s="162">
        <v>119.87755102040816</v>
      </c>
      <c r="H14" s="162">
        <v>118.2</v>
      </c>
      <c r="I14" s="162">
        <v>119.506</v>
      </c>
      <c r="J14" s="162">
        <v>118.73</v>
      </c>
      <c r="K14" s="162">
        <v>118.57142857142857</v>
      </c>
      <c r="L14" s="157">
        <v>119</v>
      </c>
      <c r="M14" s="103">
        <f t="shared" si="0"/>
        <v>119.14981305134958</v>
      </c>
      <c r="N14" s="103">
        <f t="shared" si="1"/>
        <v>3.0322580645160997</v>
      </c>
      <c r="O14" s="76">
        <v>113</v>
      </c>
      <c r="P14" s="77">
        <v>125</v>
      </c>
      <c r="Q14" s="177">
        <f t="shared" si="2"/>
        <v>99.046188141607246</v>
      </c>
    </row>
    <row r="15" spans="1:18" s="78" customFormat="1" ht="15.95" customHeight="1">
      <c r="A15" s="80">
        <v>9</v>
      </c>
      <c r="B15" s="162">
        <v>118.75</v>
      </c>
      <c r="C15" s="162">
        <v>118.85777777777778</v>
      </c>
      <c r="D15" s="162">
        <v>121.37</v>
      </c>
      <c r="E15" s="162">
        <v>117.96</v>
      </c>
      <c r="F15" s="162">
        <v>121.4703703703704</v>
      </c>
      <c r="G15" s="162">
        <v>119.90217391304348</v>
      </c>
      <c r="H15" s="162">
        <v>118.1</v>
      </c>
      <c r="I15" s="162">
        <v>119.095</v>
      </c>
      <c r="J15" s="162">
        <v>119.67</v>
      </c>
      <c r="K15" s="162">
        <v>118.80952380952381</v>
      </c>
      <c r="L15" s="157">
        <v>119</v>
      </c>
      <c r="M15" s="103">
        <f t="shared" si="0"/>
        <v>119.39848458707156</v>
      </c>
      <c r="N15" s="103">
        <f t="shared" si="1"/>
        <v>3.5103703703704099</v>
      </c>
      <c r="O15" s="76">
        <v>113</v>
      </c>
      <c r="P15" s="77">
        <v>125</v>
      </c>
      <c r="Q15" s="177">
        <f t="shared" si="2"/>
        <v>99.252902420730507</v>
      </c>
      <c r="R15" s="87"/>
    </row>
    <row r="16" spans="1:18" s="78" customFormat="1" ht="15.95" customHeight="1">
      <c r="A16" s="80">
        <v>10</v>
      </c>
      <c r="B16" s="162">
        <v>119.75</v>
      </c>
      <c r="C16" s="162">
        <v>118.45714285714287</v>
      </c>
      <c r="D16" s="162">
        <v>120.07</v>
      </c>
      <c r="E16" s="162">
        <v>118.03</v>
      </c>
      <c r="F16" s="162">
        <v>121.5704918</v>
      </c>
      <c r="G16" s="162">
        <v>119.96666666666667</v>
      </c>
      <c r="H16" s="162">
        <v>117.5</v>
      </c>
      <c r="I16" s="162">
        <v>118.301</v>
      </c>
      <c r="J16" s="162">
        <v>117.92</v>
      </c>
      <c r="K16" s="162">
        <v>119.64150943396227</v>
      </c>
      <c r="L16" s="157">
        <v>119</v>
      </c>
      <c r="M16" s="103">
        <f t="shared" si="0"/>
        <v>119.12068107577718</v>
      </c>
      <c r="N16" s="103">
        <f t="shared" si="1"/>
        <v>4.0704917999999992</v>
      </c>
      <c r="O16" s="76">
        <v>113</v>
      </c>
      <c r="P16" s="77">
        <v>125</v>
      </c>
      <c r="Q16" s="177">
        <f t="shared" si="2"/>
        <v>99.021971476388998</v>
      </c>
      <c r="R16" s="87"/>
    </row>
    <row r="17" spans="1:18" s="78" customFormat="1" ht="15.95" customHeight="1">
      <c r="A17" s="80">
        <v>11</v>
      </c>
      <c r="B17" s="162">
        <v>119.5625</v>
      </c>
      <c r="C17" s="162">
        <v>118.05578947368421</v>
      </c>
      <c r="D17" s="162">
        <v>121.39</v>
      </c>
      <c r="E17" s="162">
        <v>117.89</v>
      </c>
      <c r="F17" s="162">
        <v>122.23137254901958</v>
      </c>
      <c r="G17" s="162">
        <v>120.15</v>
      </c>
      <c r="H17" s="162">
        <v>119.5</v>
      </c>
      <c r="I17" s="162">
        <v>120.241</v>
      </c>
      <c r="J17" s="162">
        <v>118.38</v>
      </c>
      <c r="K17" s="162">
        <v>119.22448979591837</v>
      </c>
      <c r="L17" s="157">
        <v>119</v>
      </c>
      <c r="M17" s="103">
        <f t="shared" si="0"/>
        <v>119.6625151818622</v>
      </c>
      <c r="N17" s="103">
        <f t="shared" si="1"/>
        <v>4.3413725490195816</v>
      </c>
      <c r="O17" s="76">
        <v>113</v>
      </c>
      <c r="P17" s="77">
        <v>125</v>
      </c>
      <c r="Q17" s="177">
        <f t="shared" si="2"/>
        <v>99.4723842923093</v>
      </c>
      <c r="R17" s="87"/>
    </row>
    <row r="18" spans="1:18" s="78" customFormat="1" ht="15.95" customHeight="1">
      <c r="A18" s="80">
        <v>12</v>
      </c>
      <c r="B18" s="162">
        <v>119.78125</v>
      </c>
      <c r="C18" s="162">
        <v>117.84578947368419</v>
      </c>
      <c r="D18" s="162">
        <v>121.37</v>
      </c>
      <c r="E18" s="162">
        <v>118.02</v>
      </c>
      <c r="F18" s="162">
        <v>122.14385964912282</v>
      </c>
      <c r="G18" s="162">
        <v>120.65</v>
      </c>
      <c r="H18" s="162">
        <v>120.8</v>
      </c>
      <c r="I18" s="162">
        <v>120.325</v>
      </c>
      <c r="J18" s="162">
        <v>118.15</v>
      </c>
      <c r="K18" s="162">
        <v>119.44897959183673</v>
      </c>
      <c r="L18" s="157">
        <v>119</v>
      </c>
      <c r="M18" s="103">
        <f t="shared" si="0"/>
        <v>119.85348787146435</v>
      </c>
      <c r="N18" s="103">
        <f>MAX(B18:K18)-MIN(B18:K18)</f>
        <v>4.2980701754386246</v>
      </c>
      <c r="O18" s="76">
        <v>113</v>
      </c>
      <c r="P18" s="77">
        <v>125</v>
      </c>
      <c r="Q18" s="177">
        <f>M18/M$3*100</f>
        <v>99.631134998330907</v>
      </c>
      <c r="R18" s="87"/>
    </row>
    <row r="19" spans="1:18" s="78" customFormat="1" ht="15.95" customHeight="1">
      <c r="A19" s="84">
        <v>1</v>
      </c>
      <c r="B19" s="162">
        <v>119.8125</v>
      </c>
      <c r="C19" s="162">
        <v>118.10631578947371</v>
      </c>
      <c r="D19" s="162">
        <v>120.89</v>
      </c>
      <c r="E19" s="162">
        <v>117.68</v>
      </c>
      <c r="F19" s="162">
        <v>122.70862068965515</v>
      </c>
      <c r="G19" s="162">
        <v>120.75</v>
      </c>
      <c r="H19" s="162">
        <v>120.4</v>
      </c>
      <c r="I19" s="162">
        <v>121.062</v>
      </c>
      <c r="J19" s="162">
        <v>117.82</v>
      </c>
      <c r="K19" s="162">
        <v>119.35185185185185</v>
      </c>
      <c r="L19" s="157">
        <v>119</v>
      </c>
      <c r="M19" s="103">
        <f t="shared" si="0"/>
        <v>119.85812883309809</v>
      </c>
      <c r="N19" s="103">
        <f>MAX(B19:K19)-MIN(B19:K19)</f>
        <v>5.028620689655142</v>
      </c>
      <c r="O19" s="76">
        <v>113</v>
      </c>
      <c r="P19" s="77">
        <v>125</v>
      </c>
      <c r="Q19" s="177">
        <f>M19/M$3*100</f>
        <v>99.634992910881166</v>
      </c>
    </row>
    <row r="20" spans="1:18" s="78" customFormat="1" ht="15.95" customHeight="1">
      <c r="A20" s="84">
        <v>2</v>
      </c>
      <c r="B20" s="162">
        <v>119.88888888888889</v>
      </c>
      <c r="C20" s="162">
        <v>118.01750000000001</v>
      </c>
      <c r="D20" s="162"/>
      <c r="E20" s="162"/>
      <c r="F20" s="162">
        <v>122.16896551724142</v>
      </c>
      <c r="G20" s="162"/>
      <c r="H20" s="162">
        <v>120.3</v>
      </c>
      <c r="I20" s="162">
        <v>120.89700000000001</v>
      </c>
      <c r="J20" s="162">
        <v>117.73</v>
      </c>
      <c r="K20" s="162">
        <v>120.05</v>
      </c>
      <c r="L20" s="157">
        <v>119</v>
      </c>
      <c r="M20" s="103">
        <f t="shared" si="0"/>
        <v>119.86462205801863</v>
      </c>
      <c r="N20" s="103">
        <f>MAX(B20:K20)-MIN(B20:K20)</f>
        <v>4.4389655172414137</v>
      </c>
      <c r="O20" s="76">
        <v>113</v>
      </c>
      <c r="P20" s="77">
        <v>125</v>
      </c>
      <c r="Q20" s="177">
        <f>M20/M$3*100</f>
        <v>99.640390562464958</v>
      </c>
    </row>
    <row r="21" spans="1:18" s="78" customFormat="1" ht="15.95" customHeight="1">
      <c r="A21" s="84">
        <v>3</v>
      </c>
      <c r="B21" s="162"/>
      <c r="C21" s="162"/>
      <c r="D21" s="162"/>
      <c r="E21" s="162"/>
      <c r="F21" s="162"/>
      <c r="G21" s="162"/>
      <c r="H21" s="162">
        <v>120</v>
      </c>
      <c r="I21" s="162"/>
      <c r="J21" s="162"/>
      <c r="K21" s="162"/>
      <c r="L21" s="157">
        <v>119</v>
      </c>
      <c r="M21" s="103">
        <f t="shared" ref="M21" si="3">AVERAGE(B21:K21)</f>
        <v>120</v>
      </c>
      <c r="N21" s="103">
        <f>MAX(B21:K21)-MIN(B21:K21)</f>
        <v>0</v>
      </c>
      <c r="O21" s="76">
        <v>113</v>
      </c>
      <c r="P21" s="77">
        <v>125</v>
      </c>
      <c r="Q21" s="177">
        <f>M21/M$3*100</f>
        <v>99.752926778580814</v>
      </c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sheetPr codeName="Sheet10"/>
  <dimension ref="A1:R21"/>
  <sheetViews>
    <sheetView zoomScale="80" workbookViewId="0">
      <selection activeCell="T24" sqref="T24"/>
    </sheetView>
  </sheetViews>
  <sheetFormatPr defaultRowHeight="13.5"/>
  <cols>
    <col min="1" max="1" width="3.75" customWidth="1"/>
    <col min="2" max="2" width="7.875" customWidth="1"/>
    <col min="4" max="5" width="8.625" customWidth="1"/>
    <col min="6" max="6" width="9.5" customWidth="1"/>
    <col min="7" max="8" width="8.625" customWidth="1"/>
    <col min="9" max="9" width="10.625" customWidth="1"/>
    <col min="10" max="10" width="8.625" customWidth="1"/>
    <col min="11" max="11" width="9.375" customWidth="1"/>
    <col min="12" max="12" width="6.875" customWidth="1"/>
    <col min="13" max="13" width="9.75" customWidth="1"/>
    <col min="14" max="14" width="5.125" customWidth="1"/>
    <col min="15" max="16" width="2.625" customWidth="1"/>
    <col min="17" max="17" width="10.125" bestFit="1" customWidth="1"/>
  </cols>
  <sheetData>
    <row r="1" spans="1:18" ht="20.100000000000001" customHeight="1">
      <c r="F1" s="58" t="s">
        <v>73</v>
      </c>
    </row>
    <row r="2" spans="1:18" ht="15.95" customHeight="1">
      <c r="A2" s="81" t="s">
        <v>28</v>
      </c>
      <c r="B2" s="71" t="s">
        <v>29</v>
      </c>
      <c r="C2" s="71" t="s">
        <v>30</v>
      </c>
      <c r="D2" s="71" t="s">
        <v>83</v>
      </c>
      <c r="E2" s="71" t="s">
        <v>31</v>
      </c>
      <c r="F2" s="71" t="s">
        <v>32</v>
      </c>
      <c r="G2" s="71" t="s">
        <v>33</v>
      </c>
      <c r="H2" s="72" t="s">
        <v>34</v>
      </c>
      <c r="I2" s="71" t="s">
        <v>35</v>
      </c>
      <c r="J2" s="71" t="s">
        <v>72</v>
      </c>
      <c r="K2" s="73" t="s">
        <v>59</v>
      </c>
      <c r="L2" s="74" t="s">
        <v>1</v>
      </c>
      <c r="M2" s="75" t="s">
        <v>60</v>
      </c>
      <c r="N2" s="75" t="s">
        <v>36</v>
      </c>
      <c r="O2" s="85" t="s">
        <v>37</v>
      </c>
      <c r="P2" s="86" t="s">
        <v>38</v>
      </c>
      <c r="Q2" s="78" t="s">
        <v>148</v>
      </c>
    </row>
    <row r="3" spans="1:18" ht="15.95" customHeight="1">
      <c r="A3" s="80">
        <v>9</v>
      </c>
      <c r="B3" s="162"/>
      <c r="C3" s="162"/>
      <c r="D3" s="162">
        <v>40.380000000000003</v>
      </c>
      <c r="E3" s="162"/>
      <c r="F3" s="162">
        <v>42.033333333333331</v>
      </c>
      <c r="G3" s="162"/>
      <c r="H3" s="163"/>
      <c r="I3" s="162"/>
      <c r="J3" s="162">
        <v>40.880000000000003</v>
      </c>
      <c r="K3" s="162">
        <v>41.6</v>
      </c>
      <c r="L3" s="158">
        <v>42</v>
      </c>
      <c r="M3" s="103">
        <f t="shared" ref="M3:M20" si="0">AVERAGE(B3:J3)</f>
        <v>41.097777777777772</v>
      </c>
      <c r="N3" s="103">
        <f>MAX(B3:J3)-MIN(B3:J3)</f>
        <v>1.6533333333333289</v>
      </c>
      <c r="O3" s="88">
        <v>39</v>
      </c>
      <c r="P3" s="88">
        <v>45</v>
      </c>
      <c r="Q3" s="177">
        <f>M3/M3*100</f>
        <v>100</v>
      </c>
    </row>
    <row r="4" spans="1:18" ht="15.95" customHeight="1">
      <c r="A4" s="80">
        <v>10</v>
      </c>
      <c r="B4" s="162">
        <v>43.340909090909093</v>
      </c>
      <c r="C4" s="162">
        <v>39.757272727272728</v>
      </c>
      <c r="D4" s="162">
        <v>40.25</v>
      </c>
      <c r="E4" s="162">
        <v>39.72</v>
      </c>
      <c r="F4" s="162">
        <v>42.220312499999999</v>
      </c>
      <c r="G4" s="162">
        <v>42.208333333333336</v>
      </c>
      <c r="H4" s="162">
        <v>42.5</v>
      </c>
      <c r="I4" s="162">
        <v>41.3</v>
      </c>
      <c r="J4" s="162">
        <v>40.4</v>
      </c>
      <c r="K4" s="162">
        <v>41.363636363636367</v>
      </c>
      <c r="L4" s="158">
        <v>42</v>
      </c>
      <c r="M4" s="103">
        <f t="shared" si="0"/>
        <v>41.299647516835016</v>
      </c>
      <c r="N4" s="103">
        <f>MAX(B4,D4,E4,I4)-MIN(B4,D4,E4,I4)</f>
        <v>3.6209090909090946</v>
      </c>
      <c r="O4" s="88">
        <v>39</v>
      </c>
      <c r="P4" s="88">
        <v>45</v>
      </c>
      <c r="Q4" s="177">
        <f>M4/M$3*100</f>
        <v>100.49119380650893</v>
      </c>
    </row>
    <row r="5" spans="1:18" ht="15.95" customHeight="1">
      <c r="A5" s="80">
        <v>11</v>
      </c>
      <c r="B5" s="162">
        <v>43.083333333333336</v>
      </c>
      <c r="C5" s="162">
        <v>39.74722222222222</v>
      </c>
      <c r="D5" s="162">
        <v>40.69</v>
      </c>
      <c r="E5" s="162">
        <v>39.75</v>
      </c>
      <c r="F5" s="162">
        <v>42.201818181818197</v>
      </c>
      <c r="G5" s="162">
        <v>42.166666666666664</v>
      </c>
      <c r="H5" s="162">
        <v>42.1</v>
      </c>
      <c r="I5" s="162">
        <v>41.345999999999997</v>
      </c>
      <c r="J5" s="162">
        <v>40.79</v>
      </c>
      <c r="K5" s="162">
        <v>41.3</v>
      </c>
      <c r="L5" s="158">
        <v>42</v>
      </c>
      <c r="M5" s="103">
        <f t="shared" si="0"/>
        <v>41.319448933782269</v>
      </c>
      <c r="N5" s="103">
        <f>MAX(B5,D5,E5,I5)-MIN(B5,D5,E5,I5)</f>
        <v>3.3333333333333357</v>
      </c>
      <c r="O5" s="88">
        <v>39</v>
      </c>
      <c r="P5" s="88">
        <v>45</v>
      </c>
      <c r="Q5" s="177">
        <f t="shared" ref="Q5:Q17" si="1">M5/M$3*100</f>
        <v>100.53937504164607</v>
      </c>
    </row>
    <row r="6" spans="1:18" ht="15.95" customHeight="1">
      <c r="A6" s="80">
        <v>12</v>
      </c>
      <c r="B6" s="162">
        <v>43.277777777777779</v>
      </c>
      <c r="C6" s="162">
        <v>39.803888888888899</v>
      </c>
      <c r="D6" s="162">
        <v>40.76</v>
      </c>
      <c r="E6" s="162">
        <v>39.81</v>
      </c>
      <c r="F6" s="162">
        <v>42.233928571428585</v>
      </c>
      <c r="G6" s="162">
        <v>42.25</v>
      </c>
      <c r="H6" s="162">
        <v>41.7</v>
      </c>
      <c r="I6" s="162">
        <v>41.406999999999996</v>
      </c>
      <c r="J6" s="162">
        <v>40.78</v>
      </c>
      <c r="K6" s="162">
        <v>41.578947368421055</v>
      </c>
      <c r="L6" s="158">
        <v>42</v>
      </c>
      <c r="M6" s="103">
        <f t="shared" si="0"/>
        <v>41.335843915343922</v>
      </c>
      <c r="N6" s="103">
        <f>MAX(B6,D6,E6,I6)-MIN(B6,D6,E6,I6)</f>
        <v>3.4677777777777763</v>
      </c>
      <c r="O6" s="88">
        <v>39</v>
      </c>
      <c r="P6" s="88">
        <v>45</v>
      </c>
      <c r="Q6" s="177">
        <f t="shared" si="1"/>
        <v>100.57926766467378</v>
      </c>
    </row>
    <row r="7" spans="1:18" ht="15.95" customHeight="1">
      <c r="A7" s="80">
        <v>1</v>
      </c>
      <c r="B7" s="162">
        <v>43</v>
      </c>
      <c r="C7" s="162">
        <v>39.809999999999995</v>
      </c>
      <c r="D7" s="162">
        <v>41.11</v>
      </c>
      <c r="E7" s="162">
        <v>40.57</v>
      </c>
      <c r="F7" s="162">
        <v>42.208771929824557</v>
      </c>
      <c r="G7" s="162">
        <v>42.68</v>
      </c>
      <c r="H7" s="162">
        <v>41.5</v>
      </c>
      <c r="I7" s="162">
        <v>41.073999999999998</v>
      </c>
      <c r="J7" s="162">
        <v>41.12</v>
      </c>
      <c r="K7" s="162">
        <v>42.81818181818182</v>
      </c>
      <c r="L7" s="158">
        <v>42</v>
      </c>
      <c r="M7" s="103">
        <f t="shared" si="0"/>
        <v>41.452530214424954</v>
      </c>
      <c r="N7" s="103">
        <f>MAX(B7,D7,E7,I7)-MIN(B7,D7,E7,I7)</f>
        <v>2.4299999999999997</v>
      </c>
      <c r="O7" s="88">
        <v>39</v>
      </c>
      <c r="P7" s="88">
        <v>45</v>
      </c>
      <c r="Q7" s="177">
        <f t="shared" si="1"/>
        <v>100.86319128631574</v>
      </c>
    </row>
    <row r="8" spans="1:18" ht="15.95" customHeight="1">
      <c r="A8" s="80">
        <v>2</v>
      </c>
      <c r="B8" s="162">
        <v>42.842105263157897</v>
      </c>
      <c r="C8" s="162">
        <v>41.25333333333333</v>
      </c>
      <c r="D8" s="162">
        <v>40.76</v>
      </c>
      <c r="E8" s="162">
        <v>40.31</v>
      </c>
      <c r="F8" s="162">
        <v>42.250909090909097</v>
      </c>
      <c r="G8" s="162">
        <v>42.583333333333336</v>
      </c>
      <c r="H8" s="162">
        <v>41.1</v>
      </c>
      <c r="I8" s="162">
        <v>41.670999999999999</v>
      </c>
      <c r="J8" s="162">
        <v>41.22</v>
      </c>
      <c r="K8" s="162">
        <v>42.578947368421055</v>
      </c>
      <c r="L8" s="158">
        <v>42</v>
      </c>
      <c r="M8" s="103">
        <f t="shared" si="0"/>
        <v>41.554520113414846</v>
      </c>
      <c r="N8" s="103">
        <f>MAX(B8,D8,E8,I8)-MIN(B8,D8,E8,I8)</f>
        <v>2.5321052631578951</v>
      </c>
      <c r="O8" s="88">
        <v>39</v>
      </c>
      <c r="P8" s="88">
        <v>45</v>
      </c>
      <c r="Q8" s="177">
        <f t="shared" si="1"/>
        <v>101.11135531002857</v>
      </c>
    </row>
    <row r="9" spans="1:18" ht="15.95" customHeight="1">
      <c r="A9" s="80">
        <v>3</v>
      </c>
      <c r="B9" s="162">
        <v>42.85</v>
      </c>
      <c r="C9" s="162">
        <v>41.744545454545452</v>
      </c>
      <c r="D9" s="162">
        <v>40.520000000000003</v>
      </c>
      <c r="E9" s="162">
        <v>39.869999999999997</v>
      </c>
      <c r="F9" s="162">
        <v>42.326562500000001</v>
      </c>
      <c r="G9" s="162">
        <v>42.1</v>
      </c>
      <c r="H9" s="162">
        <v>40.9</v>
      </c>
      <c r="I9" s="162">
        <v>41.476999999999997</v>
      </c>
      <c r="J9" s="162">
        <v>40.92</v>
      </c>
      <c r="K9" s="162">
        <v>42.727272727272727</v>
      </c>
      <c r="L9" s="158">
        <v>42</v>
      </c>
      <c r="M9" s="103">
        <f t="shared" si="0"/>
        <v>41.412011994949495</v>
      </c>
      <c r="N9" s="103">
        <f>MAX(B9,D9,E9,F9,I9)-MIN(B9,D9,E9,F9,I9)</f>
        <v>2.980000000000004</v>
      </c>
      <c r="O9" s="88">
        <v>39</v>
      </c>
      <c r="P9" s="88">
        <v>45</v>
      </c>
      <c r="Q9" s="177">
        <f t="shared" si="1"/>
        <v>100.76460148008692</v>
      </c>
    </row>
    <row r="10" spans="1:18" ht="15.95" customHeight="1">
      <c r="A10" s="80">
        <v>4</v>
      </c>
      <c r="B10" s="162">
        <v>42.75</v>
      </c>
      <c r="C10" s="162">
        <v>41.25333333333333</v>
      </c>
      <c r="D10" s="162">
        <v>40.729999999999997</v>
      </c>
      <c r="E10" s="162">
        <v>40.340000000000003</v>
      </c>
      <c r="F10" s="162">
        <v>42.173015873015871</v>
      </c>
      <c r="G10" s="162">
        <v>42.238095238095241</v>
      </c>
      <c r="H10" s="162">
        <v>41.3</v>
      </c>
      <c r="I10" s="162">
        <v>41.253999999999998</v>
      </c>
      <c r="J10" s="162">
        <v>40.840000000000003</v>
      </c>
      <c r="K10" s="162">
        <v>42.727272727272727</v>
      </c>
      <c r="L10" s="158">
        <v>42</v>
      </c>
      <c r="M10" s="103">
        <f t="shared" si="0"/>
        <v>41.430938271604937</v>
      </c>
      <c r="N10" s="103">
        <f>MAX(B10,D10,E10,F10,I10)-MIN(B10,D10,E10,F10,I10)</f>
        <v>2.4099999999999966</v>
      </c>
      <c r="O10" s="88">
        <v>39</v>
      </c>
      <c r="P10" s="88">
        <v>45</v>
      </c>
      <c r="Q10" s="177">
        <f t="shared" si="1"/>
        <v>100.8106533049758</v>
      </c>
    </row>
    <row r="11" spans="1:18" ht="15.95" customHeight="1">
      <c r="A11" s="80">
        <v>5</v>
      </c>
      <c r="B11" s="162">
        <v>42.861111111111114</v>
      </c>
      <c r="C11" s="162">
        <v>41.297222222222217</v>
      </c>
      <c r="D11" s="162">
        <v>40.64</v>
      </c>
      <c r="E11" s="162">
        <v>40.520000000000003</v>
      </c>
      <c r="F11" s="162">
        <v>41.949056603773599</v>
      </c>
      <c r="G11" s="162">
        <v>42.4</v>
      </c>
      <c r="H11" s="162">
        <v>41.8</v>
      </c>
      <c r="I11" s="162">
        <v>40.994</v>
      </c>
      <c r="J11" s="162">
        <v>40.9</v>
      </c>
      <c r="K11" s="162">
        <v>42.263157894736842</v>
      </c>
      <c r="L11" s="158">
        <v>42</v>
      </c>
      <c r="M11" s="103">
        <f t="shared" si="0"/>
        <v>41.484598881900766</v>
      </c>
      <c r="N11" s="103">
        <f>MAX(B11,D11,E11,F11,I11)-MIN(B11,D11,E11,F11,I11)</f>
        <v>2.3411111111111111</v>
      </c>
      <c r="O11" s="88">
        <v>39</v>
      </c>
      <c r="P11" s="88">
        <v>45</v>
      </c>
      <c r="Q11" s="177">
        <f t="shared" si="1"/>
        <v>100.94122146023223</v>
      </c>
    </row>
    <row r="12" spans="1:18" ht="15.95" customHeight="1">
      <c r="A12" s="80">
        <v>6</v>
      </c>
      <c r="B12" s="162">
        <v>42.75</v>
      </c>
      <c r="C12" s="162">
        <v>41.25333333333333</v>
      </c>
      <c r="D12" s="162">
        <v>40.659999999999997</v>
      </c>
      <c r="E12" s="162">
        <v>40.29</v>
      </c>
      <c r="F12" s="162">
        <v>42.3</v>
      </c>
      <c r="G12" s="162">
        <v>41.978723404255319</v>
      </c>
      <c r="H12" s="162">
        <v>41.5</v>
      </c>
      <c r="I12" s="162">
        <v>41.238</v>
      </c>
      <c r="J12" s="162">
        <v>40.78</v>
      </c>
      <c r="K12" s="162">
        <v>42</v>
      </c>
      <c r="L12" s="158">
        <v>42</v>
      </c>
      <c r="M12" s="103">
        <f t="shared" si="0"/>
        <v>41.416672970843187</v>
      </c>
      <c r="N12" s="103">
        <f t="shared" ref="N12" si="2">MAX(B12,D12,E12,F12,H12,I12)-MIN(B12,D12,E12,F12,H12,I12)</f>
        <v>2.4600000000000009</v>
      </c>
      <c r="O12" s="88">
        <v>39</v>
      </c>
      <c r="P12" s="88">
        <v>45</v>
      </c>
      <c r="Q12" s="177">
        <f t="shared" si="1"/>
        <v>100.77594266724039</v>
      </c>
    </row>
    <row r="13" spans="1:18" ht="15.95" customHeight="1">
      <c r="A13" s="80">
        <v>7</v>
      </c>
      <c r="B13" s="162">
        <v>42.970588235294116</v>
      </c>
      <c r="C13" s="162">
        <v>40.993636363636355</v>
      </c>
      <c r="D13" s="162">
        <v>40.700000000000003</v>
      </c>
      <c r="E13" s="162">
        <v>40.11</v>
      </c>
      <c r="F13" s="162">
        <v>42.052307692307679</v>
      </c>
      <c r="G13" s="162">
        <v>41.6</v>
      </c>
      <c r="H13" s="162">
        <v>41.1</v>
      </c>
      <c r="I13" s="162">
        <v>40.988999999999997</v>
      </c>
      <c r="J13" s="162">
        <v>40.75</v>
      </c>
      <c r="K13" s="162">
        <v>41.956521739130437</v>
      </c>
      <c r="L13" s="158">
        <v>42</v>
      </c>
      <c r="M13" s="103">
        <f t="shared" si="0"/>
        <v>41.251725810137572</v>
      </c>
      <c r="N13" s="103">
        <f t="shared" ref="N13:N17" si="3">MAX(B13,D13,E13,F13,H13,I13)-MIN(B13,D13,E13,F13,H13,I13)</f>
        <v>2.8605882352941165</v>
      </c>
      <c r="O13" s="88">
        <v>39</v>
      </c>
      <c r="P13" s="88">
        <v>45</v>
      </c>
      <c r="Q13" s="177">
        <f t="shared" si="1"/>
        <v>100.3745896753645</v>
      </c>
    </row>
    <row r="14" spans="1:18" ht="15.95" customHeight="1">
      <c r="A14" s="80">
        <v>8</v>
      </c>
      <c r="B14" s="162">
        <v>43</v>
      </c>
      <c r="C14" s="162">
        <v>41.310476190476194</v>
      </c>
      <c r="D14" s="162">
        <v>40.659999999999997</v>
      </c>
      <c r="E14" s="162">
        <v>40.21</v>
      </c>
      <c r="F14" s="162">
        <v>41.683870967741932</v>
      </c>
      <c r="G14" s="162">
        <v>41.663265306122447</v>
      </c>
      <c r="H14" s="162">
        <v>41.1</v>
      </c>
      <c r="I14" s="162">
        <v>40.728999999999999</v>
      </c>
      <c r="J14" s="162">
        <v>40.549999999999997</v>
      </c>
      <c r="K14" s="162">
        <v>42.571428571428569</v>
      </c>
      <c r="L14" s="158">
        <v>42</v>
      </c>
      <c r="M14" s="103">
        <f t="shared" si="0"/>
        <v>41.211845829371178</v>
      </c>
      <c r="N14" s="103">
        <f t="shared" si="3"/>
        <v>2.7899999999999991</v>
      </c>
      <c r="O14" s="88">
        <v>39</v>
      </c>
      <c r="P14" s="88">
        <v>45</v>
      </c>
      <c r="Q14" s="177">
        <f t="shared" si="1"/>
        <v>100.27755284533922</v>
      </c>
    </row>
    <row r="15" spans="1:18" ht="15.95" customHeight="1">
      <c r="A15" s="80">
        <v>9</v>
      </c>
      <c r="B15" s="162">
        <v>43.15625</v>
      </c>
      <c r="C15" s="162">
        <v>41.353888888888889</v>
      </c>
      <c r="D15" s="162">
        <v>41</v>
      </c>
      <c r="E15" s="162">
        <v>40.35</v>
      </c>
      <c r="F15" s="162">
        <v>42.035185185185185</v>
      </c>
      <c r="G15" s="162">
        <v>41.704545454545453</v>
      </c>
      <c r="H15" s="162">
        <v>41.4</v>
      </c>
      <c r="I15" s="162">
        <v>40.988999999999997</v>
      </c>
      <c r="J15" s="162">
        <v>40.56</v>
      </c>
      <c r="K15" s="162">
        <v>43.1</v>
      </c>
      <c r="L15" s="158">
        <v>42</v>
      </c>
      <c r="M15" s="103">
        <f t="shared" si="0"/>
        <v>41.394318836513278</v>
      </c>
      <c r="N15" s="103">
        <f t="shared" si="3"/>
        <v>2.8062499999999986</v>
      </c>
      <c r="O15" s="88">
        <v>39</v>
      </c>
      <c r="P15" s="88">
        <v>45</v>
      </c>
      <c r="Q15" s="177">
        <f t="shared" si="1"/>
        <v>100.72155010506638</v>
      </c>
      <c r="R15" s="12"/>
    </row>
    <row r="16" spans="1:18" ht="15.95" customHeight="1">
      <c r="A16" s="80">
        <v>10</v>
      </c>
      <c r="B16" s="162">
        <v>43.1875</v>
      </c>
      <c r="C16" s="162">
        <v>41.310476190476194</v>
      </c>
      <c r="D16" s="162">
        <v>41.14</v>
      </c>
      <c r="E16" s="162">
        <v>40.630000000000003</v>
      </c>
      <c r="F16" s="162">
        <v>42.090476189999997</v>
      </c>
      <c r="G16" s="162">
        <v>41.87096774193548</v>
      </c>
      <c r="H16" s="162">
        <v>41.6</v>
      </c>
      <c r="I16" s="162">
        <v>40.844999999999999</v>
      </c>
      <c r="J16" s="162">
        <v>40.58</v>
      </c>
      <c r="K16" s="162">
        <v>43.125</v>
      </c>
      <c r="L16" s="158">
        <v>42</v>
      </c>
      <c r="M16" s="103">
        <f t="shared" si="0"/>
        <v>41.472713346934626</v>
      </c>
      <c r="N16" s="103">
        <f t="shared" si="3"/>
        <v>2.5574999999999974</v>
      </c>
      <c r="O16" s="88">
        <v>39</v>
      </c>
      <c r="P16" s="88">
        <v>45</v>
      </c>
      <c r="Q16" s="177">
        <f t="shared" si="1"/>
        <v>100.91230131999885</v>
      </c>
      <c r="R16" s="12"/>
    </row>
    <row r="17" spans="1:18" ht="15.95" customHeight="1">
      <c r="A17" s="80">
        <v>11</v>
      </c>
      <c r="B17" s="162">
        <v>43.34375</v>
      </c>
      <c r="C17" s="162">
        <v>40.768421052631588</v>
      </c>
      <c r="D17" s="162">
        <v>41.13</v>
      </c>
      <c r="E17" s="162">
        <v>40.299999999999997</v>
      </c>
      <c r="F17" s="162">
        <v>42.159259259259258</v>
      </c>
      <c r="G17" s="162">
        <v>43.48</v>
      </c>
      <c r="H17" s="162">
        <v>41.9</v>
      </c>
      <c r="I17" s="162">
        <v>41.73</v>
      </c>
      <c r="J17" s="162">
        <v>40.630000000000003</v>
      </c>
      <c r="K17" s="162">
        <v>42.942857142857143</v>
      </c>
      <c r="L17" s="158">
        <v>42</v>
      </c>
      <c r="M17" s="103">
        <f t="shared" si="0"/>
        <v>41.715714479098985</v>
      </c>
      <c r="N17" s="103">
        <f t="shared" si="3"/>
        <v>3.0437500000000028</v>
      </c>
      <c r="O17" s="88">
        <v>39</v>
      </c>
      <c r="P17" s="88">
        <v>45</v>
      </c>
      <c r="Q17" s="177">
        <f t="shared" si="1"/>
        <v>101.50357692005269</v>
      </c>
      <c r="R17" s="12"/>
    </row>
    <row r="18" spans="1:18" ht="15.95" customHeight="1">
      <c r="A18" s="80">
        <v>12</v>
      </c>
      <c r="B18" s="162">
        <v>43.1875</v>
      </c>
      <c r="C18" s="162">
        <v>40.787894736842098</v>
      </c>
      <c r="D18" s="162">
        <v>41.29</v>
      </c>
      <c r="E18" s="162">
        <v>40.33</v>
      </c>
      <c r="F18" s="162">
        <v>42.024561403508763</v>
      </c>
      <c r="G18" s="162">
        <v>42.8</v>
      </c>
      <c r="H18" s="162">
        <v>42</v>
      </c>
      <c r="I18" s="162">
        <v>41.999000000000002</v>
      </c>
      <c r="J18" s="162">
        <v>40.299999999999997</v>
      </c>
      <c r="K18" s="162">
        <v>42.95</v>
      </c>
      <c r="L18" s="158">
        <v>42</v>
      </c>
      <c r="M18" s="103">
        <f t="shared" si="0"/>
        <v>41.635439571150101</v>
      </c>
      <c r="N18" s="103">
        <f>MAX(B18:K18)-MIN(B18:K18)</f>
        <v>2.8875000000000028</v>
      </c>
      <c r="O18" s="88">
        <v>39</v>
      </c>
      <c r="P18" s="88">
        <v>45</v>
      </c>
      <c r="Q18" s="177">
        <f>M18/M$3*100</f>
        <v>101.30825028126715</v>
      </c>
      <c r="R18" s="12"/>
    </row>
    <row r="19" spans="1:18" ht="15.95" customHeight="1">
      <c r="A19" s="84">
        <v>1</v>
      </c>
      <c r="B19" s="162">
        <v>43.09375</v>
      </c>
      <c r="C19" s="162">
        <v>40.947368421052623</v>
      </c>
      <c r="D19" s="162">
        <v>41.42</v>
      </c>
      <c r="E19" s="162">
        <v>40.31</v>
      </c>
      <c r="F19" s="162">
        <v>41.755172413793098</v>
      </c>
      <c r="G19" s="162">
        <v>41.964285714285715</v>
      </c>
      <c r="H19" s="162">
        <v>41.2</v>
      </c>
      <c r="I19" s="162">
        <v>41.637999999999998</v>
      </c>
      <c r="J19" s="162">
        <v>40.119999999999997</v>
      </c>
      <c r="K19" s="162">
        <v>42.857142857142854</v>
      </c>
      <c r="L19" s="158">
        <v>42</v>
      </c>
      <c r="M19" s="103">
        <f t="shared" si="0"/>
        <v>41.383175172125711</v>
      </c>
      <c r="N19" s="103">
        <f>MAX(B19:K19)-MIN(B19:K19)</f>
        <v>2.9737500000000026</v>
      </c>
      <c r="O19" s="88">
        <v>39</v>
      </c>
      <c r="P19" s="88">
        <v>45</v>
      </c>
      <c r="Q19" s="177">
        <f>M19/M$3*100</f>
        <v>100.69443510033832</v>
      </c>
    </row>
    <row r="20" spans="1:18" ht="15.95" customHeight="1">
      <c r="A20" s="84">
        <v>2</v>
      </c>
      <c r="B20" s="162">
        <v>43</v>
      </c>
      <c r="C20" s="162">
        <v>40.740499999999997</v>
      </c>
      <c r="D20" s="162"/>
      <c r="E20" s="162"/>
      <c r="F20" s="162">
        <v>41.7793103448276</v>
      </c>
      <c r="G20" s="162"/>
      <c r="H20" s="162">
        <v>40.9</v>
      </c>
      <c r="I20" s="162">
        <v>41.845999999999997</v>
      </c>
      <c r="J20" s="162">
        <v>40.020000000000003</v>
      </c>
      <c r="K20" s="162">
        <v>43.1</v>
      </c>
      <c r="L20" s="158">
        <v>42</v>
      </c>
      <c r="M20" s="103">
        <f t="shared" si="0"/>
        <v>41.380968390804604</v>
      </c>
      <c r="N20" s="103">
        <f>MAX(B20:K20)-MIN(B20:K20)</f>
        <v>3.0799999999999983</v>
      </c>
      <c r="O20" s="88">
        <v>39</v>
      </c>
      <c r="P20" s="88">
        <v>45</v>
      </c>
      <c r="Q20" s="177">
        <f>M20/M$3*100</f>
        <v>100.68906551239361</v>
      </c>
    </row>
    <row r="21" spans="1:18" ht="15.95" customHeight="1">
      <c r="A21" s="84">
        <v>3</v>
      </c>
      <c r="B21" s="162"/>
      <c r="C21" s="162"/>
      <c r="D21" s="162"/>
      <c r="E21" s="162"/>
      <c r="F21" s="162"/>
      <c r="G21" s="162"/>
      <c r="H21" s="162">
        <v>42</v>
      </c>
      <c r="I21" s="162"/>
      <c r="J21" s="162"/>
      <c r="K21" s="162"/>
      <c r="L21" s="158">
        <v>42</v>
      </c>
      <c r="M21" s="103">
        <f t="shared" ref="M21" si="4">AVERAGE(B21:J21)</f>
        <v>42</v>
      </c>
      <c r="N21" s="103">
        <f>MAX(B21:K21)-MIN(B21:K21)</f>
        <v>0</v>
      </c>
      <c r="O21" s="88">
        <v>39</v>
      </c>
      <c r="P21" s="88">
        <v>45</v>
      </c>
      <c r="Q21" s="177">
        <f>M21/M$3*100</f>
        <v>102.19530658591978</v>
      </c>
    </row>
  </sheetData>
  <phoneticPr fontId="2"/>
  <pageMargins left="0.78700000000000003" right="0.78700000000000003" top="0.98399999999999999" bottom="0.98399999999999999" header="0.51200000000000001" footer="0.51200000000000001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>
  <sheetPr codeName="Sheet11"/>
  <dimension ref="A1:X21"/>
  <sheetViews>
    <sheetView topLeftCell="A3" zoomScale="80" workbookViewId="0">
      <selection activeCell="W26" sqref="W26"/>
    </sheetView>
  </sheetViews>
  <sheetFormatPr defaultRowHeight="13.5"/>
  <cols>
    <col min="1" max="1" width="3.75" customWidth="1"/>
    <col min="2" max="2" width="6.75" customWidth="1"/>
    <col min="4" max="5" width="8.625" customWidth="1"/>
    <col min="6" max="6" width="9.5" customWidth="1"/>
    <col min="7" max="8" width="8.625" customWidth="1"/>
    <col min="9" max="9" width="10.625" customWidth="1"/>
    <col min="10" max="10" width="8.875" customWidth="1"/>
    <col min="11" max="11" width="8.625" customWidth="1"/>
    <col min="12" max="12" width="10.5" customWidth="1"/>
    <col min="13" max="13" width="8.75" customWidth="1"/>
    <col min="14" max="14" width="5.5" customWidth="1"/>
    <col min="15" max="15" width="10.5" customWidth="1"/>
    <col min="16" max="16" width="8.75" customWidth="1"/>
    <col min="17" max="17" width="5.25" customWidth="1"/>
    <col min="18" max="21" width="2.625" customWidth="1"/>
    <col min="22" max="22" width="10.125" bestFit="1" customWidth="1"/>
  </cols>
  <sheetData>
    <row r="1" spans="1:24" ht="20.100000000000001" customHeight="1">
      <c r="F1" s="58" t="s">
        <v>42</v>
      </c>
    </row>
    <row r="2" spans="1:24" ht="15.95" customHeight="1">
      <c r="A2" s="81" t="s">
        <v>66</v>
      </c>
      <c r="B2" s="89" t="s">
        <v>29</v>
      </c>
      <c r="C2" s="90" t="s">
        <v>30</v>
      </c>
      <c r="D2" s="90" t="s">
        <v>83</v>
      </c>
      <c r="E2" s="90" t="s">
        <v>31</v>
      </c>
      <c r="F2" s="90" t="s">
        <v>32</v>
      </c>
      <c r="G2" s="90" t="s">
        <v>33</v>
      </c>
      <c r="H2" s="72" t="s">
        <v>34</v>
      </c>
      <c r="I2" s="71" t="s">
        <v>35</v>
      </c>
      <c r="J2" s="71" t="s">
        <v>151</v>
      </c>
      <c r="K2" s="73" t="s">
        <v>59</v>
      </c>
      <c r="L2" s="91" t="s">
        <v>43</v>
      </c>
      <c r="M2" s="91" t="s">
        <v>44</v>
      </c>
      <c r="N2" s="75" t="s">
        <v>36</v>
      </c>
      <c r="O2" s="91" t="s">
        <v>61</v>
      </c>
      <c r="P2" s="91" t="s">
        <v>62</v>
      </c>
      <c r="Q2" s="75" t="s">
        <v>36</v>
      </c>
      <c r="R2" s="92" t="s">
        <v>45</v>
      </c>
      <c r="S2" s="93" t="s">
        <v>46</v>
      </c>
      <c r="T2" s="93" t="s">
        <v>63</v>
      </c>
      <c r="U2" s="93" t="s">
        <v>64</v>
      </c>
      <c r="V2" s="78" t="s">
        <v>152</v>
      </c>
    </row>
    <row r="3" spans="1:24" ht="15.95" customHeight="1">
      <c r="A3" s="80">
        <v>9</v>
      </c>
      <c r="B3" s="162"/>
      <c r="C3" s="162"/>
      <c r="D3" s="162">
        <v>42.62</v>
      </c>
      <c r="E3" s="162"/>
      <c r="F3" s="162">
        <v>36.81666666666667</v>
      </c>
      <c r="G3" s="162"/>
      <c r="H3" s="163"/>
      <c r="I3" s="162"/>
      <c r="J3" s="162">
        <v>42.94</v>
      </c>
      <c r="K3" s="162">
        <v>43.28</v>
      </c>
      <c r="L3" s="158">
        <v>37</v>
      </c>
      <c r="M3" s="103">
        <f t="shared" ref="M3:M5" si="0">AVERAGE(B3,F3)</f>
        <v>36.81666666666667</v>
      </c>
      <c r="N3" s="103">
        <f t="shared" ref="N3:N17" si="1">MAX(B3,C3,F3,K3)-MIN(B3,C3,F3,K3)</f>
        <v>6.4633333333333312</v>
      </c>
      <c r="O3" s="158">
        <v>42</v>
      </c>
      <c r="P3" s="103">
        <f t="shared" ref="P3:P5" si="2">AVERAGE(C3,D3,E3,G3,H3,I3,J3,K3)</f>
        <v>42.946666666666665</v>
      </c>
      <c r="Q3" s="103">
        <f t="shared" ref="Q3:Q17" si="3">MAX(D3,E3,G3,I3,J3)-MIN(D3,E3,G3,I3,J3)</f>
        <v>0.32000000000000028</v>
      </c>
      <c r="R3" s="76">
        <v>34</v>
      </c>
      <c r="S3" s="77">
        <v>40</v>
      </c>
      <c r="T3" s="77">
        <v>39</v>
      </c>
      <c r="U3" s="77">
        <v>45</v>
      </c>
      <c r="V3" s="177">
        <f>P3/P3*100</f>
        <v>100</v>
      </c>
    </row>
    <row r="4" spans="1:24" ht="15.95" customHeight="1">
      <c r="A4" s="80">
        <v>10</v>
      </c>
      <c r="B4" s="162">
        <v>36.954545454545467</v>
      </c>
      <c r="C4" s="162">
        <v>42.496818181818178</v>
      </c>
      <c r="D4" s="162">
        <v>42.46</v>
      </c>
      <c r="E4" s="162">
        <v>42.75</v>
      </c>
      <c r="F4" s="162">
        <v>37.03125</v>
      </c>
      <c r="G4" s="162">
        <v>43.412500000000001</v>
      </c>
      <c r="H4" s="162">
        <v>42.1</v>
      </c>
      <c r="I4" s="162">
        <v>43.2</v>
      </c>
      <c r="J4" s="162">
        <v>42.65</v>
      </c>
      <c r="K4" s="162">
        <v>42.600000000000009</v>
      </c>
      <c r="L4" s="158">
        <v>37</v>
      </c>
      <c r="M4" s="103">
        <f t="shared" si="0"/>
        <v>36.992897727272734</v>
      </c>
      <c r="N4" s="103">
        <f t="shared" si="1"/>
        <v>5.6454545454545411</v>
      </c>
      <c r="O4" s="158">
        <v>42</v>
      </c>
      <c r="P4" s="103">
        <f t="shared" si="2"/>
        <v>42.708664772727275</v>
      </c>
      <c r="Q4" s="103">
        <f t="shared" si="3"/>
        <v>0.95250000000000057</v>
      </c>
      <c r="R4" s="76">
        <v>34</v>
      </c>
      <c r="S4" s="77">
        <v>40</v>
      </c>
      <c r="T4" s="77">
        <v>39</v>
      </c>
      <c r="U4" s="77">
        <v>45</v>
      </c>
      <c r="V4" s="177">
        <f>P4/P$3*100</f>
        <v>99.445819868194533</v>
      </c>
    </row>
    <row r="5" spans="1:24" ht="15.95" customHeight="1">
      <c r="A5" s="80">
        <v>11</v>
      </c>
      <c r="B5" s="162">
        <v>36.841666666666669</v>
      </c>
      <c r="C5" s="162">
        <v>42.170555555555552</v>
      </c>
      <c r="D5" s="162">
        <v>42.47</v>
      </c>
      <c r="E5" s="162">
        <v>42.59</v>
      </c>
      <c r="F5" s="162">
        <v>36.850909090909092</v>
      </c>
      <c r="G5" s="162">
        <v>42.787500000000001</v>
      </c>
      <c r="H5" s="162">
        <v>42.3</v>
      </c>
      <c r="I5" s="162">
        <v>42.896999999999998</v>
      </c>
      <c r="J5" s="162">
        <v>42.33</v>
      </c>
      <c r="K5" s="162">
        <v>42.164285714285711</v>
      </c>
      <c r="L5" s="158">
        <v>37</v>
      </c>
      <c r="M5" s="103">
        <f t="shared" si="0"/>
        <v>36.846287878787876</v>
      </c>
      <c r="N5" s="103">
        <f t="shared" si="1"/>
        <v>5.3288888888888835</v>
      </c>
      <c r="O5" s="158">
        <v>42</v>
      </c>
      <c r="P5" s="103">
        <f t="shared" si="2"/>
        <v>42.463667658730152</v>
      </c>
      <c r="Q5" s="103">
        <f t="shared" si="3"/>
        <v>0.56700000000000017</v>
      </c>
      <c r="R5" s="76">
        <v>34</v>
      </c>
      <c r="S5" s="77">
        <v>40</v>
      </c>
      <c r="T5" s="77">
        <v>39</v>
      </c>
      <c r="U5" s="77">
        <v>45</v>
      </c>
      <c r="V5" s="177">
        <f t="shared" ref="V5:V20" si="4">P5/P$3*100</f>
        <v>98.875351580402409</v>
      </c>
    </row>
    <row r="6" spans="1:24" ht="15.95" customHeight="1">
      <c r="A6" s="80">
        <v>12</v>
      </c>
      <c r="B6" s="162">
        <v>36.891666666666673</v>
      </c>
      <c r="C6" s="162">
        <v>42.304210526315792</v>
      </c>
      <c r="D6" s="162">
        <v>42.71</v>
      </c>
      <c r="E6" s="162">
        <v>42.7</v>
      </c>
      <c r="F6" s="162">
        <v>36.644642857142863</v>
      </c>
      <c r="G6" s="162">
        <v>43.208695652173922</v>
      </c>
      <c r="H6" s="162">
        <v>42.9</v>
      </c>
      <c r="I6" s="162">
        <v>43.098999999999997</v>
      </c>
      <c r="J6" s="162">
        <v>42.46</v>
      </c>
      <c r="K6" s="162">
        <v>42.410526315789475</v>
      </c>
      <c r="L6" s="158">
        <v>37</v>
      </c>
      <c r="M6" s="103">
        <f t="shared" ref="M6:M20" si="5">AVERAGE(B6,F6)</f>
        <v>36.768154761904768</v>
      </c>
      <c r="N6" s="103">
        <f t="shared" si="1"/>
        <v>5.7658834586466128</v>
      </c>
      <c r="O6" s="158">
        <v>42</v>
      </c>
      <c r="P6" s="103">
        <f t="shared" ref="P6:P20" si="6">AVERAGE(C6,D6,E6,G6,H6,I6,J6,K6)</f>
        <v>42.724054061784898</v>
      </c>
      <c r="Q6" s="103">
        <f t="shared" si="3"/>
        <v>0.74869565217392164</v>
      </c>
      <c r="R6" s="76">
        <v>34</v>
      </c>
      <c r="S6" s="77">
        <v>40</v>
      </c>
      <c r="T6" s="77">
        <v>39</v>
      </c>
      <c r="U6" s="77">
        <v>45</v>
      </c>
      <c r="V6" s="177">
        <f t="shared" si="4"/>
        <v>99.481653357152041</v>
      </c>
    </row>
    <row r="7" spans="1:24" ht="15.95" customHeight="1">
      <c r="A7" s="80">
        <v>1</v>
      </c>
      <c r="B7" s="162">
        <v>36.789473684210527</v>
      </c>
      <c r="C7" s="162">
        <v>42.392222222222223</v>
      </c>
      <c r="D7" s="162">
        <v>42.76</v>
      </c>
      <c r="E7" s="162">
        <v>42.73</v>
      </c>
      <c r="F7" s="162">
        <v>36.917543859649115</v>
      </c>
      <c r="G7" s="162">
        <v>43.282608695652172</v>
      </c>
      <c r="H7" s="162">
        <v>43</v>
      </c>
      <c r="I7" s="162">
        <v>43.16</v>
      </c>
      <c r="J7" s="162">
        <v>42.09</v>
      </c>
      <c r="K7" s="162">
        <v>43.564999999999991</v>
      </c>
      <c r="L7" s="158">
        <v>37</v>
      </c>
      <c r="M7" s="103">
        <f t="shared" si="5"/>
        <v>36.853508771929825</v>
      </c>
      <c r="N7" s="103">
        <f t="shared" si="1"/>
        <v>6.7755263157894632</v>
      </c>
      <c r="O7" s="158">
        <v>42</v>
      </c>
      <c r="P7" s="103">
        <f t="shared" si="6"/>
        <v>42.872478864734298</v>
      </c>
      <c r="Q7" s="103">
        <f t="shared" si="3"/>
        <v>1.1926086956521686</v>
      </c>
      <c r="R7" s="76">
        <v>34</v>
      </c>
      <c r="S7" s="77">
        <v>40</v>
      </c>
      <c r="T7" s="77">
        <v>39</v>
      </c>
      <c r="U7" s="77">
        <v>45</v>
      </c>
      <c r="V7" s="177">
        <f t="shared" si="4"/>
        <v>99.827255971905387</v>
      </c>
    </row>
    <row r="8" spans="1:24" ht="15.95" customHeight="1">
      <c r="A8" s="80">
        <v>2</v>
      </c>
      <c r="B8" s="162">
        <v>36.639473684210522</v>
      </c>
      <c r="C8" s="162">
        <v>43.258095238095244</v>
      </c>
      <c r="D8" s="162">
        <v>42.63</v>
      </c>
      <c r="E8" s="162">
        <v>42.56</v>
      </c>
      <c r="F8" s="162">
        <v>36.92</v>
      </c>
      <c r="G8" s="162">
        <v>43.333333333333343</v>
      </c>
      <c r="H8" s="162">
        <v>41.8</v>
      </c>
      <c r="I8" s="162">
        <v>43.683999999999997</v>
      </c>
      <c r="J8" s="162">
        <v>42.07</v>
      </c>
      <c r="K8" s="162">
        <v>43.466666666666669</v>
      </c>
      <c r="L8" s="158">
        <v>37</v>
      </c>
      <c r="M8" s="103">
        <f t="shared" si="5"/>
        <v>36.779736842105265</v>
      </c>
      <c r="N8" s="103">
        <f t="shared" si="1"/>
        <v>6.8271929824561468</v>
      </c>
      <c r="O8" s="158">
        <v>42</v>
      </c>
      <c r="P8" s="103">
        <f t="shared" si="6"/>
        <v>42.850261904761908</v>
      </c>
      <c r="Q8" s="103">
        <f t="shared" si="3"/>
        <v>1.6139999999999972</v>
      </c>
      <c r="R8" s="76">
        <v>34</v>
      </c>
      <c r="S8" s="77">
        <v>40</v>
      </c>
      <c r="T8" s="77">
        <v>39</v>
      </c>
      <c r="U8" s="77">
        <v>45</v>
      </c>
      <c r="V8" s="177">
        <f t="shared" si="4"/>
        <v>99.775524460016868</v>
      </c>
    </row>
    <row r="9" spans="1:24" ht="15.95" customHeight="1">
      <c r="A9" s="80">
        <v>3</v>
      </c>
      <c r="B9" s="162">
        <v>36.879999999999988</v>
      </c>
      <c r="C9" s="162">
        <v>43.388636363636373</v>
      </c>
      <c r="D9" s="162">
        <v>42.57</v>
      </c>
      <c r="E9" s="162">
        <v>42.39</v>
      </c>
      <c r="F9" s="162">
        <v>36.837499999999999</v>
      </c>
      <c r="G9" s="162">
        <v>42.922727272727272</v>
      </c>
      <c r="H9" s="162">
        <v>41.7</v>
      </c>
      <c r="I9" s="162">
        <v>43.104999999999997</v>
      </c>
      <c r="J9" s="162">
        <v>42.28</v>
      </c>
      <c r="K9" s="162">
        <v>43.025000000000006</v>
      </c>
      <c r="L9" s="158">
        <v>37</v>
      </c>
      <c r="M9" s="103">
        <f t="shared" si="5"/>
        <v>36.858749999999993</v>
      </c>
      <c r="N9" s="103">
        <f t="shared" si="1"/>
        <v>6.551136363636374</v>
      </c>
      <c r="O9" s="158">
        <v>42</v>
      </c>
      <c r="P9" s="103">
        <f t="shared" si="6"/>
        <v>42.672670454545454</v>
      </c>
      <c r="Q9" s="103">
        <f t="shared" si="3"/>
        <v>0.82499999999999574</v>
      </c>
      <c r="R9" s="76">
        <v>34</v>
      </c>
      <c r="S9" s="77">
        <v>40</v>
      </c>
      <c r="T9" s="77">
        <v>39</v>
      </c>
      <c r="U9" s="77">
        <v>45</v>
      </c>
      <c r="V9" s="177">
        <f t="shared" si="4"/>
        <v>99.362008199034747</v>
      </c>
    </row>
    <row r="10" spans="1:24" ht="15.95" customHeight="1">
      <c r="A10" s="80">
        <v>4</v>
      </c>
      <c r="B10" s="162">
        <v>36.674999999999997</v>
      </c>
      <c r="C10" s="162">
        <v>43.258095238095244</v>
      </c>
      <c r="D10" s="162">
        <v>42.67</v>
      </c>
      <c r="E10" s="162">
        <v>42.63</v>
      </c>
      <c r="F10" s="162">
        <v>36.820634920634902</v>
      </c>
      <c r="G10" s="162">
        <v>42.923809523809531</v>
      </c>
      <c r="H10" s="162">
        <v>42.4</v>
      </c>
      <c r="I10" s="162">
        <v>43.194000000000003</v>
      </c>
      <c r="J10" s="162">
        <v>42.31</v>
      </c>
      <c r="K10" s="162">
        <v>43.830769230769228</v>
      </c>
      <c r="L10" s="158">
        <v>37</v>
      </c>
      <c r="M10" s="103">
        <f t="shared" si="5"/>
        <v>36.747817460317449</v>
      </c>
      <c r="N10" s="103">
        <f t="shared" si="1"/>
        <v>7.1557692307692307</v>
      </c>
      <c r="O10" s="158">
        <v>42</v>
      </c>
      <c r="P10" s="103">
        <f t="shared" si="6"/>
        <v>42.902084249084254</v>
      </c>
      <c r="Q10" s="103">
        <f t="shared" si="3"/>
        <v>0.88400000000000034</v>
      </c>
      <c r="R10" s="76">
        <v>34</v>
      </c>
      <c r="S10" s="77">
        <v>40</v>
      </c>
      <c r="T10" s="77">
        <v>39</v>
      </c>
      <c r="U10" s="77">
        <v>45</v>
      </c>
      <c r="V10" s="177">
        <f t="shared" si="4"/>
        <v>99.896191204014869</v>
      </c>
    </row>
    <row r="11" spans="1:24" ht="15.95" customHeight="1">
      <c r="A11" s="80">
        <v>5</v>
      </c>
      <c r="B11" s="162">
        <v>36.74444444444444</v>
      </c>
      <c r="C11" s="162">
        <v>43.020555555555546</v>
      </c>
      <c r="D11" s="162">
        <v>42.31</v>
      </c>
      <c r="E11" s="162">
        <v>42.81</v>
      </c>
      <c r="F11" s="162">
        <v>36.281132075471703</v>
      </c>
      <c r="G11" s="162">
        <v>42.7</v>
      </c>
      <c r="H11" s="162">
        <v>42.3</v>
      </c>
      <c r="I11" s="162">
        <v>41.756</v>
      </c>
      <c r="J11" s="162">
        <v>42.52</v>
      </c>
      <c r="K11" s="162">
        <v>44.305263157894743</v>
      </c>
      <c r="L11" s="158">
        <v>37</v>
      </c>
      <c r="M11" s="103">
        <f t="shared" si="5"/>
        <v>36.512788259958072</v>
      </c>
      <c r="N11" s="103">
        <f t="shared" si="1"/>
        <v>8.0241310824230396</v>
      </c>
      <c r="O11" s="158">
        <v>42</v>
      </c>
      <c r="P11" s="103">
        <f t="shared" si="6"/>
        <v>42.71522733918129</v>
      </c>
      <c r="Q11" s="103">
        <f t="shared" si="3"/>
        <v>1.054000000000002</v>
      </c>
      <c r="R11" s="76">
        <v>34</v>
      </c>
      <c r="S11" s="77">
        <v>40</v>
      </c>
      <c r="T11" s="77">
        <v>39</v>
      </c>
      <c r="U11" s="77">
        <v>45</v>
      </c>
      <c r="V11" s="177">
        <f t="shared" si="4"/>
        <v>99.461100603495709</v>
      </c>
    </row>
    <row r="12" spans="1:24" ht="15.95" customHeight="1">
      <c r="A12" s="80">
        <v>6</v>
      </c>
      <c r="B12" s="162">
        <v>36.716666666666661</v>
      </c>
      <c r="C12" s="162">
        <v>43.258095238095244</v>
      </c>
      <c r="D12" s="162">
        <v>42.2</v>
      </c>
      <c r="E12" s="162">
        <v>43.1</v>
      </c>
      <c r="F12" s="162">
        <v>36.299999999999997</v>
      </c>
      <c r="G12" s="162">
        <v>42.778723404255324</v>
      </c>
      <c r="H12" s="162">
        <v>42.4</v>
      </c>
      <c r="I12" s="162">
        <v>42.4</v>
      </c>
      <c r="J12" s="162">
        <v>43.34</v>
      </c>
      <c r="K12" s="162">
        <v>43.199999999999996</v>
      </c>
      <c r="L12" s="158">
        <v>37</v>
      </c>
      <c r="M12" s="103">
        <f t="shared" si="5"/>
        <v>36.508333333333326</v>
      </c>
      <c r="N12" s="103">
        <f t="shared" si="1"/>
        <v>6.9580952380952468</v>
      </c>
      <c r="O12" s="158">
        <v>42</v>
      </c>
      <c r="P12" s="103">
        <f t="shared" si="6"/>
        <v>42.834602330293812</v>
      </c>
      <c r="Q12" s="103">
        <f t="shared" si="3"/>
        <v>1.1400000000000006</v>
      </c>
      <c r="R12" s="76">
        <v>34</v>
      </c>
      <c r="S12" s="77">
        <v>40</v>
      </c>
      <c r="T12" s="77">
        <v>39</v>
      </c>
      <c r="U12" s="77">
        <v>45</v>
      </c>
      <c r="V12" s="177">
        <f t="shared" si="4"/>
        <v>99.739061619746536</v>
      </c>
    </row>
    <row r="13" spans="1:24" ht="15.95" customHeight="1">
      <c r="A13" s="80">
        <v>7</v>
      </c>
      <c r="B13" s="162">
        <v>37.04117647058824</v>
      </c>
      <c r="C13" s="162">
        <v>43.025909090909089</v>
      </c>
      <c r="D13" s="162">
        <v>42.5</v>
      </c>
      <c r="E13" s="162">
        <v>42.88</v>
      </c>
      <c r="F13" s="162">
        <v>36.626865671641788</v>
      </c>
      <c r="G13" s="162">
        <v>42.851111111111109</v>
      </c>
      <c r="H13" s="162">
        <v>42.2</v>
      </c>
      <c r="I13" s="162">
        <v>43.194000000000003</v>
      </c>
      <c r="J13" s="162">
        <v>43.63</v>
      </c>
      <c r="K13" s="162">
        <v>44.280952380952371</v>
      </c>
      <c r="L13" s="158">
        <v>37</v>
      </c>
      <c r="M13" s="103">
        <f t="shared" si="5"/>
        <v>36.834021071115018</v>
      </c>
      <c r="N13" s="103">
        <f>MAX(B13,C13,F13,K13)-MIN(B13,C13,F13,K13)</f>
        <v>7.6540867093105831</v>
      </c>
      <c r="O13" s="158">
        <v>42</v>
      </c>
      <c r="P13" s="103">
        <f t="shared" si="6"/>
        <v>43.070246572871575</v>
      </c>
      <c r="Q13" s="103">
        <f t="shared" si="3"/>
        <v>1.1300000000000026</v>
      </c>
      <c r="R13" s="76">
        <v>34</v>
      </c>
      <c r="S13" s="77">
        <v>40</v>
      </c>
      <c r="T13" s="77">
        <v>39</v>
      </c>
      <c r="U13" s="77">
        <v>45</v>
      </c>
      <c r="V13" s="177">
        <f t="shared" si="4"/>
        <v>100.28775203245476</v>
      </c>
    </row>
    <row r="14" spans="1:24" ht="15.95" customHeight="1">
      <c r="A14" s="80">
        <v>8</v>
      </c>
      <c r="B14" s="162">
        <v>36.181250000000006</v>
      </c>
      <c r="C14" s="162">
        <v>43.023809523809526</v>
      </c>
      <c r="D14" s="162">
        <v>42.61</v>
      </c>
      <c r="E14" s="162">
        <v>43.46</v>
      </c>
      <c r="F14" s="162">
        <v>35.565573770491802</v>
      </c>
      <c r="G14" s="162">
        <v>42.902040816326533</v>
      </c>
      <c r="H14" s="162">
        <v>42.5</v>
      </c>
      <c r="I14" s="162">
        <v>43.140999999999998</v>
      </c>
      <c r="J14" s="162">
        <v>43.55</v>
      </c>
      <c r="K14" s="162">
        <v>44.399999999999991</v>
      </c>
      <c r="L14" s="158">
        <v>37</v>
      </c>
      <c r="M14" s="103">
        <f t="shared" si="5"/>
        <v>35.873411885245901</v>
      </c>
      <c r="N14" s="103">
        <f>MAX(B14,C14,F14,K14)-MIN(B14,C14,F14,K14)</f>
        <v>8.834426229508189</v>
      </c>
      <c r="O14" s="158">
        <v>42</v>
      </c>
      <c r="P14" s="103">
        <f t="shared" si="6"/>
        <v>43.198356292517012</v>
      </c>
      <c r="Q14" s="103">
        <f t="shared" si="3"/>
        <v>0.93999999999999773</v>
      </c>
      <c r="R14" s="76">
        <v>34</v>
      </c>
      <c r="S14" s="77">
        <v>40</v>
      </c>
      <c r="T14" s="77">
        <v>39</v>
      </c>
      <c r="U14" s="77">
        <v>45</v>
      </c>
      <c r="V14" s="177">
        <f t="shared" si="4"/>
        <v>100.58605159698155</v>
      </c>
    </row>
    <row r="15" spans="1:24" ht="15.95" customHeight="1">
      <c r="A15" s="80">
        <v>9</v>
      </c>
      <c r="B15" s="162">
        <v>36.243750000000013</v>
      </c>
      <c r="C15" s="162">
        <v>43.150555555555549</v>
      </c>
      <c r="D15" s="162">
        <v>43</v>
      </c>
      <c r="E15" s="162">
        <v>43.43</v>
      </c>
      <c r="F15" s="162">
        <v>35.705555555555556</v>
      </c>
      <c r="G15" s="162">
        <v>43.217499999999994</v>
      </c>
      <c r="H15" s="162">
        <v>42.2</v>
      </c>
      <c r="I15" s="162">
        <v>42.534999999999997</v>
      </c>
      <c r="J15" s="162">
        <v>43.4</v>
      </c>
      <c r="K15" s="162">
        <v>42.787499999999987</v>
      </c>
      <c r="L15" s="158">
        <v>37</v>
      </c>
      <c r="M15" s="103">
        <f t="shared" si="5"/>
        <v>35.974652777777784</v>
      </c>
      <c r="N15" s="103">
        <f t="shared" si="1"/>
        <v>7.4449999999999932</v>
      </c>
      <c r="O15" s="158">
        <v>42</v>
      </c>
      <c r="P15" s="103">
        <f t="shared" si="6"/>
        <v>42.965069444444431</v>
      </c>
      <c r="Q15" s="103">
        <f t="shared" si="3"/>
        <v>0.89500000000000313</v>
      </c>
      <c r="R15" s="76">
        <v>34</v>
      </c>
      <c r="S15" s="77">
        <v>40</v>
      </c>
      <c r="T15" s="77">
        <v>39</v>
      </c>
      <c r="U15" s="77">
        <v>45</v>
      </c>
      <c r="V15" s="177">
        <f t="shared" si="4"/>
        <v>100.04285030528818</v>
      </c>
      <c r="W15" s="12"/>
      <c r="X15" s="12"/>
    </row>
    <row r="16" spans="1:24" ht="15.95" customHeight="1">
      <c r="A16" s="80">
        <v>10</v>
      </c>
      <c r="B16" s="162">
        <v>35.474999999999994</v>
      </c>
      <c r="C16" s="162">
        <v>43.023809523809526</v>
      </c>
      <c r="D16" s="162">
        <v>42.81</v>
      </c>
      <c r="E16" s="162">
        <v>43.06</v>
      </c>
      <c r="F16" s="162">
        <v>35.76190476</v>
      </c>
      <c r="G16" s="162">
        <v>43.332258064516118</v>
      </c>
      <c r="H16" s="162">
        <v>42.4</v>
      </c>
      <c r="I16" s="162">
        <v>42.728999999999999</v>
      </c>
      <c r="J16" s="162">
        <v>43.53</v>
      </c>
      <c r="K16" s="162">
        <v>43.202941176470603</v>
      </c>
      <c r="L16" s="158">
        <v>37</v>
      </c>
      <c r="M16" s="103">
        <f t="shared" si="5"/>
        <v>35.618452379999994</v>
      </c>
      <c r="N16" s="103">
        <f t="shared" si="1"/>
        <v>7.7279411764706083</v>
      </c>
      <c r="O16" s="158">
        <v>42</v>
      </c>
      <c r="P16" s="103">
        <f t="shared" si="6"/>
        <v>43.011001095599539</v>
      </c>
      <c r="Q16" s="103">
        <f t="shared" si="3"/>
        <v>0.80100000000000193</v>
      </c>
      <c r="R16" s="76">
        <v>34</v>
      </c>
      <c r="S16" s="77">
        <v>40</v>
      </c>
      <c r="T16" s="77">
        <v>39</v>
      </c>
      <c r="U16" s="77">
        <v>45</v>
      </c>
      <c r="V16" s="177">
        <f t="shared" si="4"/>
        <v>100.14980075038702</v>
      </c>
      <c r="W16" s="12"/>
      <c r="X16" s="12"/>
    </row>
    <row r="17" spans="1:24" ht="15.95" customHeight="1">
      <c r="A17" s="80">
        <v>11</v>
      </c>
      <c r="B17" s="162">
        <v>36.078125000000007</v>
      </c>
      <c r="C17" s="162">
        <v>42.23842105263158</v>
      </c>
      <c r="D17" s="162">
        <v>43</v>
      </c>
      <c r="E17" s="162">
        <v>42.72</v>
      </c>
      <c r="F17" s="162">
        <v>35.877777777777787</v>
      </c>
      <c r="G17" s="162">
        <v>43.307499999999997</v>
      </c>
      <c r="H17" s="162">
        <v>42.4</v>
      </c>
      <c r="I17" s="162">
        <v>42.405000000000001</v>
      </c>
      <c r="J17" s="162">
        <v>43.38</v>
      </c>
      <c r="K17" s="162">
        <v>43.068421052631578</v>
      </c>
      <c r="L17" s="158">
        <v>37</v>
      </c>
      <c r="M17" s="103">
        <f t="shared" si="5"/>
        <v>35.977951388888897</v>
      </c>
      <c r="N17" s="103">
        <f t="shared" si="1"/>
        <v>7.190643274853791</v>
      </c>
      <c r="O17" s="158">
        <v>42</v>
      </c>
      <c r="P17" s="103">
        <f t="shared" si="6"/>
        <v>42.814917763157894</v>
      </c>
      <c r="Q17" s="103">
        <f t="shared" si="3"/>
        <v>0.97500000000000142</v>
      </c>
      <c r="R17" s="76">
        <v>34</v>
      </c>
      <c r="S17" s="77">
        <v>40</v>
      </c>
      <c r="T17" s="77">
        <v>39</v>
      </c>
      <c r="U17" s="77">
        <v>45</v>
      </c>
      <c r="V17" s="177">
        <f t="shared" si="4"/>
        <v>99.693226707135736</v>
      </c>
      <c r="W17" s="12"/>
      <c r="X17" s="12"/>
    </row>
    <row r="18" spans="1:24" ht="15.95" customHeight="1">
      <c r="A18" s="80">
        <v>12</v>
      </c>
      <c r="B18" s="162">
        <v>36.084375000000009</v>
      </c>
      <c r="C18" s="162">
        <v>43.374736842105257</v>
      </c>
      <c r="D18" s="162">
        <v>43.31</v>
      </c>
      <c r="E18" s="162">
        <v>42.77</v>
      </c>
      <c r="F18" s="162">
        <v>36.068421052631599</v>
      </c>
      <c r="G18" s="162">
        <v>43.460975609756098</v>
      </c>
      <c r="H18" s="162">
        <v>42.8</v>
      </c>
      <c r="I18" s="162">
        <v>42.353000000000002</v>
      </c>
      <c r="J18" s="162">
        <v>43.13</v>
      </c>
      <c r="K18" s="162">
        <v>43.97</v>
      </c>
      <c r="L18" s="158">
        <v>37</v>
      </c>
      <c r="M18" s="103">
        <f t="shared" si="5"/>
        <v>36.0763980263158</v>
      </c>
      <c r="N18" s="103">
        <f>MAX(B18,C18,F18,K18)-MIN(B18,C18,F18,K18)</f>
        <v>7.9015789473683995</v>
      </c>
      <c r="O18" s="158">
        <v>42</v>
      </c>
      <c r="P18" s="103">
        <f t="shared" si="6"/>
        <v>43.146089056482666</v>
      </c>
      <c r="Q18" s="103">
        <f>MAX(D18,E18,G18,I18,J18)-MIN(D18,E18,G18,I18,J18)</f>
        <v>1.107975609756096</v>
      </c>
      <c r="R18" s="76">
        <v>34</v>
      </c>
      <c r="S18" s="77">
        <v>40</v>
      </c>
      <c r="T18" s="77">
        <v>39</v>
      </c>
      <c r="U18" s="77">
        <v>45</v>
      </c>
      <c r="V18" s="177">
        <f t="shared" si="4"/>
        <v>100.46434893623719</v>
      </c>
    </row>
    <row r="19" spans="1:24" ht="15.95" customHeight="1">
      <c r="A19" s="84">
        <v>1</v>
      </c>
      <c r="B19" s="162">
        <v>36.125</v>
      </c>
      <c r="C19" s="162">
        <v>43.131578947368418</v>
      </c>
      <c r="D19" s="162">
        <v>42.87</v>
      </c>
      <c r="E19" s="162">
        <v>42.86</v>
      </c>
      <c r="F19" s="162">
        <v>36.441379310344836</v>
      </c>
      <c r="G19" s="162">
        <v>43.582142857142848</v>
      </c>
      <c r="H19" s="162">
        <v>41.5</v>
      </c>
      <c r="I19" s="162">
        <v>42.322000000000003</v>
      </c>
      <c r="J19" s="162">
        <v>43.11</v>
      </c>
      <c r="K19" s="162">
        <v>42.63</v>
      </c>
      <c r="L19" s="158">
        <v>37</v>
      </c>
      <c r="M19" s="103">
        <f t="shared" si="5"/>
        <v>36.283189655172421</v>
      </c>
      <c r="N19" s="103">
        <f>MAX(B19,C19,F19,K19)-MIN(B19,C19,F19,K19)</f>
        <v>7.0065789473684177</v>
      </c>
      <c r="O19" s="158">
        <v>42</v>
      </c>
      <c r="P19" s="103">
        <f t="shared" si="6"/>
        <v>42.750715225563908</v>
      </c>
      <c r="Q19" s="103">
        <f>MAX(D19,E19,G19,I19,J19)-MIN(D19,E19,G19,I19,J19)</f>
        <v>1.2601428571428457</v>
      </c>
      <c r="R19" s="76">
        <v>34</v>
      </c>
      <c r="S19" s="77">
        <v>40</v>
      </c>
      <c r="T19" s="77">
        <v>39</v>
      </c>
      <c r="U19" s="77">
        <v>45</v>
      </c>
      <c r="V19" s="177">
        <f t="shared" si="4"/>
        <v>99.54373306169802</v>
      </c>
    </row>
    <row r="20" spans="1:24" ht="15.95" customHeight="1">
      <c r="A20" s="84">
        <v>2</v>
      </c>
      <c r="B20" s="162">
        <v>36.774074074074072</v>
      </c>
      <c r="C20" s="162">
        <v>42.521999999999991</v>
      </c>
      <c r="D20" s="162"/>
      <c r="E20" s="162"/>
      <c r="F20" s="162">
        <v>36.083928571428565</v>
      </c>
      <c r="G20" s="162"/>
      <c r="H20" s="162">
        <v>41.2</v>
      </c>
      <c r="I20" s="162">
        <v>43.064</v>
      </c>
      <c r="J20" s="162">
        <v>43.35</v>
      </c>
      <c r="K20" s="162">
        <v>42.395000000000003</v>
      </c>
      <c r="L20" s="158">
        <v>37</v>
      </c>
      <c r="M20" s="103">
        <f t="shared" si="5"/>
        <v>36.429001322751319</v>
      </c>
      <c r="N20" s="103">
        <f>MAX(B20,C20,F20,K20)-MIN(B20,C20,F20,K20)</f>
        <v>6.4380714285714262</v>
      </c>
      <c r="O20" s="158">
        <v>42</v>
      </c>
      <c r="P20" s="103">
        <f t="shared" si="6"/>
        <v>42.5062</v>
      </c>
      <c r="Q20" s="103">
        <f>MAX(D20,E20,G20,I20,J20)-MIN(D20,E20,G20,I20,J20)</f>
        <v>0.28600000000000136</v>
      </c>
      <c r="R20" s="76">
        <v>34</v>
      </c>
      <c r="S20" s="77">
        <v>40</v>
      </c>
      <c r="T20" s="77">
        <v>39</v>
      </c>
      <c r="U20" s="77">
        <v>45</v>
      </c>
      <c r="V20" s="177">
        <f t="shared" si="4"/>
        <v>98.974386836386216</v>
      </c>
    </row>
    <row r="21" spans="1:24" ht="15.95" customHeight="1">
      <c r="A21" s="84">
        <v>3</v>
      </c>
      <c r="B21" s="162"/>
      <c r="C21" s="162"/>
      <c r="D21" s="162"/>
      <c r="E21" s="162"/>
      <c r="F21" s="162"/>
      <c r="G21" s="162"/>
      <c r="H21" s="162">
        <v>41.2</v>
      </c>
      <c r="I21" s="162"/>
      <c r="J21" s="162"/>
      <c r="K21" s="162"/>
      <c r="L21" s="158">
        <v>37</v>
      </c>
      <c r="M21" s="103" t="e">
        <f t="shared" ref="M21" si="7">AVERAGE(B21,F21)</f>
        <v>#DIV/0!</v>
      </c>
      <c r="N21" s="103">
        <f>MAX(B21,C21,F21,K21)-MIN(B21,C21,F21,K21)</f>
        <v>0</v>
      </c>
      <c r="O21" s="158">
        <v>42</v>
      </c>
      <c r="P21" s="103">
        <f t="shared" ref="P21" si="8">AVERAGE(C21,D21,E21,G21,H21,I21,J21,K21)</f>
        <v>41.2</v>
      </c>
      <c r="Q21" s="103">
        <f>MAX(D21,E21,G21,I21,J21)-MIN(D21,E21,G21,I21,J21)</f>
        <v>0</v>
      </c>
      <c r="R21" s="76">
        <v>34</v>
      </c>
      <c r="S21" s="77">
        <v>40</v>
      </c>
      <c r="T21" s="77">
        <v>39</v>
      </c>
      <c r="U21" s="77">
        <v>45</v>
      </c>
      <c r="V21" s="177">
        <f t="shared" ref="V21" si="9">P21/P$3*100</f>
        <v>95.932940080720286</v>
      </c>
    </row>
  </sheetData>
  <phoneticPr fontId="2"/>
  <pageMargins left="0.78700000000000003" right="0.78700000000000003" top="0.98399999999999999" bottom="0.98399999999999999" header="0.51200000000000001" footer="0.51200000000000001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>
  <sheetPr codeName="Sheet12"/>
  <dimension ref="A1:R21"/>
  <sheetViews>
    <sheetView zoomScale="80" workbookViewId="0">
      <selection activeCell="H22" sqref="H22"/>
    </sheetView>
  </sheetViews>
  <sheetFormatPr defaultRowHeight="13.5"/>
  <cols>
    <col min="1" max="1" width="3.875" customWidth="1"/>
    <col min="2" max="2" width="7.875" customWidth="1"/>
    <col min="4" max="5" width="8.625" customWidth="1"/>
    <col min="6" max="6" width="9.5" customWidth="1"/>
    <col min="7" max="8" width="8.625" customWidth="1"/>
    <col min="9" max="9" width="10.625" customWidth="1"/>
    <col min="10" max="10" width="8.625" customWidth="1"/>
    <col min="11" max="11" width="9.375" customWidth="1"/>
    <col min="12" max="12" width="6.875" customWidth="1"/>
    <col min="13" max="13" width="9.75" customWidth="1"/>
    <col min="14" max="14" width="7.125" customWidth="1"/>
    <col min="15" max="16" width="2.625" customWidth="1"/>
    <col min="17" max="17" width="10.125" bestFit="1" customWidth="1"/>
  </cols>
  <sheetData>
    <row r="1" spans="1:18" ht="20.100000000000001" customHeight="1">
      <c r="F1" s="58" t="s">
        <v>153</v>
      </c>
    </row>
    <row r="2" spans="1:18" ht="15.95" customHeight="1">
      <c r="A2" s="81" t="s">
        <v>28</v>
      </c>
      <c r="B2" s="71" t="s">
        <v>29</v>
      </c>
      <c r="C2" s="71" t="s">
        <v>30</v>
      </c>
      <c r="D2" s="71" t="s">
        <v>83</v>
      </c>
      <c r="E2" s="71" t="s">
        <v>31</v>
      </c>
      <c r="F2" s="71" t="s">
        <v>32</v>
      </c>
      <c r="G2" s="71" t="s">
        <v>33</v>
      </c>
      <c r="H2" s="72" t="s">
        <v>34</v>
      </c>
      <c r="I2" s="71" t="s">
        <v>35</v>
      </c>
      <c r="J2" s="71" t="s">
        <v>149</v>
      </c>
      <c r="K2" s="73" t="s">
        <v>59</v>
      </c>
      <c r="L2" s="74" t="s">
        <v>1</v>
      </c>
      <c r="M2" s="75" t="s">
        <v>60</v>
      </c>
      <c r="N2" s="75" t="s">
        <v>36</v>
      </c>
      <c r="O2" s="85" t="s">
        <v>37</v>
      </c>
      <c r="P2" s="86" t="s">
        <v>38</v>
      </c>
      <c r="Q2" s="78" t="s">
        <v>150</v>
      </c>
    </row>
    <row r="3" spans="1:18" ht="15.95" customHeight="1">
      <c r="A3" s="80">
        <v>9</v>
      </c>
      <c r="B3" s="164"/>
      <c r="C3" s="164"/>
      <c r="D3" s="164">
        <v>2.0979999999999999</v>
      </c>
      <c r="E3" s="164"/>
      <c r="F3" s="164">
        <v>2.2838888888888889</v>
      </c>
      <c r="G3" s="164"/>
      <c r="H3" s="165"/>
      <c r="I3" s="164"/>
      <c r="J3" s="164">
        <v>1.99</v>
      </c>
      <c r="K3" s="164">
        <v>2.157142857142857</v>
      </c>
      <c r="L3" s="162">
        <v>2.2000000000000002</v>
      </c>
      <c r="M3" s="166">
        <f t="shared" ref="M3:M20" si="0">AVERAGE(B3:K3)</f>
        <v>2.1322579365079366</v>
      </c>
      <c r="N3" s="166">
        <f t="shared" ref="N3:N17" si="1">MAX(B3:K3)-MIN(B3:K3)</f>
        <v>0.29388888888888887</v>
      </c>
      <c r="O3" s="95">
        <v>1.9</v>
      </c>
      <c r="P3" s="96">
        <v>2.5</v>
      </c>
      <c r="Q3" s="178">
        <f>M3/M3*100</f>
        <v>100</v>
      </c>
    </row>
    <row r="4" spans="1:18" ht="15.95" customHeight="1">
      <c r="A4" s="80">
        <v>10</v>
      </c>
      <c r="B4" s="164">
        <v>2.0743181818181808</v>
      </c>
      <c r="C4" s="164">
        <v>2.2362727272727274</v>
      </c>
      <c r="D4" s="164">
        <v>2.1</v>
      </c>
      <c r="E4" s="164">
        <v>2.2200000000000002</v>
      </c>
      <c r="F4" s="164">
        <v>2.30125</v>
      </c>
      <c r="G4" s="164">
        <v>2.0695833333333327</v>
      </c>
      <c r="H4" s="164">
        <v>2.16</v>
      </c>
      <c r="I4" s="164">
        <v>2.08</v>
      </c>
      <c r="J4" s="164">
        <v>1.95</v>
      </c>
      <c r="K4" s="164">
        <v>2.1100000000000012</v>
      </c>
      <c r="L4" s="162">
        <v>2.2000000000000002</v>
      </c>
      <c r="M4" s="166">
        <f t="shared" si="0"/>
        <v>2.1301424242424241</v>
      </c>
      <c r="N4" s="166">
        <f t="shared" si="1"/>
        <v>0.35125000000000006</v>
      </c>
      <c r="O4" s="95">
        <v>1.9</v>
      </c>
      <c r="P4" s="96">
        <v>2.5</v>
      </c>
      <c r="Q4" s="177">
        <f>M4/M$3*100</f>
        <v>99.900785349216363</v>
      </c>
    </row>
    <row r="5" spans="1:18" ht="15.95" customHeight="1">
      <c r="A5" s="80">
        <v>11</v>
      </c>
      <c r="B5" s="164">
        <v>2.0794444444444435</v>
      </c>
      <c r="C5" s="164">
        <v>2.2520555555555557</v>
      </c>
      <c r="D5" s="164">
        <v>2.0249999999999999</v>
      </c>
      <c r="E5" s="164">
        <v>2.2000000000000002</v>
      </c>
      <c r="F5" s="164">
        <v>2.2434545454545445</v>
      </c>
      <c r="G5" s="164">
        <v>2.0795454545454546</v>
      </c>
      <c r="H5" s="164">
        <v>2.19</v>
      </c>
      <c r="I5" s="164">
        <v>2.044</v>
      </c>
      <c r="J5" s="164">
        <v>2.0099999999999998</v>
      </c>
      <c r="K5" s="164">
        <v>2.0933333333333342</v>
      </c>
      <c r="L5" s="162">
        <v>2.2000000000000002</v>
      </c>
      <c r="M5" s="166">
        <f t="shared" si="0"/>
        <v>2.1216833333333334</v>
      </c>
      <c r="N5" s="166">
        <f t="shared" si="1"/>
        <v>0.24205555555555591</v>
      </c>
      <c r="O5" s="95">
        <v>1.9</v>
      </c>
      <c r="P5" s="96">
        <v>2.5</v>
      </c>
      <c r="Q5" s="177">
        <f t="shared" ref="Q5:Q17" si="2">M5/M$3*100</f>
        <v>99.50406547943625</v>
      </c>
    </row>
    <row r="6" spans="1:18" ht="15.95" customHeight="1">
      <c r="A6" s="80">
        <v>12</v>
      </c>
      <c r="B6" s="164">
        <v>2.0761111111111092</v>
      </c>
      <c r="C6" s="164">
        <v>2.2402941176470588</v>
      </c>
      <c r="D6" s="164">
        <v>2.0870000000000002</v>
      </c>
      <c r="E6" s="164">
        <v>2.21</v>
      </c>
      <c r="F6" s="164">
        <v>2.2339285714285717</v>
      </c>
      <c r="G6" s="164">
        <v>2.0870833333333327</v>
      </c>
      <c r="H6" s="164">
        <v>2.2000000000000002</v>
      </c>
      <c r="I6" s="164">
        <v>2.0720000000000001</v>
      </c>
      <c r="J6" s="164">
        <v>2.11</v>
      </c>
      <c r="K6" s="164">
        <v>2.1153846153846163</v>
      </c>
      <c r="L6" s="162">
        <v>2.2000000000000002</v>
      </c>
      <c r="M6" s="166">
        <f t="shared" si="0"/>
        <v>2.1431801748904684</v>
      </c>
      <c r="N6" s="166">
        <f t="shared" si="1"/>
        <v>0.16829411764705871</v>
      </c>
      <c r="O6" s="95">
        <v>1.9</v>
      </c>
      <c r="P6" s="96">
        <v>2.5</v>
      </c>
      <c r="Q6" s="177">
        <f t="shared" si="2"/>
        <v>100.51223813946353</v>
      </c>
    </row>
    <row r="7" spans="1:18" ht="15.95" customHeight="1">
      <c r="A7" s="80">
        <v>1</v>
      </c>
      <c r="B7" s="164">
        <v>2.0734210526315775</v>
      </c>
      <c r="C7" s="164">
        <v>2.2507222222222221</v>
      </c>
      <c r="D7" s="164">
        <v>2.097</v>
      </c>
      <c r="E7" s="164">
        <v>2.2200000000000002</v>
      </c>
      <c r="F7" s="164">
        <v>2.2482456140350884</v>
      </c>
      <c r="G7" s="164">
        <v>2.0920833333333335</v>
      </c>
      <c r="H7" s="164">
        <v>2.21</v>
      </c>
      <c r="I7" s="164">
        <v>2.1</v>
      </c>
      <c r="J7" s="164">
        <v>2.14</v>
      </c>
      <c r="K7" s="164">
        <v>2.1037037037037045</v>
      </c>
      <c r="L7" s="162">
        <v>2.2000000000000002</v>
      </c>
      <c r="M7" s="166">
        <f t="shared" si="0"/>
        <v>2.1535175925925927</v>
      </c>
      <c r="N7" s="166">
        <f t="shared" si="1"/>
        <v>0.17730116959064457</v>
      </c>
      <c r="O7" s="95">
        <v>1.9</v>
      </c>
      <c r="P7" s="96">
        <v>2.5</v>
      </c>
      <c r="Q7" s="177">
        <f t="shared" si="2"/>
        <v>100.99704898364566</v>
      </c>
    </row>
    <row r="8" spans="1:18" ht="15.95" customHeight="1">
      <c r="A8" s="80">
        <v>2</v>
      </c>
      <c r="B8" s="164">
        <v>2.0726315789473673</v>
      </c>
      <c r="C8" s="164">
        <v>2.1684761904761909</v>
      </c>
      <c r="D8" s="164">
        <v>2.097</v>
      </c>
      <c r="E8" s="164">
        <v>2.21</v>
      </c>
      <c r="F8" s="164">
        <v>2.247818181818181</v>
      </c>
      <c r="G8" s="164">
        <v>2.0787499999999999</v>
      </c>
      <c r="H8" s="164">
        <v>2.2000000000000002</v>
      </c>
      <c r="I8" s="164">
        <v>2.0590000000000002</v>
      </c>
      <c r="J8" s="164">
        <v>2.13</v>
      </c>
      <c r="K8" s="164">
        <v>2.1153846153846163</v>
      </c>
      <c r="L8" s="162">
        <v>2.2000000000000002</v>
      </c>
      <c r="M8" s="166">
        <f t="shared" si="0"/>
        <v>2.1379060566626356</v>
      </c>
      <c r="N8" s="166">
        <f t="shared" si="1"/>
        <v>0.18881818181818089</v>
      </c>
      <c r="O8" s="95">
        <v>1.9</v>
      </c>
      <c r="P8" s="96">
        <v>2.5</v>
      </c>
      <c r="Q8" s="177">
        <f t="shared" si="2"/>
        <v>100.26488916082774</v>
      </c>
    </row>
    <row r="9" spans="1:18" ht="15.95" customHeight="1">
      <c r="A9" s="80">
        <v>3</v>
      </c>
      <c r="B9" s="164">
        <v>2.0719999999999983</v>
      </c>
      <c r="C9" s="164">
        <v>2.1915454545454547</v>
      </c>
      <c r="D9" s="164">
        <v>2.1</v>
      </c>
      <c r="E9" s="164">
        <v>2.15</v>
      </c>
      <c r="F9" s="164">
        <v>2.2245312500000001</v>
      </c>
      <c r="G9" s="164">
        <v>2.0809090909090906</v>
      </c>
      <c r="H9" s="164">
        <v>2.19</v>
      </c>
      <c r="I9" s="164">
        <v>2.081</v>
      </c>
      <c r="J9" s="164">
        <v>2.1</v>
      </c>
      <c r="K9" s="164">
        <v>2.0967741935483879</v>
      </c>
      <c r="L9" s="162">
        <v>2.2000000000000002</v>
      </c>
      <c r="M9" s="166">
        <f t="shared" si="0"/>
        <v>2.128675998900293</v>
      </c>
      <c r="N9" s="166">
        <f t="shared" si="1"/>
        <v>0.15253125000000178</v>
      </c>
      <c r="O9" s="95">
        <v>1.9</v>
      </c>
      <c r="P9" s="96">
        <v>2.5</v>
      </c>
      <c r="Q9" s="177">
        <f t="shared" si="2"/>
        <v>99.832011993187379</v>
      </c>
    </row>
    <row r="10" spans="1:18" ht="15.95" customHeight="1">
      <c r="A10" s="80">
        <v>4</v>
      </c>
      <c r="B10" s="164">
        <v>2.073888888888888</v>
      </c>
      <c r="C10" s="164">
        <v>2.1684761904761909</v>
      </c>
      <c r="D10" s="164">
        <v>2.0470000000000002</v>
      </c>
      <c r="E10" s="164">
        <v>2.21</v>
      </c>
      <c r="F10" s="164">
        <v>2.2314999999999996</v>
      </c>
      <c r="G10" s="164">
        <v>2.0761904761904759</v>
      </c>
      <c r="H10" s="164">
        <v>2.19</v>
      </c>
      <c r="I10" s="164">
        <v>2.0910000000000002</v>
      </c>
      <c r="J10" s="164">
        <v>2.1800000000000002</v>
      </c>
      <c r="K10" s="164">
        <v>2.1033333333333344</v>
      </c>
      <c r="L10" s="162">
        <v>2.2000000000000002</v>
      </c>
      <c r="M10" s="166">
        <f t="shared" si="0"/>
        <v>2.1371388888888889</v>
      </c>
      <c r="N10" s="166">
        <f t="shared" si="1"/>
        <v>0.18449999999999944</v>
      </c>
      <c r="O10" s="95">
        <v>1.9</v>
      </c>
      <c r="P10" s="96">
        <v>2.5</v>
      </c>
      <c r="Q10" s="177">
        <f t="shared" si="2"/>
        <v>100.22891003463428</v>
      </c>
    </row>
    <row r="11" spans="1:18" ht="15.95" customHeight="1">
      <c r="A11" s="80">
        <v>5</v>
      </c>
      <c r="B11" s="164">
        <v>2.0711111111111102</v>
      </c>
      <c r="C11" s="164">
        <v>2.198666666666667</v>
      </c>
      <c r="D11" s="164">
        <v>2.081</v>
      </c>
      <c r="E11" s="164">
        <v>2.2000000000000002</v>
      </c>
      <c r="F11" s="164">
        <v>2.2257692307692301</v>
      </c>
      <c r="G11" s="164">
        <v>2.06</v>
      </c>
      <c r="H11" s="164">
        <v>2.19</v>
      </c>
      <c r="I11" s="164">
        <v>2.0310000000000001</v>
      </c>
      <c r="J11" s="164">
        <v>2.17</v>
      </c>
      <c r="K11" s="164">
        <v>2.1129032258064524</v>
      </c>
      <c r="L11" s="162">
        <v>2.2000000000000002</v>
      </c>
      <c r="M11" s="166">
        <f t="shared" si="0"/>
        <v>2.1340450234353456</v>
      </c>
      <c r="N11" s="166">
        <f t="shared" si="1"/>
        <v>0.19476923076922992</v>
      </c>
      <c r="O11" s="95">
        <v>1.9</v>
      </c>
      <c r="P11" s="96">
        <v>2.5</v>
      </c>
      <c r="Q11" s="177">
        <f t="shared" si="2"/>
        <v>100.08381194867708</v>
      </c>
    </row>
    <row r="12" spans="1:18" ht="15.95" customHeight="1">
      <c r="A12" s="80">
        <v>6</v>
      </c>
      <c r="B12" s="164">
        <v>2.0713888888888885</v>
      </c>
      <c r="C12" s="164">
        <v>2.1684761904761909</v>
      </c>
      <c r="D12" s="164">
        <v>2.0699999999999998</v>
      </c>
      <c r="E12" s="164">
        <v>2.23</v>
      </c>
      <c r="F12" s="164">
        <v>2.19</v>
      </c>
      <c r="G12" s="164">
        <v>2.0743478260869561</v>
      </c>
      <c r="H12" s="164">
        <v>2.2000000000000002</v>
      </c>
      <c r="I12" s="164">
        <v>2.0089999999999999</v>
      </c>
      <c r="J12" s="164">
        <v>2.19</v>
      </c>
      <c r="K12" s="164">
        <v>2.1066666666666678</v>
      </c>
      <c r="L12" s="162">
        <v>2.2000000000000002</v>
      </c>
      <c r="M12" s="166">
        <f t="shared" si="0"/>
        <v>2.1309879572118708</v>
      </c>
      <c r="N12" s="166">
        <f t="shared" si="1"/>
        <v>0.22100000000000009</v>
      </c>
      <c r="O12" s="95">
        <v>1.9</v>
      </c>
      <c r="P12" s="96">
        <v>2.5</v>
      </c>
      <c r="Q12" s="177">
        <f t="shared" si="2"/>
        <v>99.940439696608863</v>
      </c>
    </row>
    <row r="13" spans="1:18" ht="15.95" customHeight="1">
      <c r="A13" s="80">
        <v>7</v>
      </c>
      <c r="B13" s="164">
        <v>2.0723529411764701</v>
      </c>
      <c r="C13" s="164">
        <v>2.2084545454545457</v>
      </c>
      <c r="D13" s="164">
        <v>2.0640000000000001</v>
      </c>
      <c r="E13" s="164">
        <v>2.25</v>
      </c>
      <c r="F13" s="164">
        <v>2.1808955223880595</v>
      </c>
      <c r="G13" s="164">
        <v>2.0809090909090906</v>
      </c>
      <c r="H13" s="164">
        <v>2.1800000000000002</v>
      </c>
      <c r="I13" s="164">
        <v>2.0110000000000001</v>
      </c>
      <c r="J13" s="164">
        <v>2.13</v>
      </c>
      <c r="K13" s="164">
        <v>2.1064516129032267</v>
      </c>
      <c r="L13" s="162">
        <v>2.2000000000000002</v>
      </c>
      <c r="M13" s="166">
        <f t="shared" si="0"/>
        <v>2.1284063712831389</v>
      </c>
      <c r="N13" s="166">
        <f t="shared" si="1"/>
        <v>0.23899999999999988</v>
      </c>
      <c r="O13" s="95">
        <v>1.9</v>
      </c>
      <c r="P13" s="96">
        <v>2.5</v>
      </c>
      <c r="Q13" s="177">
        <f t="shared" si="2"/>
        <v>99.819366824301497</v>
      </c>
    </row>
    <row r="14" spans="1:18" ht="15.95" customHeight="1">
      <c r="A14" s="80">
        <v>8</v>
      </c>
      <c r="B14" s="164">
        <v>2.0715624999999998</v>
      </c>
      <c r="C14" s="164">
        <v>2.2073809523809524</v>
      </c>
      <c r="D14" s="164">
        <v>2.0619999999999998</v>
      </c>
      <c r="E14" s="164">
        <v>2.2599999999999998</v>
      </c>
      <c r="F14" s="164">
        <v>2.1745161290322579</v>
      </c>
      <c r="G14" s="164">
        <v>2.0761224489795911</v>
      </c>
      <c r="H14" s="164">
        <v>2.1800000000000002</v>
      </c>
      <c r="I14" s="164">
        <v>2.0169999999999999</v>
      </c>
      <c r="J14" s="164">
        <v>2.15</v>
      </c>
      <c r="K14" s="164">
        <v>2.1161290322580659</v>
      </c>
      <c r="L14" s="162">
        <v>2.2000000000000002</v>
      </c>
      <c r="M14" s="166">
        <f t="shared" si="0"/>
        <v>2.1314711062650864</v>
      </c>
      <c r="N14" s="166">
        <f t="shared" si="1"/>
        <v>0.24299999999999988</v>
      </c>
      <c r="O14" s="95">
        <v>1.9</v>
      </c>
      <c r="P14" s="96">
        <v>2.5</v>
      </c>
      <c r="Q14" s="177">
        <f t="shared" si="2"/>
        <v>99.963098730722095</v>
      </c>
    </row>
    <row r="15" spans="1:18" ht="15.95" customHeight="1">
      <c r="A15" s="80">
        <v>9</v>
      </c>
      <c r="B15" s="164">
        <v>2.0731249999999997</v>
      </c>
      <c r="C15" s="164">
        <v>2.208333333333333</v>
      </c>
      <c r="D15" s="164">
        <v>2.0609999999999999</v>
      </c>
      <c r="E15" s="164">
        <v>2.2599999999999998</v>
      </c>
      <c r="F15" s="164">
        <v>2.2131481481481483</v>
      </c>
      <c r="G15" s="164">
        <v>2.0872499999999996</v>
      </c>
      <c r="H15" s="164">
        <v>2.17</v>
      </c>
      <c r="I15" s="164">
        <v>2.02</v>
      </c>
      <c r="J15" s="164">
        <v>2.16</v>
      </c>
      <c r="K15" s="164">
        <v>2.1033333333333344</v>
      </c>
      <c r="L15" s="162">
        <v>2.2000000000000002</v>
      </c>
      <c r="M15" s="166">
        <f t="shared" si="0"/>
        <v>2.1356189814814814</v>
      </c>
      <c r="N15" s="166">
        <f t="shared" si="1"/>
        <v>0.23999999999999977</v>
      </c>
      <c r="O15" s="95">
        <v>1.9</v>
      </c>
      <c r="P15" s="96">
        <v>2.5</v>
      </c>
      <c r="Q15" s="177">
        <f t="shared" si="2"/>
        <v>100.15762844241299</v>
      </c>
      <c r="R15" s="12"/>
    </row>
    <row r="16" spans="1:18" ht="15.95" customHeight="1">
      <c r="A16" s="80">
        <v>10</v>
      </c>
      <c r="B16" s="164">
        <v>2.0712499999999996</v>
      </c>
      <c r="C16" s="164">
        <v>2.2073809523809524</v>
      </c>
      <c r="D16" s="164">
        <v>2.06</v>
      </c>
      <c r="E16" s="164">
        <v>2.25</v>
      </c>
      <c r="F16" s="164">
        <v>2.227936508</v>
      </c>
      <c r="G16" s="164">
        <v>2.0822580645161288</v>
      </c>
      <c r="H16" s="164">
        <v>2.17</v>
      </c>
      <c r="I16" s="164">
        <v>1.9790000000000001</v>
      </c>
      <c r="J16" s="164">
        <v>2.11</v>
      </c>
      <c r="K16" s="164">
        <v>2.083018867924527</v>
      </c>
      <c r="L16" s="162">
        <v>2.2000000000000002</v>
      </c>
      <c r="M16" s="166">
        <f t="shared" si="0"/>
        <v>2.1240844392821607</v>
      </c>
      <c r="N16" s="166">
        <f t="shared" si="1"/>
        <v>0.27099999999999991</v>
      </c>
      <c r="O16" s="95">
        <v>1.9</v>
      </c>
      <c r="P16" s="96">
        <v>2.5</v>
      </c>
      <c r="Q16" s="177">
        <f t="shared" si="2"/>
        <v>99.616674085914681</v>
      </c>
      <c r="R16" s="12"/>
    </row>
    <row r="17" spans="1:18" ht="15.95" customHeight="1">
      <c r="A17" s="80">
        <v>11</v>
      </c>
      <c r="B17" s="164">
        <v>2.0696874999999997</v>
      </c>
      <c r="C17" s="164">
        <v>2.2070526315789478</v>
      </c>
      <c r="D17" s="164">
        <v>2.0819999999999999</v>
      </c>
      <c r="E17" s="164">
        <v>2.2200000000000002</v>
      </c>
      <c r="F17" s="164">
        <v>2.2196296296296292</v>
      </c>
      <c r="G17" s="164">
        <v>2.0923809523809518</v>
      </c>
      <c r="H17" s="164">
        <v>2.1800000000000002</v>
      </c>
      <c r="I17" s="164">
        <v>2.0129999999999999</v>
      </c>
      <c r="J17" s="164">
        <v>2.1</v>
      </c>
      <c r="K17" s="164">
        <v>2.0749999999999984</v>
      </c>
      <c r="L17" s="162">
        <v>2.2000000000000002</v>
      </c>
      <c r="M17" s="166">
        <f t="shared" si="0"/>
        <v>2.1258750713589527</v>
      </c>
      <c r="N17" s="166">
        <f t="shared" si="1"/>
        <v>0.20700000000000029</v>
      </c>
      <c r="O17" s="95">
        <v>1.9</v>
      </c>
      <c r="P17" s="96">
        <v>2.5</v>
      </c>
      <c r="Q17" s="177">
        <f t="shared" si="2"/>
        <v>99.700652297280826</v>
      </c>
      <c r="R17" s="12"/>
    </row>
    <row r="18" spans="1:18" ht="15.95" customHeight="1">
      <c r="A18" s="80">
        <v>12</v>
      </c>
      <c r="B18" s="164">
        <v>2.0615625000000004</v>
      </c>
      <c r="C18" s="164">
        <v>2.1879473684210522</v>
      </c>
      <c r="D18" s="164">
        <v>2.0790000000000002</v>
      </c>
      <c r="E18" s="164">
        <v>2.21</v>
      </c>
      <c r="F18" s="164">
        <v>2.1882456140350888</v>
      </c>
      <c r="G18" s="164">
        <v>2.0992307692307688</v>
      </c>
      <c r="H18" s="164">
        <v>2.17</v>
      </c>
      <c r="I18" s="164">
        <v>1.98</v>
      </c>
      <c r="J18" s="164">
        <v>2.1</v>
      </c>
      <c r="K18" s="164">
        <v>2.1155555555555545</v>
      </c>
      <c r="L18" s="162">
        <v>2.2000000000000002</v>
      </c>
      <c r="M18" s="166">
        <f t="shared" si="0"/>
        <v>2.1191541807242467</v>
      </c>
      <c r="N18" s="166">
        <f>MAX(B18:K18)-MIN(B18:K18)</f>
        <v>0.22999999999999998</v>
      </c>
      <c r="O18" s="95">
        <v>1.9</v>
      </c>
      <c r="P18" s="96">
        <v>2.5</v>
      </c>
      <c r="Q18" s="177">
        <f>M18/M$3*100</f>
        <v>99.385451658576045</v>
      </c>
      <c r="R18" s="12"/>
    </row>
    <row r="19" spans="1:18" ht="15.95" customHeight="1">
      <c r="A19" s="84">
        <v>1</v>
      </c>
      <c r="B19" s="164">
        <v>2.0584375000000006</v>
      </c>
      <c r="C19" s="164">
        <v>2.1825263157894734</v>
      </c>
      <c r="D19" s="164">
        <v>2.089</v>
      </c>
      <c r="E19" s="164">
        <v>2.2000000000000002</v>
      </c>
      <c r="F19" s="164">
        <v>2.1679310344827583</v>
      </c>
      <c r="G19" s="164">
        <v>2.090740740740741</v>
      </c>
      <c r="H19" s="164">
        <v>2.1800000000000002</v>
      </c>
      <c r="I19" s="164">
        <v>2.0030000000000001</v>
      </c>
      <c r="J19" s="164">
        <v>2.1</v>
      </c>
      <c r="K19" s="164">
        <v>2.1074074074074054</v>
      </c>
      <c r="L19" s="162">
        <v>2.2000000000000002</v>
      </c>
      <c r="M19" s="166">
        <f t="shared" si="0"/>
        <v>2.1179042998420381</v>
      </c>
      <c r="N19" s="166">
        <f>MAX(B19:K19)-MIN(B19:K19)</f>
        <v>0.19700000000000006</v>
      </c>
      <c r="O19" s="95">
        <v>1.9</v>
      </c>
      <c r="P19" s="96">
        <v>2.5</v>
      </c>
      <c r="Q19" s="177">
        <f>M19/M$3*100</f>
        <v>99.326833943485937</v>
      </c>
      <c r="R19" s="12"/>
    </row>
    <row r="20" spans="1:18" ht="15.95" customHeight="1">
      <c r="A20" s="84">
        <v>2</v>
      </c>
      <c r="B20" s="164">
        <v>2.0574074074074074</v>
      </c>
      <c r="C20" s="164">
        <v>2.1866499999999998</v>
      </c>
      <c r="D20" s="164"/>
      <c r="E20" s="164"/>
      <c r="F20" s="164">
        <v>2.1749999999999998</v>
      </c>
      <c r="G20" s="164"/>
      <c r="H20" s="164">
        <v>2.1800000000000002</v>
      </c>
      <c r="I20" s="164">
        <v>2.0569999999999999</v>
      </c>
      <c r="J20" s="164">
        <v>2.1</v>
      </c>
      <c r="K20" s="164">
        <v>2.1526315789473687</v>
      </c>
      <c r="L20" s="162">
        <v>2.2000000000000002</v>
      </c>
      <c r="M20" s="166">
        <f t="shared" si="0"/>
        <v>2.1298127123363964</v>
      </c>
      <c r="N20" s="166">
        <f>MAX(B20:K20)-MIN(B20:K20)</f>
        <v>0.12964999999999982</v>
      </c>
      <c r="O20" s="95">
        <v>1.9</v>
      </c>
      <c r="P20" s="96">
        <v>2.5</v>
      </c>
      <c r="Q20" s="177">
        <f>M20/M$3*100</f>
        <v>99.88532230882231</v>
      </c>
      <c r="R20" s="12"/>
    </row>
    <row r="21" spans="1:18" ht="15.95" customHeight="1">
      <c r="A21" s="84">
        <v>3</v>
      </c>
      <c r="B21" s="164"/>
      <c r="C21" s="164"/>
      <c r="D21" s="164"/>
      <c r="E21" s="164"/>
      <c r="F21" s="164"/>
      <c r="G21" s="164"/>
      <c r="H21" s="164">
        <v>2.17</v>
      </c>
      <c r="I21" s="164"/>
      <c r="J21" s="164"/>
      <c r="K21" s="164"/>
      <c r="L21" s="162">
        <v>2.2000000000000002</v>
      </c>
      <c r="M21" s="166">
        <f t="shared" ref="M21" si="3">AVERAGE(B21:K21)</f>
        <v>2.17</v>
      </c>
      <c r="N21" s="166">
        <f>MAX(B21:K21)-MIN(B21:K21)</f>
        <v>0</v>
      </c>
      <c r="O21" s="95">
        <v>1.9</v>
      </c>
      <c r="P21" s="96">
        <v>2.5</v>
      </c>
      <c r="Q21" s="177">
        <f>M21/M$3*100</f>
        <v>101.77005149545251</v>
      </c>
      <c r="R21" s="12"/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sheetPr codeName="Sheet13"/>
  <dimension ref="A1:R21"/>
  <sheetViews>
    <sheetView zoomScale="80" workbookViewId="0">
      <selection activeCell="H22" sqref="H22"/>
    </sheetView>
  </sheetViews>
  <sheetFormatPr defaultRowHeight="13.5"/>
  <cols>
    <col min="1" max="1" width="3.125" customWidth="1"/>
    <col min="2" max="2" width="6.875" customWidth="1"/>
    <col min="4" max="5" width="8.75" customWidth="1"/>
    <col min="6" max="6" width="9.5" customWidth="1"/>
    <col min="7" max="8" width="8.75" customWidth="1"/>
    <col min="9" max="9" width="10.5" customWidth="1"/>
    <col min="10" max="10" width="8.625" customWidth="1"/>
    <col min="11" max="11" width="9.375" customWidth="1"/>
    <col min="12" max="12" width="6.875" customWidth="1"/>
    <col min="13" max="13" width="9.75" customWidth="1"/>
    <col min="14" max="14" width="6.625" customWidth="1"/>
    <col min="15" max="16" width="2.625" customWidth="1"/>
  </cols>
  <sheetData>
    <row r="1" spans="1:18" ht="20.100000000000001" customHeight="1">
      <c r="F1" s="58" t="s">
        <v>11</v>
      </c>
    </row>
    <row r="2" spans="1:18" ht="15.95" customHeight="1">
      <c r="A2" s="2" t="s">
        <v>66</v>
      </c>
      <c r="B2" s="3" t="s">
        <v>29</v>
      </c>
      <c r="C2" s="3" t="s">
        <v>30</v>
      </c>
      <c r="D2" s="3" t="s">
        <v>83</v>
      </c>
      <c r="E2" s="3" t="s">
        <v>31</v>
      </c>
      <c r="F2" s="3" t="s">
        <v>32</v>
      </c>
      <c r="G2" s="3" t="s">
        <v>33</v>
      </c>
      <c r="H2" s="4" t="s">
        <v>34</v>
      </c>
      <c r="I2" s="3" t="s">
        <v>35</v>
      </c>
      <c r="J2" s="3" t="s">
        <v>149</v>
      </c>
      <c r="K2" s="11" t="s">
        <v>59</v>
      </c>
      <c r="L2" s="1" t="s">
        <v>1</v>
      </c>
      <c r="M2" s="6" t="s">
        <v>60</v>
      </c>
      <c r="N2" s="6" t="s">
        <v>36</v>
      </c>
      <c r="O2" s="7" t="s">
        <v>37</v>
      </c>
      <c r="P2" s="8" t="s">
        <v>38</v>
      </c>
      <c r="Q2" s="78" t="s">
        <v>148</v>
      </c>
    </row>
    <row r="3" spans="1:18" ht="15.95" customHeight="1">
      <c r="A3" s="67">
        <v>9</v>
      </c>
      <c r="B3" s="164"/>
      <c r="C3" s="164"/>
      <c r="D3" s="164">
        <v>6.6189999999999998</v>
      </c>
      <c r="E3" s="164"/>
      <c r="F3" s="164">
        <v>6.4883333333333324</v>
      </c>
      <c r="G3" s="164"/>
      <c r="H3" s="165"/>
      <c r="I3" s="164"/>
      <c r="J3" s="164">
        <v>6.72</v>
      </c>
      <c r="K3" s="164">
        <v>6.5</v>
      </c>
      <c r="L3" s="162">
        <v>6.5</v>
      </c>
      <c r="M3" s="166">
        <f t="shared" ref="M3:M20" si="0">AVERAGE(B3:K3)</f>
        <v>6.581833333333333</v>
      </c>
      <c r="N3" s="166">
        <f t="shared" ref="N3:N17" si="1">MAX(B3:K3)-MIN(B3:K3)</f>
        <v>0.23166666666666735</v>
      </c>
      <c r="O3" s="9">
        <v>6.3</v>
      </c>
      <c r="P3" s="10">
        <v>6.7</v>
      </c>
      <c r="Q3" s="177">
        <f>M3/M3*100</f>
        <v>100</v>
      </c>
    </row>
    <row r="4" spans="1:18" ht="15.95" customHeight="1">
      <c r="A4" s="67">
        <v>10</v>
      </c>
      <c r="B4" s="164">
        <v>6.5747727272727294</v>
      </c>
      <c r="C4" s="164">
        <v>6.506045454545454</v>
      </c>
      <c r="D4" s="164">
        <v>6.6189999999999998</v>
      </c>
      <c r="E4" s="164">
        <v>6.5</v>
      </c>
      <c r="F4" s="164">
        <v>6.5010937499999999</v>
      </c>
      <c r="G4" s="164">
        <v>6.5258333333333338</v>
      </c>
      <c r="H4" s="164">
        <v>6.7</v>
      </c>
      <c r="I4" s="164">
        <v>6.69</v>
      </c>
      <c r="J4" s="164">
        <v>6.69</v>
      </c>
      <c r="K4" s="164">
        <v>6.5</v>
      </c>
      <c r="L4" s="162">
        <v>6.5</v>
      </c>
      <c r="M4" s="166">
        <f t="shared" si="0"/>
        <v>6.5806745265151507</v>
      </c>
      <c r="N4" s="166">
        <f t="shared" si="1"/>
        <v>0.20000000000000018</v>
      </c>
      <c r="O4" s="9">
        <v>6.3</v>
      </c>
      <c r="P4" s="10">
        <v>6.7</v>
      </c>
      <c r="Q4" s="177">
        <f>M4/M$3*100</f>
        <v>99.982393859590559</v>
      </c>
    </row>
    <row r="5" spans="1:18" ht="15.95" customHeight="1">
      <c r="A5" s="67">
        <v>11</v>
      </c>
      <c r="B5" s="164">
        <v>6.5166666666666657</v>
      </c>
      <c r="C5" s="164">
        <v>6.5007777777777775</v>
      </c>
      <c r="D5" s="164">
        <v>6.6280000000000001</v>
      </c>
      <c r="E5" s="164">
        <v>6.56</v>
      </c>
      <c r="F5" s="164">
        <v>6.5078181818181839</v>
      </c>
      <c r="G5" s="164">
        <v>6.5029166666666676</v>
      </c>
      <c r="H5" s="164">
        <v>6.66</v>
      </c>
      <c r="I5" s="164">
        <v>6.7450000000000001</v>
      </c>
      <c r="J5" s="164">
        <v>6.71</v>
      </c>
      <c r="K5" s="164">
        <v>6.51</v>
      </c>
      <c r="L5" s="162">
        <v>6.5</v>
      </c>
      <c r="M5" s="166">
        <f t="shared" si="0"/>
        <v>6.5841179292929297</v>
      </c>
      <c r="N5" s="166">
        <f t="shared" si="1"/>
        <v>0.24422222222222256</v>
      </c>
      <c r="O5" s="9">
        <v>6.3</v>
      </c>
      <c r="P5" s="10">
        <v>6.7</v>
      </c>
      <c r="Q5" s="177">
        <f t="shared" ref="Q5:Q17" si="2">M5/M$3*100</f>
        <v>100.03471063218853</v>
      </c>
    </row>
    <row r="6" spans="1:18" ht="15.95" customHeight="1">
      <c r="A6" s="67">
        <v>12</v>
      </c>
      <c r="B6" s="164">
        <v>6.522222222222223</v>
      </c>
      <c r="C6" s="164">
        <v>6.4725555555555552</v>
      </c>
      <c r="D6" s="164">
        <v>6.6319999999999997</v>
      </c>
      <c r="E6" s="164">
        <v>6.56</v>
      </c>
      <c r="F6" s="164">
        <v>6.511428571428568</v>
      </c>
      <c r="G6" s="164">
        <v>6.5162500000000003</v>
      </c>
      <c r="H6" s="164">
        <v>6.7</v>
      </c>
      <c r="I6" s="164">
        <v>6.76</v>
      </c>
      <c r="J6" s="164">
        <v>6.69</v>
      </c>
      <c r="K6" s="164">
        <v>6.5192307692307683</v>
      </c>
      <c r="L6" s="162">
        <v>6.5</v>
      </c>
      <c r="M6" s="166">
        <f t="shared" si="0"/>
        <v>6.5883687118437111</v>
      </c>
      <c r="N6" s="166">
        <f t="shared" si="1"/>
        <v>0.28744444444444461</v>
      </c>
      <c r="O6" s="9">
        <v>6.3</v>
      </c>
      <c r="P6" s="10">
        <v>6.7</v>
      </c>
      <c r="Q6" s="177">
        <f t="shared" si="2"/>
        <v>100.09929419630363</v>
      </c>
    </row>
    <row r="7" spans="1:18" ht="15.95" customHeight="1">
      <c r="A7" s="67">
        <v>1</v>
      </c>
      <c r="B7" s="164">
        <v>6.5176315789473689</v>
      </c>
      <c r="C7" s="164">
        <v>6.4755555555555553</v>
      </c>
      <c r="D7" s="164">
        <v>6.6189999999999998</v>
      </c>
      <c r="E7" s="164">
        <v>6.58</v>
      </c>
      <c r="F7" s="164">
        <v>6.5056140350877163</v>
      </c>
      <c r="G7" s="164">
        <v>6.5464000000000002</v>
      </c>
      <c r="H7" s="164">
        <v>6.69</v>
      </c>
      <c r="I7" s="164">
        <v>6.758</v>
      </c>
      <c r="J7" s="164">
        <v>6.67</v>
      </c>
      <c r="K7" s="164">
        <v>6.5233333333333325</v>
      </c>
      <c r="L7" s="162">
        <v>6.5</v>
      </c>
      <c r="M7" s="166">
        <f t="shared" si="0"/>
        <v>6.5885534502923973</v>
      </c>
      <c r="N7" s="166">
        <f t="shared" si="1"/>
        <v>0.28244444444444472</v>
      </c>
      <c r="O7" s="9">
        <v>6.3</v>
      </c>
      <c r="P7" s="10">
        <v>6.7</v>
      </c>
      <c r="Q7" s="177">
        <f t="shared" si="2"/>
        <v>100.10210098947705</v>
      </c>
    </row>
    <row r="8" spans="1:18" ht="15.95" customHeight="1">
      <c r="A8" s="67">
        <v>2</v>
      </c>
      <c r="B8" s="164">
        <v>6.5118421052631588</v>
      </c>
      <c r="C8" s="164">
        <v>6.4916190476190465</v>
      </c>
      <c r="D8" s="164">
        <v>6.7069999999999999</v>
      </c>
      <c r="E8" s="164">
        <v>6.57</v>
      </c>
      <c r="F8" s="164">
        <v>6.5085454545454526</v>
      </c>
      <c r="G8" s="164">
        <v>6.5612500000000002</v>
      </c>
      <c r="H8" s="164">
        <v>6.68</v>
      </c>
      <c r="I8" s="164">
        <v>6.6870000000000003</v>
      </c>
      <c r="J8" s="164">
        <v>6.66</v>
      </c>
      <c r="K8" s="164">
        <v>6.5346153846153836</v>
      </c>
      <c r="L8" s="162">
        <v>6.5</v>
      </c>
      <c r="M8" s="166">
        <f t="shared" si="0"/>
        <v>6.5911871992043034</v>
      </c>
      <c r="N8" s="166">
        <f t="shared" si="1"/>
        <v>0.21538095238095334</v>
      </c>
      <c r="O8" s="9">
        <v>6.3</v>
      </c>
      <c r="P8" s="10">
        <v>6.7</v>
      </c>
      <c r="Q8" s="177">
        <f t="shared" si="2"/>
        <v>100.14211641950273</v>
      </c>
    </row>
    <row r="9" spans="1:18" ht="15.95" customHeight="1">
      <c r="A9" s="67">
        <v>3</v>
      </c>
      <c r="B9" s="164">
        <v>6.5697500000000009</v>
      </c>
      <c r="C9" s="164">
        <v>6.5279545454545458</v>
      </c>
      <c r="D9" s="164">
        <v>6.7519999999999998</v>
      </c>
      <c r="E9" s="164">
        <v>6.56</v>
      </c>
      <c r="F9" s="164">
        <v>6.5096875000000001</v>
      </c>
      <c r="G9" s="164">
        <v>6.5700000000000012</v>
      </c>
      <c r="H9" s="164">
        <v>6.63</v>
      </c>
      <c r="I9" s="164">
        <v>6.694</v>
      </c>
      <c r="J9" s="164">
        <v>6.66</v>
      </c>
      <c r="K9" s="164">
        <v>6.5299999999999994</v>
      </c>
      <c r="L9" s="162">
        <v>6.5</v>
      </c>
      <c r="M9" s="166">
        <f t="shared" si="0"/>
        <v>6.6003392045454543</v>
      </c>
      <c r="N9" s="166">
        <f t="shared" si="1"/>
        <v>0.24231249999999971</v>
      </c>
      <c r="O9" s="9">
        <v>6.3</v>
      </c>
      <c r="P9" s="10">
        <v>6.7</v>
      </c>
      <c r="Q9" s="177">
        <f t="shared" si="2"/>
        <v>100.28116590431422</v>
      </c>
    </row>
    <row r="10" spans="1:18" ht="15.95" customHeight="1">
      <c r="A10" s="67">
        <v>4</v>
      </c>
      <c r="B10" s="164">
        <v>6.5666666666666673</v>
      </c>
      <c r="C10" s="164">
        <v>6.4916190476190465</v>
      </c>
      <c r="D10" s="164">
        <v>6.617</v>
      </c>
      <c r="E10" s="164">
        <v>6.56</v>
      </c>
      <c r="F10" s="164">
        <v>6.4941269841269849</v>
      </c>
      <c r="G10" s="164">
        <v>6.553809523809524</v>
      </c>
      <c r="H10" s="164">
        <v>6.65</v>
      </c>
      <c r="I10" s="164">
        <v>6.6929999999999996</v>
      </c>
      <c r="J10" s="164">
        <v>6.68</v>
      </c>
      <c r="K10" s="164">
        <v>6.5199999999999987</v>
      </c>
      <c r="L10" s="162">
        <v>6.5</v>
      </c>
      <c r="M10" s="166">
        <f t="shared" si="0"/>
        <v>6.5826222222222217</v>
      </c>
      <c r="N10" s="166">
        <f t="shared" si="1"/>
        <v>0.2013809523809531</v>
      </c>
      <c r="O10" s="9">
        <v>6.3</v>
      </c>
      <c r="P10" s="10">
        <v>6.7</v>
      </c>
      <c r="Q10" s="177">
        <f t="shared" si="2"/>
        <v>100.01198585331679</v>
      </c>
    </row>
    <row r="11" spans="1:18" ht="15.95" customHeight="1">
      <c r="A11" s="67">
        <v>5</v>
      </c>
      <c r="B11" s="164">
        <v>6.4769444444444444</v>
      </c>
      <c r="C11" s="164">
        <v>6.5373333333333328</v>
      </c>
      <c r="D11" s="164">
        <v>6.7450000000000001</v>
      </c>
      <c r="E11" s="164">
        <v>6.55</v>
      </c>
      <c r="F11" s="164">
        <v>6.5288461538461515</v>
      </c>
      <c r="G11" s="164">
        <v>6.53</v>
      </c>
      <c r="H11" s="164">
        <v>6.65</v>
      </c>
      <c r="I11" s="164">
        <v>6.5010000000000003</v>
      </c>
      <c r="J11" s="164">
        <v>6.68</v>
      </c>
      <c r="K11" s="164">
        <v>6.5064516129032253</v>
      </c>
      <c r="L11" s="162">
        <v>6.5</v>
      </c>
      <c r="M11" s="166">
        <f t="shared" si="0"/>
        <v>6.5705575544527148</v>
      </c>
      <c r="N11" s="166">
        <f t="shared" si="1"/>
        <v>0.26805555555555571</v>
      </c>
      <c r="O11" s="9">
        <v>6.3</v>
      </c>
      <c r="P11" s="10">
        <v>6.7</v>
      </c>
      <c r="Q11" s="177">
        <f t="shared" si="2"/>
        <v>99.828683311935109</v>
      </c>
    </row>
    <row r="12" spans="1:18" ht="15.95" customHeight="1">
      <c r="A12" s="67">
        <v>6</v>
      </c>
      <c r="B12" s="164">
        <v>6.483888888888889</v>
      </c>
      <c r="C12" s="164">
        <v>6.4916190476190465</v>
      </c>
      <c r="D12" s="164">
        <v>6.7770000000000001</v>
      </c>
      <c r="E12" s="164">
        <v>6.57</v>
      </c>
      <c r="F12" s="164">
        <v>6.52</v>
      </c>
      <c r="G12" s="164">
        <v>6.5329787234042547</v>
      </c>
      <c r="H12" s="164">
        <v>6.65</v>
      </c>
      <c r="I12" s="164">
        <v>6.57</v>
      </c>
      <c r="J12" s="164">
        <v>6.71</v>
      </c>
      <c r="K12" s="164">
        <v>6.52</v>
      </c>
      <c r="L12" s="162">
        <v>6.5</v>
      </c>
      <c r="M12" s="166">
        <f t="shared" si="0"/>
        <v>6.5825486659912187</v>
      </c>
      <c r="N12" s="166">
        <f t="shared" si="1"/>
        <v>0.2931111111111111</v>
      </c>
      <c r="O12" s="9">
        <v>6.3</v>
      </c>
      <c r="P12" s="10">
        <v>6.7</v>
      </c>
      <c r="Q12" s="177">
        <f t="shared" si="2"/>
        <v>100.01086828884382</v>
      </c>
    </row>
    <row r="13" spans="1:18" ht="15.95" customHeight="1">
      <c r="A13" s="67">
        <v>7</v>
      </c>
      <c r="B13" s="164">
        <v>6.4964705882352929</v>
      </c>
      <c r="C13" s="164">
        <v>6.5572272727272738</v>
      </c>
      <c r="D13" s="164">
        <v>6.7729999999999997</v>
      </c>
      <c r="E13" s="164">
        <v>6.57</v>
      </c>
      <c r="F13" s="164">
        <v>6.517462686567165</v>
      </c>
      <c r="G13" s="164">
        <v>6.5475555555555562</v>
      </c>
      <c r="H13" s="164">
        <v>6.63</v>
      </c>
      <c r="I13" s="164">
        <v>6.5780000000000003</v>
      </c>
      <c r="J13" s="164">
        <v>6.72</v>
      </c>
      <c r="K13" s="164">
        <v>6.525806451612902</v>
      </c>
      <c r="L13" s="162">
        <v>6.5</v>
      </c>
      <c r="M13" s="166">
        <f t="shared" si="0"/>
        <v>6.5915522554698196</v>
      </c>
      <c r="N13" s="166">
        <f t="shared" si="1"/>
        <v>0.2765294117647068</v>
      </c>
      <c r="O13" s="9">
        <v>6.3</v>
      </c>
      <c r="P13" s="10">
        <v>6.7</v>
      </c>
      <c r="Q13" s="177">
        <f t="shared" si="2"/>
        <v>100.14766284170804</v>
      </c>
    </row>
    <row r="14" spans="1:18" ht="15.95" customHeight="1">
      <c r="A14" s="67">
        <v>8</v>
      </c>
      <c r="B14" s="164">
        <v>6.5165624999999991</v>
      </c>
      <c r="C14" s="164">
        <v>6.4943809523809515</v>
      </c>
      <c r="D14" s="164">
        <v>6.76</v>
      </c>
      <c r="E14" s="164">
        <v>6.56</v>
      </c>
      <c r="F14" s="164">
        <v>6.5049999999999999</v>
      </c>
      <c r="G14" s="164">
        <v>6.5697727272727269</v>
      </c>
      <c r="H14" s="164">
        <v>6.6</v>
      </c>
      <c r="I14" s="164">
        <v>6.6050000000000004</v>
      </c>
      <c r="J14" s="164">
        <v>6.74</v>
      </c>
      <c r="K14" s="164">
        <v>6.5161290322580632</v>
      </c>
      <c r="L14" s="162">
        <v>6.5</v>
      </c>
      <c r="M14" s="166">
        <f t="shared" si="0"/>
        <v>6.5866845211911738</v>
      </c>
      <c r="N14" s="166">
        <f t="shared" si="1"/>
        <v>0.26561904761904831</v>
      </c>
      <c r="O14" s="9">
        <v>6.3</v>
      </c>
      <c r="P14" s="10">
        <v>6.7</v>
      </c>
      <c r="Q14" s="177">
        <f t="shared" si="2"/>
        <v>100.07370572319527</v>
      </c>
    </row>
    <row r="15" spans="1:18" ht="15.95" customHeight="1">
      <c r="A15" s="67">
        <v>9</v>
      </c>
      <c r="B15" s="164">
        <v>6.5171874999999986</v>
      </c>
      <c r="C15" s="164">
        <v>6.4989444444444437</v>
      </c>
      <c r="D15" s="164">
        <v>6.7610000000000001</v>
      </c>
      <c r="E15" s="164">
        <v>6.57</v>
      </c>
      <c r="F15" s="164">
        <v>6.512777777777778</v>
      </c>
      <c r="G15" s="164">
        <v>6.567837837837839</v>
      </c>
      <c r="H15" s="164">
        <v>6.62</v>
      </c>
      <c r="I15" s="164">
        <v>6.54</v>
      </c>
      <c r="J15" s="164">
        <v>6.76</v>
      </c>
      <c r="K15" s="164">
        <v>6.5586206896551706</v>
      </c>
      <c r="L15" s="162">
        <v>6.5</v>
      </c>
      <c r="M15" s="166">
        <f t="shared" si="0"/>
        <v>6.5906368249715213</v>
      </c>
      <c r="N15" s="166">
        <f t="shared" si="1"/>
        <v>0.26205555555555637</v>
      </c>
      <c r="O15" s="9">
        <v>6.3</v>
      </c>
      <c r="P15" s="10">
        <v>6.7</v>
      </c>
      <c r="Q15" s="177">
        <f t="shared" si="2"/>
        <v>100.13375439930397</v>
      </c>
      <c r="R15" s="12"/>
    </row>
    <row r="16" spans="1:18" ht="15.95" customHeight="1">
      <c r="A16" s="67">
        <v>10</v>
      </c>
      <c r="B16" s="164">
        <v>6.5181250000000004</v>
      </c>
      <c r="C16" s="164">
        <v>6.4943809523809515</v>
      </c>
      <c r="D16" s="164">
        <v>6.7569999999999997</v>
      </c>
      <c r="E16" s="164">
        <v>6.56</v>
      </c>
      <c r="F16" s="164">
        <v>6.5515873019999997</v>
      </c>
      <c r="G16" s="164">
        <v>6.5419354838709678</v>
      </c>
      <c r="H16" s="164">
        <v>6.68</v>
      </c>
      <c r="I16" s="164">
        <v>6.49</v>
      </c>
      <c r="J16" s="164">
        <v>6.69</v>
      </c>
      <c r="K16" s="164">
        <v>6.4750000000000005</v>
      </c>
      <c r="L16" s="162">
        <v>6.5</v>
      </c>
      <c r="M16" s="166">
        <f t="shared" si="0"/>
        <v>6.5758028738251912</v>
      </c>
      <c r="N16" s="166">
        <f t="shared" si="1"/>
        <v>0.28199999999999914</v>
      </c>
      <c r="O16" s="9">
        <v>6.3</v>
      </c>
      <c r="P16" s="10">
        <v>6.7</v>
      </c>
      <c r="Q16" s="177">
        <f t="shared" si="2"/>
        <v>99.908377207341289</v>
      </c>
      <c r="R16" s="12"/>
    </row>
    <row r="17" spans="1:18" ht="15.95" customHeight="1">
      <c r="A17" s="67">
        <v>11</v>
      </c>
      <c r="B17" s="164">
        <v>6.5618750000000006</v>
      </c>
      <c r="C17" s="164">
        <v>6.557052631578947</v>
      </c>
      <c r="D17" s="164">
        <v>6.75</v>
      </c>
      <c r="E17" s="164">
        <v>6.55</v>
      </c>
      <c r="F17" s="164">
        <v>6.5442592592592614</v>
      </c>
      <c r="G17" s="164">
        <v>6.5211904761904762</v>
      </c>
      <c r="H17" s="164">
        <v>6.67</v>
      </c>
      <c r="I17" s="164">
        <v>6.625</v>
      </c>
      <c r="J17" s="164">
        <v>6.71</v>
      </c>
      <c r="K17" s="164">
        <v>6.4725490196078432</v>
      </c>
      <c r="L17" s="162">
        <v>6.5</v>
      </c>
      <c r="M17" s="166">
        <f t="shared" si="0"/>
        <v>6.5961926386636538</v>
      </c>
      <c r="N17" s="166">
        <f t="shared" si="1"/>
        <v>0.27745098039215677</v>
      </c>
      <c r="O17" s="9">
        <v>6.3</v>
      </c>
      <c r="P17" s="10">
        <v>6.7</v>
      </c>
      <c r="Q17" s="177">
        <f t="shared" si="2"/>
        <v>100.21816573898337</v>
      </c>
      <c r="R17" s="12"/>
    </row>
    <row r="18" spans="1:18" ht="15.95" customHeight="1">
      <c r="A18" s="67">
        <v>12</v>
      </c>
      <c r="B18" s="164">
        <v>6.5606249999999999</v>
      </c>
      <c r="C18" s="164">
        <v>6.5705789473684204</v>
      </c>
      <c r="D18" s="164">
        <v>6.6059999999999999</v>
      </c>
      <c r="E18" s="164">
        <v>6.54</v>
      </c>
      <c r="F18" s="164">
        <v>6.5461403508771925</v>
      </c>
      <c r="G18" s="164">
        <v>6.5090476190476219</v>
      </c>
      <c r="H18" s="164">
        <v>6.67</v>
      </c>
      <c r="I18" s="164">
        <v>6.5670000000000002</v>
      </c>
      <c r="J18" s="164">
        <v>6.72</v>
      </c>
      <c r="K18" s="164">
        <v>6.4714285714285698</v>
      </c>
      <c r="L18" s="162">
        <v>6.5</v>
      </c>
      <c r="M18" s="166">
        <f t="shared" si="0"/>
        <v>6.5760820488721805</v>
      </c>
      <c r="N18" s="166">
        <f>MAX(B18:K18)-MIN(B18:K18)</f>
        <v>0.24857142857143</v>
      </c>
      <c r="O18" s="9">
        <v>6.3</v>
      </c>
      <c r="P18" s="10">
        <v>6.7</v>
      </c>
      <c r="Q18" s="177">
        <f>M18/M$3*100</f>
        <v>99.912618807406972</v>
      </c>
      <c r="R18" s="12"/>
    </row>
    <row r="19" spans="1:18" ht="15.95" customHeight="1">
      <c r="A19" s="69">
        <v>1</v>
      </c>
      <c r="B19" s="164">
        <v>6.5628125000000015</v>
      </c>
      <c r="C19" s="164">
        <v>6.5646315789473695</v>
      </c>
      <c r="D19" s="164">
        <v>6.6470000000000002</v>
      </c>
      <c r="E19" s="164">
        <v>6.53</v>
      </c>
      <c r="F19" s="164">
        <v>6.5534482758620705</v>
      </c>
      <c r="G19" s="164">
        <v>6.5359259259259259</v>
      </c>
      <c r="H19" s="164">
        <v>6.67</v>
      </c>
      <c r="I19" s="164">
        <v>6.5019999999999998</v>
      </c>
      <c r="J19" s="164">
        <v>6.73</v>
      </c>
      <c r="K19" s="164">
        <v>6.430357142857142</v>
      </c>
      <c r="L19" s="162">
        <v>6.5</v>
      </c>
      <c r="M19" s="166">
        <f t="shared" si="0"/>
        <v>6.572617542359251</v>
      </c>
      <c r="N19" s="166">
        <f>MAX(B19:K19)-MIN(B19:K19)</f>
        <v>0.29964285714285843</v>
      </c>
      <c r="O19" s="9">
        <v>6.3</v>
      </c>
      <c r="P19" s="10">
        <v>6.7</v>
      </c>
      <c r="Q19" s="177">
        <f>M19/M$3*100</f>
        <v>99.859981398687054</v>
      </c>
      <c r="R19" s="12"/>
    </row>
    <row r="20" spans="1:18" ht="15.95" customHeight="1">
      <c r="A20" s="69">
        <v>2</v>
      </c>
      <c r="B20" s="164">
        <v>6.5703703703703713</v>
      </c>
      <c r="C20" s="164">
        <v>6.5571499999999983</v>
      </c>
      <c r="D20" s="164"/>
      <c r="E20" s="164"/>
      <c r="F20" s="164">
        <v>6.5594827586206899</v>
      </c>
      <c r="G20" s="164"/>
      <c r="H20" s="164">
        <v>6.68</v>
      </c>
      <c r="I20" s="164">
        <v>6.51</v>
      </c>
      <c r="J20" s="164">
        <v>6.69</v>
      </c>
      <c r="K20" s="164">
        <v>6.455000000000001</v>
      </c>
      <c r="L20" s="162">
        <v>6.5</v>
      </c>
      <c r="M20" s="166">
        <f t="shared" si="0"/>
        <v>6.5745718755701503</v>
      </c>
      <c r="N20" s="166">
        <f>MAX(B20:K20)-MIN(B20:K20)</f>
        <v>0.23499999999999943</v>
      </c>
      <c r="O20" s="9">
        <v>6.3</v>
      </c>
      <c r="P20" s="10">
        <v>6.7</v>
      </c>
      <c r="Q20" s="177">
        <f>M20/M$3*100</f>
        <v>99.889674238233781</v>
      </c>
      <c r="R20" s="12"/>
    </row>
    <row r="21" spans="1:18" ht="15.95" customHeight="1">
      <c r="A21" s="69">
        <v>3</v>
      </c>
      <c r="B21" s="164"/>
      <c r="C21" s="164"/>
      <c r="D21" s="164"/>
      <c r="E21" s="164"/>
      <c r="F21" s="164"/>
      <c r="G21" s="164"/>
      <c r="H21" s="164">
        <v>6.67</v>
      </c>
      <c r="I21" s="164"/>
      <c r="J21" s="164"/>
      <c r="K21" s="164"/>
      <c r="L21" s="162">
        <v>6.5</v>
      </c>
      <c r="M21" s="166">
        <f t="shared" ref="M21" si="3">AVERAGE(B21:K21)</f>
        <v>6.67</v>
      </c>
      <c r="N21" s="166">
        <f>MAX(B21:K21)-MIN(B21:K21)</f>
        <v>0</v>
      </c>
      <c r="O21" s="9">
        <v>6.3</v>
      </c>
      <c r="P21" s="10">
        <v>6.7</v>
      </c>
      <c r="Q21" s="177">
        <f>M21/M$3*100</f>
        <v>101.33954571927781</v>
      </c>
      <c r="R21" s="12"/>
    </row>
  </sheetData>
  <phoneticPr fontId="2"/>
  <pageMargins left="0.78700000000000003" right="0.78700000000000003" top="0.98399999999999999" bottom="0.98399999999999999" header="0.51200000000000001" footer="0.51200000000000001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>
  <sheetPr codeName="Sheet14"/>
  <dimension ref="A1:X21"/>
  <sheetViews>
    <sheetView zoomScale="80" workbookViewId="0">
      <selection activeCell="V22" sqref="V22"/>
    </sheetView>
  </sheetViews>
  <sheetFormatPr defaultRowHeight="13.5"/>
  <cols>
    <col min="1" max="1" width="3.25" customWidth="1"/>
    <col min="2" max="2" width="6.875" customWidth="1"/>
    <col min="4" max="5" width="8.75" customWidth="1"/>
    <col min="6" max="6" width="9.5" customWidth="1"/>
    <col min="7" max="8" width="8.75" customWidth="1"/>
    <col min="9" max="9" width="10.625" customWidth="1"/>
    <col min="10" max="10" width="8.875" customWidth="1"/>
    <col min="11" max="11" width="10" customWidth="1"/>
    <col min="12" max="12" width="10.625" customWidth="1"/>
    <col min="13" max="13" width="9.125" customWidth="1"/>
    <col min="14" max="14" width="7" style="5" customWidth="1"/>
    <col min="15" max="15" width="10.5" customWidth="1"/>
    <col min="16" max="16" width="9.125" customWidth="1"/>
    <col min="17" max="17" width="7.375" style="5" customWidth="1"/>
    <col min="18" max="21" width="2.625" style="5" customWidth="1"/>
  </cols>
  <sheetData>
    <row r="1" spans="1:24" ht="20.100000000000001" customHeight="1">
      <c r="F1" s="58" t="s">
        <v>47</v>
      </c>
    </row>
    <row r="2" spans="1:24" ht="15.95" customHeight="1">
      <c r="A2" s="81" t="s">
        <v>28</v>
      </c>
      <c r="B2" s="71" t="s">
        <v>29</v>
      </c>
      <c r="C2" s="71" t="s">
        <v>30</v>
      </c>
      <c r="D2" s="71" t="s">
        <v>83</v>
      </c>
      <c r="E2" s="71" t="s">
        <v>31</v>
      </c>
      <c r="F2" s="71" t="s">
        <v>32</v>
      </c>
      <c r="G2" s="71" t="s">
        <v>33</v>
      </c>
      <c r="H2" s="72" t="s">
        <v>34</v>
      </c>
      <c r="I2" s="71" t="s">
        <v>35</v>
      </c>
      <c r="J2" s="71" t="s">
        <v>72</v>
      </c>
      <c r="K2" s="94" t="s">
        <v>59</v>
      </c>
      <c r="L2" s="91" t="s">
        <v>48</v>
      </c>
      <c r="M2" s="75" t="s">
        <v>49</v>
      </c>
      <c r="N2" s="75" t="s">
        <v>36</v>
      </c>
      <c r="O2" s="75" t="s">
        <v>50</v>
      </c>
      <c r="P2" s="75" t="s">
        <v>51</v>
      </c>
      <c r="Q2" s="75" t="s">
        <v>36</v>
      </c>
      <c r="R2" s="92" t="s">
        <v>52</v>
      </c>
      <c r="S2" s="93" t="s">
        <v>53</v>
      </c>
      <c r="T2" s="93" t="s">
        <v>54</v>
      </c>
      <c r="U2" s="93" t="s">
        <v>55</v>
      </c>
      <c r="V2" s="78" t="s">
        <v>148</v>
      </c>
      <c r="W2" s="78"/>
    </row>
    <row r="3" spans="1:24" ht="15.95" customHeight="1">
      <c r="A3" s="80">
        <v>9</v>
      </c>
      <c r="B3" s="164"/>
      <c r="C3" s="164"/>
      <c r="D3" s="164">
        <v>4.0670000000000002</v>
      </c>
      <c r="E3" s="164"/>
      <c r="F3" s="164">
        <v>4.0883333333333347</v>
      </c>
      <c r="G3" s="164"/>
      <c r="H3" s="165"/>
      <c r="I3" s="164"/>
      <c r="J3" s="164">
        <v>4.0599999999999996</v>
      </c>
      <c r="K3" s="164">
        <v>4.2142857142857144</v>
      </c>
      <c r="L3" s="103">
        <v>4.2</v>
      </c>
      <c r="M3" s="166"/>
      <c r="N3" s="166"/>
      <c r="O3" s="103">
        <v>4.0999999999999996</v>
      </c>
      <c r="P3" s="166">
        <f t="shared" ref="P3:P20" si="0">AVERAGE(C3,D3,E3,F3,G3,J3,K3)</f>
        <v>4.1074047619047622</v>
      </c>
      <c r="Q3" s="166">
        <f>MAX(C3,D3,E3,F3,G3,K3)-MIN(C3,D3,E3,F3,G3,K3)</f>
        <v>0.14728571428571424</v>
      </c>
      <c r="R3" s="76">
        <v>4</v>
      </c>
      <c r="S3" s="77">
        <v>4.4000000000000004</v>
      </c>
      <c r="T3" s="77">
        <v>3.9</v>
      </c>
      <c r="U3" s="77">
        <v>4.3</v>
      </c>
      <c r="V3" s="177">
        <f>P3/P3*100</f>
        <v>100</v>
      </c>
      <c r="W3" s="78"/>
    </row>
    <row r="4" spans="1:24" ht="15.95" customHeight="1">
      <c r="A4" s="80">
        <v>10</v>
      </c>
      <c r="B4" s="164">
        <v>4.1893181818181828</v>
      </c>
      <c r="C4" s="164">
        <v>4.1480909090909099</v>
      </c>
      <c r="D4" s="164">
        <v>4.0819999999999999</v>
      </c>
      <c r="E4" s="164">
        <v>4.09</v>
      </c>
      <c r="F4" s="164">
        <v>4.1035937499999999</v>
      </c>
      <c r="G4" s="164">
        <v>4.0112500000000004</v>
      </c>
      <c r="H4" s="164">
        <v>4.17</v>
      </c>
      <c r="I4" s="164">
        <v>4.3600000000000003</v>
      </c>
      <c r="J4" s="164">
        <v>4.0999999999999996</v>
      </c>
      <c r="K4" s="164">
        <v>4.1933333333333342</v>
      </c>
      <c r="L4" s="103">
        <v>4.2</v>
      </c>
      <c r="M4" s="166">
        <f t="shared" ref="M4:M20" si="1">AVERAGE(B4,H4,I4)</f>
        <v>4.2397727272727268</v>
      </c>
      <c r="N4" s="166">
        <f t="shared" ref="N4:N11" si="2">MAX(B4,H4,I4,J4)-MIN(B4,H4,I4,J4)</f>
        <v>0.26000000000000068</v>
      </c>
      <c r="O4" s="103">
        <v>4.0999999999999996</v>
      </c>
      <c r="P4" s="166">
        <f t="shared" si="0"/>
        <v>4.1040382846320345</v>
      </c>
      <c r="Q4" s="166">
        <f>MAX(C4,D4,E4,F4,G4,K4)-MIN(C4,D4,E4,F4,G4,K4)</f>
        <v>0.18208333333333382</v>
      </c>
      <c r="R4" s="76">
        <v>4</v>
      </c>
      <c r="S4" s="77">
        <v>4.4000000000000004</v>
      </c>
      <c r="T4" s="77">
        <v>3.9</v>
      </c>
      <c r="U4" s="77">
        <v>4.3</v>
      </c>
      <c r="V4" s="177">
        <f>P4/P$3*100</f>
        <v>99.918038823347743</v>
      </c>
      <c r="W4" s="78"/>
    </row>
    <row r="5" spans="1:24" ht="15.95" customHeight="1">
      <c r="A5" s="80">
        <v>11</v>
      </c>
      <c r="B5" s="164">
        <v>4.2130555555555551</v>
      </c>
      <c r="C5" s="164">
        <v>4.152166666666667</v>
      </c>
      <c r="D5" s="164">
        <v>4.069</v>
      </c>
      <c r="E5" s="164">
        <v>4.07</v>
      </c>
      <c r="F5" s="164">
        <v>4.1467272727272713</v>
      </c>
      <c r="G5" s="164">
        <v>3.9965217391304342</v>
      </c>
      <c r="H5" s="164">
        <v>4.18</v>
      </c>
      <c r="I5" s="164">
        <v>4.3949999999999996</v>
      </c>
      <c r="J5" s="164">
        <v>4.13</v>
      </c>
      <c r="K5" s="164">
        <v>4.1833333333333345</v>
      </c>
      <c r="L5" s="103">
        <v>4.2</v>
      </c>
      <c r="M5" s="166">
        <f t="shared" si="1"/>
        <v>4.2626851851851848</v>
      </c>
      <c r="N5" s="166">
        <f t="shared" si="2"/>
        <v>0.26499999999999968</v>
      </c>
      <c r="O5" s="103">
        <v>4.0999999999999996</v>
      </c>
      <c r="P5" s="166">
        <f t="shared" si="0"/>
        <v>4.106821287408243</v>
      </c>
      <c r="Q5" s="166">
        <f>MAX(C5,D5,E5,F5,G5,K5)-MIN(C5,D5,E5,F5,G5,K5)</f>
        <v>0.18681159420290028</v>
      </c>
      <c r="R5" s="76">
        <v>4</v>
      </c>
      <c r="S5" s="77">
        <v>4.4000000000000004</v>
      </c>
      <c r="T5" s="77">
        <v>3.9</v>
      </c>
      <c r="U5" s="77">
        <v>4.3</v>
      </c>
      <c r="V5" s="177">
        <f t="shared" ref="V5:V17" si="3">P5/P$3*100</f>
        <v>99.985794570286075</v>
      </c>
      <c r="W5" s="78"/>
    </row>
    <row r="6" spans="1:24" ht="15.95" customHeight="1">
      <c r="A6" s="80">
        <v>12</v>
      </c>
      <c r="B6" s="164">
        <v>4.2013888888888893</v>
      </c>
      <c r="C6" s="164">
        <v>4.0302352941176469</v>
      </c>
      <c r="D6" s="164">
        <v>4.1029999999999998</v>
      </c>
      <c r="E6" s="164">
        <v>4.07</v>
      </c>
      <c r="F6" s="164">
        <v>4.0757142857142865</v>
      </c>
      <c r="G6" s="164">
        <v>3.9824999999999995</v>
      </c>
      <c r="H6" s="164">
        <v>4.24</v>
      </c>
      <c r="I6" s="164">
        <v>4.4240000000000004</v>
      </c>
      <c r="J6" s="164">
        <v>4.13</v>
      </c>
      <c r="K6" s="164">
        <v>4.1884615384615396</v>
      </c>
      <c r="L6" s="103">
        <v>4.2</v>
      </c>
      <c r="M6" s="166">
        <f t="shared" si="1"/>
        <v>4.2884629629629636</v>
      </c>
      <c r="N6" s="166">
        <f t="shared" si="2"/>
        <v>0.29400000000000048</v>
      </c>
      <c r="O6" s="103">
        <v>4.0999999999999996</v>
      </c>
      <c r="P6" s="166">
        <f t="shared" si="0"/>
        <v>4.0828444454704957</v>
      </c>
      <c r="Q6" s="166">
        <f>MAX(D6,E6,G6)-MIN(D6,E6,G6)</f>
        <v>0.12050000000000027</v>
      </c>
      <c r="R6" s="76">
        <v>4</v>
      </c>
      <c r="S6" s="77">
        <v>4.4000000000000004</v>
      </c>
      <c r="T6" s="77">
        <v>3.9</v>
      </c>
      <c r="U6" s="77">
        <v>4.3</v>
      </c>
      <c r="V6" s="177">
        <f t="shared" si="3"/>
        <v>99.402047817101987</v>
      </c>
      <c r="W6" s="78"/>
    </row>
    <row r="7" spans="1:24" ht="15.95" customHeight="1">
      <c r="A7" s="80">
        <v>1</v>
      </c>
      <c r="B7" s="164">
        <v>4.1815789473684193</v>
      </c>
      <c r="C7" s="164">
        <v>4.0162222222222219</v>
      </c>
      <c r="D7" s="164">
        <v>4.0960000000000001</v>
      </c>
      <c r="E7" s="164">
        <v>4.07</v>
      </c>
      <c r="F7" s="164">
        <v>4.0801818181818179</v>
      </c>
      <c r="G7" s="164">
        <v>4.016</v>
      </c>
      <c r="H7" s="164">
        <v>4.24</v>
      </c>
      <c r="I7" s="164">
        <v>4.452</v>
      </c>
      <c r="J7" s="164">
        <v>4.12</v>
      </c>
      <c r="K7" s="164">
        <v>4.2100000000000017</v>
      </c>
      <c r="L7" s="103">
        <v>4.2</v>
      </c>
      <c r="M7" s="166">
        <f t="shared" si="1"/>
        <v>4.2911929824561401</v>
      </c>
      <c r="N7" s="166">
        <f t="shared" si="2"/>
        <v>0.33199999999999985</v>
      </c>
      <c r="O7" s="103">
        <v>4.0999999999999996</v>
      </c>
      <c r="P7" s="166">
        <f t="shared" si="0"/>
        <v>4.0869148629148633</v>
      </c>
      <c r="Q7" s="166">
        <f>MAX(D7,E7,G7)-MIN(D7,E7,G7)</f>
        <v>8.0000000000000071E-2</v>
      </c>
      <c r="R7" s="76">
        <v>4</v>
      </c>
      <c r="S7" s="77">
        <v>4.4000000000000004</v>
      </c>
      <c r="T7" s="77">
        <v>3.9</v>
      </c>
      <c r="U7" s="77">
        <v>4.3</v>
      </c>
      <c r="V7" s="177">
        <f t="shared" si="3"/>
        <v>99.501147313750565</v>
      </c>
      <c r="W7" s="78"/>
    </row>
    <row r="8" spans="1:24" ht="15.95" customHeight="1">
      <c r="A8" s="80">
        <v>2</v>
      </c>
      <c r="B8" s="164">
        <v>4.2168421052631588</v>
      </c>
      <c r="C8" s="164">
        <v>4.0821428571428573</v>
      </c>
      <c r="D8" s="164">
        <v>4.07</v>
      </c>
      <c r="E8" s="164">
        <v>4.09</v>
      </c>
      <c r="F8" s="164">
        <v>4.07</v>
      </c>
      <c r="G8" s="164">
        <v>4.0104347826086961</v>
      </c>
      <c r="H8" s="164">
        <v>4.17</v>
      </c>
      <c r="I8" s="164">
        <v>4.3390000000000004</v>
      </c>
      <c r="J8" s="164">
        <v>4.1399999999999997</v>
      </c>
      <c r="K8" s="164">
        <v>4.2296296296296303</v>
      </c>
      <c r="L8" s="103">
        <v>4.2</v>
      </c>
      <c r="M8" s="166">
        <f t="shared" si="1"/>
        <v>4.2419473684210534</v>
      </c>
      <c r="N8" s="166">
        <f t="shared" si="2"/>
        <v>0.19900000000000073</v>
      </c>
      <c r="O8" s="103">
        <v>4.0999999999999996</v>
      </c>
      <c r="P8" s="166">
        <f t="shared" si="0"/>
        <v>4.0988867527687409</v>
      </c>
      <c r="Q8" s="166">
        <f t="shared" ref="Q8:Q17" si="4">MAX(C8,D8,E8,F8,G8,K8)-MIN(C8,D8,E8,F8,G8,K8)</f>
        <v>0.21919484702093417</v>
      </c>
      <c r="R8" s="76">
        <v>4</v>
      </c>
      <c r="S8" s="77">
        <v>4.4000000000000004</v>
      </c>
      <c r="T8" s="77">
        <v>3.9</v>
      </c>
      <c r="U8" s="77">
        <v>4.3</v>
      </c>
      <c r="V8" s="177">
        <f t="shared" si="3"/>
        <v>99.792618219294482</v>
      </c>
      <c r="W8" s="78"/>
    </row>
    <row r="9" spans="1:24" ht="15.95" customHeight="1">
      <c r="A9" s="80">
        <v>3</v>
      </c>
      <c r="B9" s="164">
        <v>4.232499999999999</v>
      </c>
      <c r="C9" s="164">
        <v>4.1021363636363626</v>
      </c>
      <c r="D9" s="164">
        <v>4.1070000000000002</v>
      </c>
      <c r="E9" s="164">
        <v>4.08</v>
      </c>
      <c r="F9" s="164">
        <v>4.055625</v>
      </c>
      <c r="G9" s="164">
        <v>3.9949999999999992</v>
      </c>
      <c r="H9" s="164">
        <v>4.1500000000000004</v>
      </c>
      <c r="I9" s="164">
        <v>4.2869999999999999</v>
      </c>
      <c r="J9" s="164">
        <v>4.12</v>
      </c>
      <c r="K9" s="164">
        <v>4.2419354838709689</v>
      </c>
      <c r="L9" s="103">
        <v>4.2</v>
      </c>
      <c r="M9" s="166">
        <f t="shared" si="1"/>
        <v>4.2231666666666667</v>
      </c>
      <c r="N9" s="166">
        <f t="shared" si="2"/>
        <v>0.16699999999999982</v>
      </c>
      <c r="O9" s="103">
        <v>4.0999999999999996</v>
      </c>
      <c r="P9" s="166">
        <f t="shared" si="0"/>
        <v>4.1002424067867613</v>
      </c>
      <c r="Q9" s="166">
        <f t="shared" si="4"/>
        <v>0.24693548387096964</v>
      </c>
      <c r="R9" s="76">
        <v>4</v>
      </c>
      <c r="S9" s="77">
        <v>4.4000000000000004</v>
      </c>
      <c r="T9" s="77">
        <v>3.9</v>
      </c>
      <c r="U9" s="77">
        <v>4.3</v>
      </c>
      <c r="V9" s="177">
        <f t="shared" si="3"/>
        <v>99.825623342884782</v>
      </c>
      <c r="W9" s="78"/>
    </row>
    <row r="10" spans="1:24" ht="15.95" customHeight="1">
      <c r="A10" s="80">
        <v>4</v>
      </c>
      <c r="B10" s="164">
        <v>4.189444444444443</v>
      </c>
      <c r="C10" s="164">
        <v>4.0821428571428573</v>
      </c>
      <c r="D10" s="164">
        <v>4.07</v>
      </c>
      <c r="E10" s="164">
        <v>4.0599999999999996</v>
      </c>
      <c r="F10" s="164">
        <v>4.0647619047619061</v>
      </c>
      <c r="G10" s="164">
        <v>4.0133333333333336</v>
      </c>
      <c r="H10" s="164">
        <v>4.18</v>
      </c>
      <c r="I10" s="164">
        <v>4.3029999999999999</v>
      </c>
      <c r="J10" s="164">
        <v>4.0999999999999996</v>
      </c>
      <c r="K10" s="164">
        <v>4.2133333333333347</v>
      </c>
      <c r="L10" s="103">
        <v>4.2</v>
      </c>
      <c r="M10" s="166">
        <f t="shared" si="1"/>
        <v>4.2241481481481484</v>
      </c>
      <c r="N10" s="166">
        <f t="shared" si="2"/>
        <v>0.20300000000000029</v>
      </c>
      <c r="O10" s="103">
        <v>4.0999999999999996</v>
      </c>
      <c r="P10" s="166">
        <f t="shared" si="0"/>
        <v>4.086224489795919</v>
      </c>
      <c r="Q10" s="166">
        <f t="shared" si="4"/>
        <v>0.20000000000000107</v>
      </c>
      <c r="R10" s="76">
        <v>4</v>
      </c>
      <c r="S10" s="77">
        <v>4.4000000000000004</v>
      </c>
      <c r="T10" s="77">
        <v>3.9</v>
      </c>
      <c r="U10" s="77">
        <v>4.3</v>
      </c>
      <c r="V10" s="177">
        <f t="shared" si="3"/>
        <v>99.484339300930714</v>
      </c>
      <c r="W10" s="78"/>
    </row>
    <row r="11" spans="1:24" ht="15.95" customHeight="1">
      <c r="A11" s="80">
        <v>5</v>
      </c>
      <c r="B11" s="164">
        <v>4.179444444444445</v>
      </c>
      <c r="C11" s="164">
        <v>4.0584444444444454</v>
      </c>
      <c r="D11" s="164">
        <v>4.08</v>
      </c>
      <c r="E11" s="164">
        <v>4.0599999999999996</v>
      </c>
      <c r="F11" s="164">
        <v>4.1005769230769227</v>
      </c>
      <c r="G11" s="164">
        <v>4.0199999999999996</v>
      </c>
      <c r="H11" s="164">
        <v>4.2</v>
      </c>
      <c r="I11" s="164">
        <v>4.22</v>
      </c>
      <c r="J11" s="164">
        <v>4.09</v>
      </c>
      <c r="K11" s="164">
        <v>4.2129032258064525</v>
      </c>
      <c r="L11" s="103">
        <v>4.2</v>
      </c>
      <c r="M11" s="166">
        <f t="shared" si="1"/>
        <v>4.1998148148148147</v>
      </c>
      <c r="N11" s="166">
        <f t="shared" si="2"/>
        <v>0.12999999999999989</v>
      </c>
      <c r="O11" s="103">
        <v>4.0999999999999996</v>
      </c>
      <c r="P11" s="166">
        <f t="shared" si="0"/>
        <v>4.0888463704754026</v>
      </c>
      <c r="Q11" s="166">
        <f t="shared" si="4"/>
        <v>0.19290322580645292</v>
      </c>
      <c r="R11" s="76">
        <v>4</v>
      </c>
      <c r="S11" s="77">
        <v>4.4000000000000004</v>
      </c>
      <c r="T11" s="77">
        <v>3.9</v>
      </c>
      <c r="U11" s="77">
        <v>4.3</v>
      </c>
      <c r="V11" s="177">
        <f t="shared" si="3"/>
        <v>99.548172325223845</v>
      </c>
      <c r="W11" s="78"/>
    </row>
    <row r="12" spans="1:24" ht="15.95" customHeight="1">
      <c r="A12" s="80">
        <v>6</v>
      </c>
      <c r="B12" s="164">
        <v>4.2074999999999996</v>
      </c>
      <c r="C12" s="164">
        <v>4.0821428571428573</v>
      </c>
      <c r="D12" s="164">
        <v>4.0750000000000002</v>
      </c>
      <c r="E12" s="164">
        <v>4.08</v>
      </c>
      <c r="F12" s="164">
        <v>4.07</v>
      </c>
      <c r="G12" s="164">
        <v>4.0246808510638283</v>
      </c>
      <c r="H12" s="164">
        <v>4.1900000000000004</v>
      </c>
      <c r="I12" s="164">
        <v>4.2539999999999996</v>
      </c>
      <c r="J12" s="164">
        <v>4.1100000000000003</v>
      </c>
      <c r="K12" s="164">
        <v>4.1533333333333333</v>
      </c>
      <c r="L12" s="103">
        <v>4.2</v>
      </c>
      <c r="M12" s="166">
        <f t="shared" si="1"/>
        <v>4.2171666666666665</v>
      </c>
      <c r="N12" s="166">
        <f>MAX(B11,H11,I11,J11)-MIN(B11,H11,I11,J11)</f>
        <v>0.12999999999999989</v>
      </c>
      <c r="O12" s="103">
        <v>4.0999999999999996</v>
      </c>
      <c r="P12" s="166">
        <f t="shared" si="0"/>
        <v>4.0850224345057162</v>
      </c>
      <c r="Q12" s="166">
        <f t="shared" si="4"/>
        <v>0.12865248226950499</v>
      </c>
      <c r="R12" s="76">
        <v>4</v>
      </c>
      <c r="S12" s="77">
        <v>4.4000000000000004</v>
      </c>
      <c r="T12" s="77">
        <v>3.9</v>
      </c>
      <c r="U12" s="77">
        <v>4.3</v>
      </c>
      <c r="V12" s="177">
        <f t="shared" si="3"/>
        <v>99.455073733988016</v>
      </c>
      <c r="W12" s="78"/>
    </row>
    <row r="13" spans="1:24" ht="15.95" customHeight="1">
      <c r="A13" s="80">
        <v>7</v>
      </c>
      <c r="B13" s="164">
        <v>4.2205882352941169</v>
      </c>
      <c r="C13" s="164">
        <v>4.031681818181819</v>
      </c>
      <c r="D13" s="164">
        <v>4.0250000000000004</v>
      </c>
      <c r="E13" s="164">
        <v>4.0999999999999996</v>
      </c>
      <c r="F13" s="164">
        <v>4.0722727272727282</v>
      </c>
      <c r="G13" s="164">
        <v>4.0264285714285704</v>
      </c>
      <c r="H13" s="164">
        <v>4.1970000000000001</v>
      </c>
      <c r="I13" s="164">
        <v>4.2290000000000001</v>
      </c>
      <c r="J13" s="164">
        <v>4.1500000000000004</v>
      </c>
      <c r="K13" s="164">
        <v>4.2483870967741941</v>
      </c>
      <c r="L13" s="103">
        <v>4.2</v>
      </c>
      <c r="M13" s="166">
        <f t="shared" si="1"/>
        <v>4.215529411764706</v>
      </c>
      <c r="N13" s="166">
        <f>MAX(B12,H12,I12,J12)-MIN(B12,H12,I12,J12)</f>
        <v>0.14399999999999924</v>
      </c>
      <c r="O13" s="103">
        <v>4.0999999999999996</v>
      </c>
      <c r="P13" s="166">
        <f t="shared" si="0"/>
        <v>4.0933957448081868</v>
      </c>
      <c r="Q13" s="166">
        <f t="shared" si="4"/>
        <v>0.22338709677419377</v>
      </c>
      <c r="R13" s="76">
        <v>4</v>
      </c>
      <c r="S13" s="77">
        <v>4.4000000000000004</v>
      </c>
      <c r="T13" s="77">
        <v>3.9</v>
      </c>
      <c r="U13" s="77">
        <v>4.3</v>
      </c>
      <c r="V13" s="177">
        <f t="shared" si="3"/>
        <v>99.658932637306506</v>
      </c>
      <c r="W13" s="78"/>
    </row>
    <row r="14" spans="1:24" ht="15.95" customHeight="1">
      <c r="A14" s="80">
        <v>8</v>
      </c>
      <c r="B14" s="164">
        <v>4.2359375000000004</v>
      </c>
      <c r="C14" s="164">
        <v>4.0191904761904764</v>
      </c>
      <c r="D14" s="164">
        <v>4.01</v>
      </c>
      <c r="E14" s="164">
        <v>4.1100000000000003</v>
      </c>
      <c r="F14" s="164">
        <v>4.0510000000000002</v>
      </c>
      <c r="G14" s="164">
        <v>4.0220408163265313</v>
      </c>
      <c r="H14" s="164">
        <v>4.1900000000000004</v>
      </c>
      <c r="I14" s="164">
        <v>4.1959999999999997</v>
      </c>
      <c r="J14" s="164">
        <v>4.13</v>
      </c>
      <c r="K14" s="164">
        <v>4.2225806451612913</v>
      </c>
      <c r="L14" s="103">
        <v>4.2</v>
      </c>
      <c r="M14" s="166">
        <f t="shared" si="1"/>
        <v>4.2073124999999996</v>
      </c>
      <c r="N14" s="166">
        <f>MAX(B13,H13,I13,J13)-MIN(B13,H13,I13,J13)</f>
        <v>7.8999999999999737E-2</v>
      </c>
      <c r="O14" s="103">
        <v>4.0999999999999996</v>
      </c>
      <c r="P14" s="166">
        <f t="shared" si="0"/>
        <v>4.0806874196683278</v>
      </c>
      <c r="Q14" s="166">
        <f t="shared" si="4"/>
        <v>0.21258064516129149</v>
      </c>
      <c r="R14" s="76">
        <v>4</v>
      </c>
      <c r="S14" s="77">
        <v>4.4000000000000004</v>
      </c>
      <c r="T14" s="77">
        <v>3.9</v>
      </c>
      <c r="U14" s="77">
        <v>4.3</v>
      </c>
      <c r="V14" s="177">
        <f t="shared" si="3"/>
        <v>99.349532276822785</v>
      </c>
      <c r="W14" s="78"/>
    </row>
    <row r="15" spans="1:24" ht="15.95" customHeight="1">
      <c r="A15" s="80">
        <v>9</v>
      </c>
      <c r="B15" s="164">
        <v>4.2368749999999995</v>
      </c>
      <c r="C15" s="164">
        <v>4.0409444444444444</v>
      </c>
      <c r="D15" s="164">
        <v>4.0030000000000001</v>
      </c>
      <c r="E15" s="164">
        <v>4.1100000000000003</v>
      </c>
      <c r="F15" s="164">
        <v>4.0719607843137275</v>
      </c>
      <c r="G15" s="164">
        <v>4.0193023255813953</v>
      </c>
      <c r="H15" s="164">
        <v>4.1900000000000004</v>
      </c>
      <c r="I15" s="164">
        <v>4.2290000000000001</v>
      </c>
      <c r="J15" s="164">
        <v>4.0999999999999996</v>
      </c>
      <c r="K15" s="164">
        <v>4.2366666666666672</v>
      </c>
      <c r="L15" s="103">
        <v>4.2</v>
      </c>
      <c r="M15" s="166">
        <f t="shared" si="1"/>
        <v>4.2186249999999994</v>
      </c>
      <c r="N15" s="166">
        <f t="shared" ref="N15:N20" si="5">MAX(B15,H15,I15,J15)-MIN(B15,H15,I15,J15)</f>
        <v>0.13687499999999986</v>
      </c>
      <c r="O15" s="103">
        <v>4.0999999999999996</v>
      </c>
      <c r="P15" s="166">
        <f t="shared" si="0"/>
        <v>4.0831248887151768</v>
      </c>
      <c r="Q15" s="166">
        <f t="shared" si="4"/>
        <v>0.23366666666666713</v>
      </c>
      <c r="R15" s="76">
        <v>4</v>
      </c>
      <c r="S15" s="77">
        <v>4.4000000000000004</v>
      </c>
      <c r="T15" s="77">
        <v>3.9</v>
      </c>
      <c r="U15" s="77">
        <v>4.3</v>
      </c>
      <c r="V15" s="177">
        <f t="shared" si="3"/>
        <v>99.408875565058125</v>
      </c>
      <c r="W15" s="87"/>
      <c r="X15" s="12"/>
    </row>
    <row r="16" spans="1:24" ht="15.95" customHeight="1">
      <c r="A16" s="80">
        <v>10</v>
      </c>
      <c r="B16" s="164">
        <v>4.2356249999999998</v>
      </c>
      <c r="C16" s="164">
        <v>4.0191904761904764</v>
      </c>
      <c r="D16" s="164">
        <v>4.024</v>
      </c>
      <c r="E16" s="164">
        <v>4.09</v>
      </c>
      <c r="F16" s="164">
        <v>4.0728571430000002</v>
      </c>
      <c r="G16" s="164">
        <v>4.0093333333333332</v>
      </c>
      <c r="H16" s="164">
        <v>4.18</v>
      </c>
      <c r="I16" s="164">
        <v>4.234</v>
      </c>
      <c r="J16" s="164">
        <v>4.0599999999999996</v>
      </c>
      <c r="K16" s="164">
        <v>4.1563636363636318</v>
      </c>
      <c r="L16" s="103">
        <v>4.2</v>
      </c>
      <c r="M16" s="166">
        <f t="shared" si="1"/>
        <v>4.2165416666666662</v>
      </c>
      <c r="N16" s="166">
        <f t="shared" si="5"/>
        <v>0.17562500000000014</v>
      </c>
      <c r="O16" s="103">
        <v>4.0999999999999996</v>
      </c>
      <c r="P16" s="166">
        <f t="shared" si="0"/>
        <v>4.0616777984124921</v>
      </c>
      <c r="Q16" s="166">
        <f t="shared" si="4"/>
        <v>0.14703030303029863</v>
      </c>
      <c r="R16" s="76">
        <v>4</v>
      </c>
      <c r="S16" s="77">
        <v>4.4000000000000004</v>
      </c>
      <c r="T16" s="77">
        <v>3.9</v>
      </c>
      <c r="U16" s="77">
        <v>4.3</v>
      </c>
      <c r="V16" s="177">
        <f t="shared" si="3"/>
        <v>98.886718837247855</v>
      </c>
      <c r="W16" s="87"/>
      <c r="X16" s="12"/>
    </row>
    <row r="17" spans="1:24" ht="15.95" customHeight="1">
      <c r="A17" s="80">
        <v>11</v>
      </c>
      <c r="B17" s="164">
        <v>4.2231250000000014</v>
      </c>
      <c r="C17" s="164">
        <v>4.0324210526315794</v>
      </c>
      <c r="D17" s="164">
        <v>4.1319999999999997</v>
      </c>
      <c r="E17" s="164">
        <v>4.0999999999999996</v>
      </c>
      <c r="F17" s="164">
        <v>4.054716981132076</v>
      </c>
      <c r="G17" s="164">
        <v>4.0031081081081084</v>
      </c>
      <c r="H17" s="164">
        <v>4.21</v>
      </c>
      <c r="I17" s="164">
        <v>4.2240000000000002</v>
      </c>
      <c r="J17" s="164">
        <v>4.0999999999999996</v>
      </c>
      <c r="K17" s="164">
        <v>4.1358490566037709</v>
      </c>
      <c r="L17" s="103">
        <v>4.2</v>
      </c>
      <c r="M17" s="166">
        <f t="shared" si="1"/>
        <v>4.2190416666666666</v>
      </c>
      <c r="N17" s="166">
        <f t="shared" si="5"/>
        <v>0.12400000000000055</v>
      </c>
      <c r="O17" s="103">
        <v>4.0999999999999996</v>
      </c>
      <c r="P17" s="166">
        <f t="shared" si="0"/>
        <v>4.0797278854965047</v>
      </c>
      <c r="Q17" s="166">
        <f t="shared" si="4"/>
        <v>0.13274094849566254</v>
      </c>
      <c r="R17" s="76">
        <v>4</v>
      </c>
      <c r="S17" s="77">
        <v>4.4000000000000004</v>
      </c>
      <c r="T17" s="77">
        <v>3.9</v>
      </c>
      <c r="U17" s="77">
        <v>4.3</v>
      </c>
      <c r="V17" s="177">
        <f t="shared" si="3"/>
        <v>99.326171195374897</v>
      </c>
      <c r="W17" s="87"/>
      <c r="X17" s="12"/>
    </row>
    <row r="18" spans="1:24" ht="15.95" customHeight="1">
      <c r="A18" s="80">
        <v>12</v>
      </c>
      <c r="B18" s="164">
        <v>4.2250000000000005</v>
      </c>
      <c r="C18" s="164">
        <v>4.0312631578947373</v>
      </c>
      <c r="D18" s="164">
        <v>4.0919999999999996</v>
      </c>
      <c r="E18" s="164">
        <v>4.09</v>
      </c>
      <c r="F18" s="164">
        <v>4.0710909090909109</v>
      </c>
      <c r="G18" s="164">
        <v>4.004594594594594</v>
      </c>
      <c r="H18" s="164">
        <v>4.21</v>
      </c>
      <c r="I18" s="164">
        <v>4.298</v>
      </c>
      <c r="J18" s="164">
        <v>4.12</v>
      </c>
      <c r="K18" s="164">
        <v>4.0874999999999977</v>
      </c>
      <c r="L18" s="103">
        <v>4.2</v>
      </c>
      <c r="M18" s="166">
        <f t="shared" si="1"/>
        <v>4.2443333333333335</v>
      </c>
      <c r="N18" s="166">
        <f t="shared" si="5"/>
        <v>0.17799999999999994</v>
      </c>
      <c r="O18" s="103">
        <v>4.0999999999999996</v>
      </c>
      <c r="P18" s="166">
        <f t="shared" si="0"/>
        <v>4.0709212373686059</v>
      </c>
      <c r="Q18" s="166">
        <f>MAX(C18,D18,E18,F18,G18,K18)-MIN(C18,D18,E18,F18,G18,K18)</f>
        <v>8.7405405405405645E-2</v>
      </c>
      <c r="R18" s="76">
        <v>4</v>
      </c>
      <c r="S18" s="77">
        <v>4.4000000000000004</v>
      </c>
      <c r="T18" s="77">
        <v>3.9</v>
      </c>
      <c r="U18" s="77">
        <v>4.3</v>
      </c>
      <c r="V18" s="177">
        <f>P18/P$3*100</f>
        <v>99.111762130809879</v>
      </c>
      <c r="W18" s="78"/>
    </row>
    <row r="19" spans="1:24" ht="15.95" customHeight="1">
      <c r="A19" s="84">
        <v>1</v>
      </c>
      <c r="B19" s="164">
        <v>4.22</v>
      </c>
      <c r="C19" s="164">
        <v>4.0287894736842116</v>
      </c>
      <c r="D19" s="164">
        <v>4.1079999999999997</v>
      </c>
      <c r="E19" s="164">
        <v>4.07</v>
      </c>
      <c r="F19" s="164">
        <v>4.0679310344827604</v>
      </c>
      <c r="G19" s="164">
        <v>4.009074074074074</v>
      </c>
      <c r="H19" s="164">
        <v>4.1900000000000004</v>
      </c>
      <c r="I19" s="164">
        <v>4.351</v>
      </c>
      <c r="J19" s="164">
        <v>4.12</v>
      </c>
      <c r="K19" s="164">
        <v>4.0924528301886758</v>
      </c>
      <c r="L19" s="103">
        <v>4.2</v>
      </c>
      <c r="M19" s="166">
        <f t="shared" si="1"/>
        <v>4.2536666666666667</v>
      </c>
      <c r="N19" s="166">
        <f t="shared" si="5"/>
        <v>0.23099999999999987</v>
      </c>
      <c r="O19" s="103">
        <v>4.0999999999999996</v>
      </c>
      <c r="P19" s="166">
        <f t="shared" si="0"/>
        <v>4.070892487489961</v>
      </c>
      <c r="Q19" s="166">
        <f>MAX(C19,D19,E19,F19,G19,K19)-MIN(C19,D19,E19,F19,G19,K19)</f>
        <v>9.892592592592564E-2</v>
      </c>
      <c r="R19" s="76">
        <v>4</v>
      </c>
      <c r="S19" s="77">
        <v>4.4000000000000004</v>
      </c>
      <c r="T19" s="77">
        <v>3.9</v>
      </c>
      <c r="U19" s="77">
        <v>4.3</v>
      </c>
      <c r="V19" s="177">
        <f>P19/P$3*100</f>
        <v>99.111062178399251</v>
      </c>
      <c r="W19" s="87"/>
      <c r="X19" s="12"/>
    </row>
    <row r="20" spans="1:24" ht="15.95" customHeight="1">
      <c r="A20" s="84">
        <v>2</v>
      </c>
      <c r="B20" s="164">
        <v>4.1918518518518528</v>
      </c>
      <c r="C20" s="164">
        <v>4.0190999999999999</v>
      </c>
      <c r="D20" s="164"/>
      <c r="E20" s="164"/>
      <c r="F20" s="164">
        <v>4.0677192982456152</v>
      </c>
      <c r="G20" s="164"/>
      <c r="H20" s="164">
        <v>4.22</v>
      </c>
      <c r="I20" s="164">
        <v>4.3490000000000002</v>
      </c>
      <c r="J20" s="164">
        <v>4.1500000000000004</v>
      </c>
      <c r="K20" s="164">
        <v>4.1049999999999995</v>
      </c>
      <c r="L20" s="103">
        <v>4.2</v>
      </c>
      <c r="M20" s="166">
        <f t="shared" si="1"/>
        <v>4.2536172839506179</v>
      </c>
      <c r="N20" s="166">
        <f t="shared" si="5"/>
        <v>0.19899999999999984</v>
      </c>
      <c r="O20" s="103">
        <v>4.0999999999999996</v>
      </c>
      <c r="P20" s="166">
        <f t="shared" si="0"/>
        <v>4.0854548245614035</v>
      </c>
      <c r="Q20" s="166">
        <f>MAX(C20,D20,E20,F20,G20,K20)-MIN(C20,D20,E20,F20,G20,K20)</f>
        <v>8.5899999999999643E-2</v>
      </c>
      <c r="R20" s="76">
        <v>4</v>
      </c>
      <c r="S20" s="77">
        <v>4.4000000000000004</v>
      </c>
      <c r="T20" s="77">
        <v>3.9</v>
      </c>
      <c r="U20" s="77">
        <v>4.3</v>
      </c>
      <c r="V20" s="177">
        <f>P20/P$3*100</f>
        <v>99.465600820573144</v>
      </c>
      <c r="W20" s="78"/>
    </row>
    <row r="21" spans="1:24" ht="15.95" customHeight="1">
      <c r="A21" s="84">
        <v>3</v>
      </c>
      <c r="B21" s="164"/>
      <c r="C21" s="164"/>
      <c r="D21" s="164"/>
      <c r="E21" s="164"/>
      <c r="F21" s="164"/>
      <c r="G21" s="164"/>
      <c r="H21" s="164">
        <v>4.21</v>
      </c>
      <c r="I21" s="164"/>
      <c r="J21" s="164"/>
      <c r="K21" s="164"/>
      <c r="L21" s="103">
        <v>4.2</v>
      </c>
      <c r="M21" s="166">
        <f t="shared" ref="M21" si="6">AVERAGE(B21,H21,I21)</f>
        <v>4.21</v>
      </c>
      <c r="N21" s="166">
        <f t="shared" ref="N21" si="7">MAX(B21,H21,I21,J21)-MIN(B21,H21,I21,J21)</f>
        <v>0</v>
      </c>
      <c r="O21" s="103">
        <v>4.0999999999999996</v>
      </c>
      <c r="P21" s="166" t="e">
        <f t="shared" ref="P21" si="8">AVERAGE(C21,D21,E21,F21,G21,J21,K21)</f>
        <v>#DIV/0!</v>
      </c>
      <c r="Q21" s="166">
        <f>MAX(C21,D21,E21,F21,G21,K21)-MIN(C21,D21,E21,F21,G21,K21)</f>
        <v>0</v>
      </c>
      <c r="R21" s="76">
        <v>4</v>
      </c>
      <c r="S21" s="77">
        <v>4.4000000000000004</v>
      </c>
      <c r="T21" s="77">
        <v>3.9</v>
      </c>
      <c r="U21" s="77">
        <v>4.3</v>
      </c>
      <c r="V21" s="177">
        <f>M21/M$4*100</f>
        <v>99.297775395336387</v>
      </c>
      <c r="W21" s="78"/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>
  <sheetPr codeName="Sheet15"/>
  <dimension ref="A1:R21"/>
  <sheetViews>
    <sheetView zoomScale="80" workbookViewId="0">
      <selection activeCell="H22" sqref="H22"/>
    </sheetView>
  </sheetViews>
  <sheetFormatPr defaultRowHeight="13.5"/>
  <cols>
    <col min="1" max="1" width="3.75" customWidth="1"/>
    <col min="2" max="2" width="6.875" customWidth="1"/>
    <col min="3" max="3" width="9.5" bestFit="1" customWidth="1"/>
    <col min="4" max="5" width="8.75" customWidth="1"/>
    <col min="6" max="6" width="9.5" customWidth="1"/>
    <col min="7" max="8" width="8.75" customWidth="1"/>
    <col min="9" max="9" width="10.5" customWidth="1"/>
    <col min="10" max="10" width="8.625" customWidth="1"/>
    <col min="11" max="11" width="9.375" customWidth="1"/>
    <col min="12" max="12" width="6.875" customWidth="1"/>
    <col min="13" max="13" width="9.75" customWidth="1"/>
    <col min="14" max="14" width="5.25" customWidth="1"/>
    <col min="15" max="16" width="2.625" customWidth="1"/>
  </cols>
  <sheetData>
    <row r="1" spans="1:18" ht="20.100000000000001" customHeight="1">
      <c r="F1" s="58" t="s">
        <v>13</v>
      </c>
    </row>
    <row r="2" spans="1:18" ht="15.95" customHeight="1">
      <c r="A2" s="81" t="s">
        <v>28</v>
      </c>
      <c r="B2" s="71" t="s">
        <v>29</v>
      </c>
      <c r="C2" s="71" t="s">
        <v>30</v>
      </c>
      <c r="D2" s="71" t="s">
        <v>83</v>
      </c>
      <c r="E2" s="71" t="s">
        <v>31</v>
      </c>
      <c r="F2" s="71" t="s">
        <v>32</v>
      </c>
      <c r="G2" s="71" t="s">
        <v>33</v>
      </c>
      <c r="H2" s="72" t="s">
        <v>34</v>
      </c>
      <c r="I2" s="71" t="s">
        <v>35</v>
      </c>
      <c r="J2" s="71" t="s">
        <v>72</v>
      </c>
      <c r="K2" s="73" t="s">
        <v>59</v>
      </c>
      <c r="L2" s="74" t="s">
        <v>1</v>
      </c>
      <c r="M2" s="75" t="s">
        <v>60</v>
      </c>
      <c r="N2" s="75" t="s">
        <v>36</v>
      </c>
      <c r="O2" s="76" t="s">
        <v>37</v>
      </c>
      <c r="P2" s="77" t="s">
        <v>38</v>
      </c>
      <c r="Q2" s="78" t="s">
        <v>148</v>
      </c>
    </row>
    <row r="3" spans="1:18" ht="15.95" customHeight="1">
      <c r="A3" s="80">
        <v>9</v>
      </c>
      <c r="B3" s="162"/>
      <c r="C3" s="162"/>
      <c r="D3" s="162">
        <v>31.657</v>
      </c>
      <c r="E3" s="162"/>
      <c r="F3" s="162">
        <v>32</v>
      </c>
      <c r="G3" s="162"/>
      <c r="H3" s="165"/>
      <c r="I3" s="162"/>
      <c r="J3" s="162">
        <v>32.17</v>
      </c>
      <c r="K3" s="162">
        <v>31.199999999999996</v>
      </c>
      <c r="L3" s="156">
        <v>32</v>
      </c>
      <c r="M3" s="103">
        <f t="shared" ref="M3:M20" si="0">AVERAGE(B3:K3)</f>
        <v>31.756749999999997</v>
      </c>
      <c r="N3" s="103">
        <f t="shared" ref="N3:N17" si="1">MAX(B3:K3)-MIN(B3:K3)</f>
        <v>0.97000000000000597</v>
      </c>
      <c r="O3" s="76">
        <v>30</v>
      </c>
      <c r="P3" s="77">
        <v>34</v>
      </c>
      <c r="Q3" s="177">
        <f>M3/M3*100</f>
        <v>100</v>
      </c>
    </row>
    <row r="4" spans="1:18" ht="15.95" customHeight="1">
      <c r="A4" s="80">
        <v>10</v>
      </c>
      <c r="B4" s="162">
        <v>32.143181818181809</v>
      </c>
      <c r="C4" s="162">
        <v>31.580909090909088</v>
      </c>
      <c r="D4" s="162">
        <v>31.62</v>
      </c>
      <c r="E4" s="162">
        <v>32.14</v>
      </c>
      <c r="F4" s="162">
        <v>32.003124999999997</v>
      </c>
      <c r="G4" s="162">
        <v>32.240909090909092</v>
      </c>
      <c r="H4" s="162">
        <v>32.43</v>
      </c>
      <c r="I4" s="162">
        <v>31.3</v>
      </c>
      <c r="J4" s="162">
        <v>32.26</v>
      </c>
      <c r="K4" s="162">
        <v>31.233333333333338</v>
      </c>
      <c r="L4" s="156">
        <v>32</v>
      </c>
      <c r="M4" s="103">
        <f t="shared" si="0"/>
        <v>31.895145833333334</v>
      </c>
      <c r="N4" s="103">
        <f t="shared" si="1"/>
        <v>1.1966666666666619</v>
      </c>
      <c r="O4" s="76">
        <v>30</v>
      </c>
      <c r="P4" s="77">
        <v>34</v>
      </c>
      <c r="Q4" s="177">
        <f>M4/M$3*100</f>
        <v>100.43579973811343</v>
      </c>
    </row>
    <row r="5" spans="1:18" ht="15.95" customHeight="1">
      <c r="A5" s="80">
        <v>11</v>
      </c>
      <c r="B5" s="162">
        <v>31.924999999999997</v>
      </c>
      <c r="C5" s="162">
        <v>31.716222222222232</v>
      </c>
      <c r="D5" s="162">
        <v>31.652999999999999</v>
      </c>
      <c r="E5" s="162">
        <v>31.94</v>
      </c>
      <c r="F5" s="162">
        <v>32.087272727272726</v>
      </c>
      <c r="G5" s="162">
        <v>32.408333333333339</v>
      </c>
      <c r="H5" s="162">
        <v>32.630000000000003</v>
      </c>
      <c r="I5" s="162">
        <v>31.516999999999999</v>
      </c>
      <c r="J5" s="162">
        <v>32.520000000000003</v>
      </c>
      <c r="K5" s="162">
        <v>31.214814814814808</v>
      </c>
      <c r="L5" s="156">
        <v>32</v>
      </c>
      <c r="M5" s="103">
        <f t="shared" si="0"/>
        <v>31.961164309764307</v>
      </c>
      <c r="N5" s="103">
        <f t="shared" si="1"/>
        <v>1.4151851851851944</v>
      </c>
      <c r="O5" s="76">
        <v>30</v>
      </c>
      <c r="P5" s="77">
        <v>34</v>
      </c>
      <c r="Q5" s="177">
        <f t="shared" ref="Q5:Q17" si="2">M5/M$3*100</f>
        <v>100.64368775068075</v>
      </c>
    </row>
    <row r="6" spans="1:18" ht="15.95" customHeight="1">
      <c r="A6" s="80">
        <v>12</v>
      </c>
      <c r="B6" s="162">
        <v>32.080555555555556</v>
      </c>
      <c r="C6" s="162">
        <v>31.583333333333332</v>
      </c>
      <c r="D6" s="162">
        <v>31.620999999999999</v>
      </c>
      <c r="E6" s="162">
        <v>31.5</v>
      </c>
      <c r="F6" s="162">
        <v>32.137500000000003</v>
      </c>
      <c r="G6" s="162">
        <v>32.166666666666671</v>
      </c>
      <c r="H6" s="162">
        <v>32.4</v>
      </c>
      <c r="I6" s="162">
        <v>31.491</v>
      </c>
      <c r="J6" s="162">
        <v>32.17</v>
      </c>
      <c r="K6" s="162">
        <v>31.037499999999998</v>
      </c>
      <c r="L6" s="156">
        <v>32</v>
      </c>
      <c r="M6" s="103">
        <f t="shared" si="0"/>
        <v>31.818755555555562</v>
      </c>
      <c r="N6" s="103">
        <f t="shared" si="1"/>
        <v>1.3625000000000007</v>
      </c>
      <c r="O6" s="76">
        <v>30</v>
      </c>
      <c r="P6" s="77">
        <v>34</v>
      </c>
      <c r="Q6" s="177">
        <f t="shared" si="2"/>
        <v>100.19525157818595</v>
      </c>
    </row>
    <row r="7" spans="1:18" ht="15.95" customHeight="1">
      <c r="A7" s="80">
        <v>1</v>
      </c>
      <c r="B7" s="162">
        <v>32.231578947368419</v>
      </c>
      <c r="C7" s="162">
        <v>31.674000000000003</v>
      </c>
      <c r="D7" s="162">
        <v>31.690999999999999</v>
      </c>
      <c r="E7" s="162">
        <v>31.75</v>
      </c>
      <c r="F7" s="162">
        <v>32.114035087719301</v>
      </c>
      <c r="G7" s="162">
        <v>32.267999999999994</v>
      </c>
      <c r="H7" s="162">
        <v>32.6</v>
      </c>
      <c r="I7" s="162">
        <v>31.731000000000002</v>
      </c>
      <c r="J7" s="162">
        <v>32.950000000000003</v>
      </c>
      <c r="K7" s="162">
        <v>30.919354838709673</v>
      </c>
      <c r="L7" s="156">
        <v>32</v>
      </c>
      <c r="M7" s="103">
        <f t="shared" si="0"/>
        <v>31.992896887379743</v>
      </c>
      <c r="N7" s="103">
        <f t="shared" si="1"/>
        <v>2.0306451612903302</v>
      </c>
      <c r="O7" s="76">
        <v>30</v>
      </c>
      <c r="P7" s="77">
        <v>34</v>
      </c>
      <c r="Q7" s="177">
        <f t="shared" si="2"/>
        <v>100.74361163336849</v>
      </c>
    </row>
    <row r="8" spans="1:18" ht="15.95" customHeight="1">
      <c r="A8" s="80">
        <v>2</v>
      </c>
      <c r="B8" s="162">
        <v>32.273684210526312</v>
      </c>
      <c r="C8" s="162">
        <v>31.593952380952381</v>
      </c>
      <c r="D8" s="162">
        <v>31.664999999999999</v>
      </c>
      <c r="E8" s="162">
        <v>31.67</v>
      </c>
      <c r="F8" s="162">
        <v>32.147272727272721</v>
      </c>
      <c r="G8" s="162">
        <v>32.360869565217392</v>
      </c>
      <c r="H8" s="162">
        <v>32.4</v>
      </c>
      <c r="I8" s="162">
        <v>31.745000000000001</v>
      </c>
      <c r="J8" s="162">
        <v>32.86</v>
      </c>
      <c r="K8" s="162">
        <v>30.833333333333339</v>
      </c>
      <c r="L8" s="156">
        <v>32</v>
      </c>
      <c r="M8" s="103">
        <f t="shared" si="0"/>
        <v>31.954911221730214</v>
      </c>
      <c r="N8" s="103">
        <f t="shared" si="1"/>
        <v>2.0266666666666602</v>
      </c>
      <c r="O8" s="76">
        <v>30</v>
      </c>
      <c r="P8" s="77">
        <v>34</v>
      </c>
      <c r="Q8" s="177">
        <f t="shared" si="2"/>
        <v>100.62399717140518</v>
      </c>
    </row>
    <row r="9" spans="1:18" ht="15.95" customHeight="1">
      <c r="A9" s="80">
        <v>3</v>
      </c>
      <c r="B9" s="162">
        <v>32.267500000000005</v>
      </c>
      <c r="C9" s="162">
        <v>31.763863636363638</v>
      </c>
      <c r="D9" s="162">
        <v>31.545000000000002</v>
      </c>
      <c r="E9" s="162">
        <v>31.73</v>
      </c>
      <c r="F9" s="162">
        <v>32.057812499999997</v>
      </c>
      <c r="G9" s="162">
        <v>32.381818181818183</v>
      </c>
      <c r="H9" s="162">
        <v>32.299999999999997</v>
      </c>
      <c r="I9" s="162">
        <v>31.387</v>
      </c>
      <c r="J9" s="162">
        <v>32.909999999999997</v>
      </c>
      <c r="K9" s="162">
        <v>30.807142857142853</v>
      </c>
      <c r="L9" s="156">
        <v>32</v>
      </c>
      <c r="M9" s="103">
        <f t="shared" si="0"/>
        <v>31.915013717532467</v>
      </c>
      <c r="N9" s="103">
        <f t="shared" si="1"/>
        <v>2.1028571428571432</v>
      </c>
      <c r="O9" s="76">
        <v>30</v>
      </c>
      <c r="P9" s="77">
        <v>34</v>
      </c>
      <c r="Q9" s="177">
        <f t="shared" si="2"/>
        <v>100.4983624506049</v>
      </c>
    </row>
    <row r="10" spans="1:18" ht="15.95" customHeight="1">
      <c r="A10" s="80">
        <v>4</v>
      </c>
      <c r="B10" s="162">
        <v>32.18888888888889</v>
      </c>
      <c r="C10" s="162">
        <v>31.593952380952381</v>
      </c>
      <c r="D10" s="162">
        <v>31.542999999999999</v>
      </c>
      <c r="E10" s="162">
        <v>31.59</v>
      </c>
      <c r="F10" s="162">
        <v>31.947619047619053</v>
      </c>
      <c r="G10" s="162">
        <v>32.266666666666666</v>
      </c>
      <c r="H10" s="162">
        <v>32.4</v>
      </c>
      <c r="I10" s="162">
        <v>31.199000000000002</v>
      </c>
      <c r="J10" s="162">
        <v>32.96</v>
      </c>
      <c r="K10" s="162">
        <v>31.086666666666677</v>
      </c>
      <c r="L10" s="156">
        <v>32</v>
      </c>
      <c r="M10" s="103">
        <f t="shared" si="0"/>
        <v>31.877579365079374</v>
      </c>
      <c r="N10" s="103">
        <f t="shared" si="1"/>
        <v>1.8733333333333242</v>
      </c>
      <c r="O10" s="76">
        <v>30</v>
      </c>
      <c r="P10" s="77">
        <v>34</v>
      </c>
      <c r="Q10" s="177">
        <f t="shared" si="2"/>
        <v>100.38048403907634</v>
      </c>
    </row>
    <row r="11" spans="1:18" ht="15.95" customHeight="1">
      <c r="A11" s="80">
        <v>5</v>
      </c>
      <c r="B11" s="162">
        <v>31.908333333333328</v>
      </c>
      <c r="C11" s="162">
        <v>31.705722222222221</v>
      </c>
      <c r="D11" s="162">
        <v>31.609000000000002</v>
      </c>
      <c r="E11" s="162">
        <v>31.62</v>
      </c>
      <c r="F11" s="162">
        <v>31.8</v>
      </c>
      <c r="G11" s="162">
        <v>32.5</v>
      </c>
      <c r="H11" s="162">
        <v>32.6</v>
      </c>
      <c r="I11" s="162">
        <v>32.292999999999999</v>
      </c>
      <c r="J11" s="162">
        <v>32.76</v>
      </c>
      <c r="K11" s="162">
        <v>31.134482758620695</v>
      </c>
      <c r="L11" s="156">
        <v>32</v>
      </c>
      <c r="M11" s="103">
        <f t="shared" si="0"/>
        <v>31.993053831417626</v>
      </c>
      <c r="N11" s="103">
        <f t="shared" si="1"/>
        <v>1.6255172413793026</v>
      </c>
      <c r="O11" s="76">
        <v>30</v>
      </c>
      <c r="P11" s="77">
        <v>34</v>
      </c>
      <c r="Q11" s="177">
        <f t="shared" si="2"/>
        <v>100.74410584023124</v>
      </c>
    </row>
    <row r="12" spans="1:18" ht="15.95" customHeight="1">
      <c r="A12" s="80">
        <v>6</v>
      </c>
      <c r="B12" s="162">
        <v>31.874999999999993</v>
      </c>
      <c r="C12" s="162">
        <v>31.593952380952381</v>
      </c>
      <c r="D12" s="162">
        <v>31.67</v>
      </c>
      <c r="E12" s="162">
        <v>31.73</v>
      </c>
      <c r="F12" s="162">
        <v>32.200000000000003</v>
      </c>
      <c r="G12" s="162">
        <v>32.297727272727279</v>
      </c>
      <c r="H12" s="162">
        <v>32.5</v>
      </c>
      <c r="I12" s="162">
        <v>32.073999999999998</v>
      </c>
      <c r="J12" s="162">
        <v>32.700000000000003</v>
      </c>
      <c r="K12" s="162">
        <v>31.160000000000011</v>
      </c>
      <c r="L12" s="156">
        <v>32</v>
      </c>
      <c r="M12" s="103">
        <f t="shared" si="0"/>
        <v>31.980067965367972</v>
      </c>
      <c r="N12" s="103">
        <f t="shared" si="1"/>
        <v>1.539999999999992</v>
      </c>
      <c r="O12" s="76">
        <v>30</v>
      </c>
      <c r="P12" s="77">
        <v>34</v>
      </c>
      <c r="Q12" s="177">
        <f t="shared" si="2"/>
        <v>100.70321416822559</v>
      </c>
    </row>
    <row r="13" spans="1:18" ht="15.95" customHeight="1">
      <c r="A13" s="80">
        <v>7</v>
      </c>
      <c r="B13" s="162">
        <v>32.223529411764709</v>
      </c>
      <c r="C13" s="162">
        <v>32.178545454545457</v>
      </c>
      <c r="D13" s="162">
        <v>31.67</v>
      </c>
      <c r="E13" s="162">
        <v>31.83</v>
      </c>
      <c r="F13" s="162">
        <v>32.032307692307697</v>
      </c>
      <c r="G13" s="162">
        <v>32.242222222222217</v>
      </c>
      <c r="H13" s="162">
        <v>32.6</v>
      </c>
      <c r="I13" s="162">
        <v>31.913</v>
      </c>
      <c r="J13" s="162">
        <v>32.630000000000003</v>
      </c>
      <c r="K13" s="162">
        <v>31.711999999999993</v>
      </c>
      <c r="L13" s="156">
        <v>32</v>
      </c>
      <c r="M13" s="103">
        <f t="shared" si="0"/>
        <v>32.103160478084007</v>
      </c>
      <c r="N13" s="103">
        <f t="shared" si="1"/>
        <v>0.96000000000000085</v>
      </c>
      <c r="O13" s="76">
        <v>30</v>
      </c>
      <c r="P13" s="77">
        <v>34</v>
      </c>
      <c r="Q13" s="177">
        <f t="shared" si="2"/>
        <v>101.09082471626979</v>
      </c>
    </row>
    <row r="14" spans="1:18" ht="15.95" customHeight="1">
      <c r="A14" s="80">
        <v>8</v>
      </c>
      <c r="B14" s="162">
        <v>32.374999999999993</v>
      </c>
      <c r="C14" s="162">
        <v>32.064428571428572</v>
      </c>
      <c r="D14" s="162">
        <v>31.61</v>
      </c>
      <c r="E14" s="162">
        <v>32.1</v>
      </c>
      <c r="F14" s="162">
        <v>31.975000000000001</v>
      </c>
      <c r="G14" s="162">
        <v>32.122448979591844</v>
      </c>
      <c r="H14" s="162">
        <v>32.5</v>
      </c>
      <c r="I14" s="162">
        <v>32.036000000000001</v>
      </c>
      <c r="J14" s="162">
        <v>32.450000000000003</v>
      </c>
      <c r="K14" s="162">
        <v>31.719354838709677</v>
      </c>
      <c r="L14" s="156">
        <v>32</v>
      </c>
      <c r="M14" s="103">
        <f t="shared" si="0"/>
        <v>32.095223238973006</v>
      </c>
      <c r="N14" s="103">
        <f t="shared" si="1"/>
        <v>0.89000000000000057</v>
      </c>
      <c r="O14" s="76">
        <v>30</v>
      </c>
      <c r="P14" s="77">
        <v>34</v>
      </c>
      <c r="Q14" s="177">
        <f t="shared" si="2"/>
        <v>101.0658308516237</v>
      </c>
    </row>
    <row r="15" spans="1:18" ht="15.95" customHeight="1">
      <c r="A15" s="80">
        <v>9</v>
      </c>
      <c r="B15" s="162">
        <v>32.053124999999994</v>
      </c>
      <c r="C15" s="162">
        <v>31.529999999999998</v>
      </c>
      <c r="D15" s="162">
        <v>31.661000000000001</v>
      </c>
      <c r="E15" s="162">
        <v>32.18</v>
      </c>
      <c r="F15" s="162">
        <v>32.111538461538451</v>
      </c>
      <c r="G15" s="162">
        <v>32.28</v>
      </c>
      <c r="H15" s="162">
        <v>32.549999999999997</v>
      </c>
      <c r="I15" s="162">
        <v>32.081000000000003</v>
      </c>
      <c r="J15" s="162">
        <v>32.33</v>
      </c>
      <c r="K15" s="162">
        <v>32.04347826086957</v>
      </c>
      <c r="L15" s="156">
        <v>32</v>
      </c>
      <c r="M15" s="103">
        <f t="shared" si="0"/>
        <v>32.082014172240804</v>
      </c>
      <c r="N15" s="103">
        <f t="shared" si="1"/>
        <v>1.0199999999999996</v>
      </c>
      <c r="O15" s="76">
        <v>30</v>
      </c>
      <c r="P15" s="77">
        <v>34</v>
      </c>
      <c r="Q15" s="177">
        <f t="shared" si="2"/>
        <v>101.02423633476603</v>
      </c>
      <c r="R15" s="12"/>
    </row>
    <row r="16" spans="1:18" ht="15.95" customHeight="1">
      <c r="A16" s="80">
        <v>10</v>
      </c>
      <c r="B16" s="162">
        <v>32.40625</v>
      </c>
      <c r="C16" s="162">
        <v>32.064428571428572</v>
      </c>
      <c r="D16" s="162">
        <v>31.670999999999999</v>
      </c>
      <c r="E16" s="162">
        <v>31.95</v>
      </c>
      <c r="F16" s="162">
        <v>32.230158729999999</v>
      </c>
      <c r="G16" s="162">
        <v>32.340000000000003</v>
      </c>
      <c r="H16" s="162">
        <v>31.9</v>
      </c>
      <c r="I16" s="162">
        <v>31.591999999999999</v>
      </c>
      <c r="J16" s="162">
        <v>32.72</v>
      </c>
      <c r="K16" s="162">
        <v>31.331578947368417</v>
      </c>
      <c r="L16" s="156">
        <v>32</v>
      </c>
      <c r="M16" s="103">
        <f t="shared" si="0"/>
        <v>32.020541624879698</v>
      </c>
      <c r="N16" s="103">
        <f t="shared" si="1"/>
        <v>1.3884210526315819</v>
      </c>
      <c r="O16" s="76">
        <v>30</v>
      </c>
      <c r="P16" s="77">
        <v>34</v>
      </c>
      <c r="Q16" s="177">
        <f t="shared" si="2"/>
        <v>100.83066316571974</v>
      </c>
      <c r="R16" s="12"/>
    </row>
    <row r="17" spans="1:18" ht="15.95" customHeight="1">
      <c r="A17" s="80">
        <v>11</v>
      </c>
      <c r="B17" s="162">
        <v>32.440624999999997</v>
      </c>
      <c r="C17" s="162">
        <v>31.373578947368411</v>
      </c>
      <c r="D17" s="162">
        <v>31.497</v>
      </c>
      <c r="E17" s="162">
        <v>32.06</v>
      </c>
      <c r="F17" s="162">
        <v>32.301923076923075</v>
      </c>
      <c r="G17" s="162">
        <v>32.359523809523807</v>
      </c>
      <c r="H17" s="162">
        <v>31.8</v>
      </c>
      <c r="I17" s="162">
        <v>32.146000000000001</v>
      </c>
      <c r="J17" s="162">
        <v>32.82</v>
      </c>
      <c r="K17" s="162">
        <v>30.985106382978717</v>
      </c>
      <c r="L17" s="156">
        <v>32</v>
      </c>
      <c r="M17" s="103">
        <f t="shared" si="0"/>
        <v>31.978375721679402</v>
      </c>
      <c r="N17" s="103">
        <f t="shared" si="1"/>
        <v>1.8348936170212831</v>
      </c>
      <c r="O17" s="76">
        <v>30</v>
      </c>
      <c r="P17" s="77">
        <v>34</v>
      </c>
      <c r="Q17" s="177">
        <f t="shared" si="2"/>
        <v>100.69788539973203</v>
      </c>
      <c r="R17" s="12"/>
    </row>
    <row r="18" spans="1:18" ht="15.95" customHeight="1">
      <c r="A18" s="80">
        <v>12</v>
      </c>
      <c r="B18" s="162">
        <v>32.543750000000017</v>
      </c>
      <c r="C18" s="162">
        <v>31.270894736842102</v>
      </c>
      <c r="D18" s="162">
        <v>31.544</v>
      </c>
      <c r="E18" s="162">
        <v>31.96</v>
      </c>
      <c r="F18" s="162">
        <v>32.735087719298242</v>
      </c>
      <c r="G18" s="162">
        <v>32.247619047619054</v>
      </c>
      <c r="H18" s="162">
        <v>32.200000000000003</v>
      </c>
      <c r="I18" s="162">
        <v>32.151000000000003</v>
      </c>
      <c r="J18" s="162">
        <v>32.369999999999997</v>
      </c>
      <c r="K18" s="162">
        <v>31.172972972972982</v>
      </c>
      <c r="L18" s="156">
        <v>32</v>
      </c>
      <c r="M18" s="103">
        <f t="shared" si="0"/>
        <v>32.019532447673235</v>
      </c>
      <c r="N18" s="103">
        <f>MAX(B18:K18)-MIN(B18:K18)</f>
        <v>1.5621147463252605</v>
      </c>
      <c r="O18" s="76">
        <v>30</v>
      </c>
      <c r="P18" s="77">
        <v>34</v>
      </c>
      <c r="Q18" s="177">
        <f>M18/M$3*100</f>
        <v>100.82748533043602</v>
      </c>
      <c r="R18" s="12"/>
    </row>
    <row r="19" spans="1:18" ht="15.95" customHeight="1">
      <c r="A19" s="84">
        <v>1</v>
      </c>
      <c r="B19" s="162">
        <v>32.51874999999999</v>
      </c>
      <c r="C19" s="162">
        <v>31.273000000000007</v>
      </c>
      <c r="D19" s="162">
        <v>31.584</v>
      </c>
      <c r="E19" s="162">
        <v>31.54</v>
      </c>
      <c r="F19" s="162">
        <v>32.644827586206894</v>
      </c>
      <c r="G19" s="162">
        <v>32.174074074074056</v>
      </c>
      <c r="H19" s="162">
        <v>32.4</v>
      </c>
      <c r="I19" s="162">
        <v>32.356999999999999</v>
      </c>
      <c r="J19" s="162">
        <v>32.44</v>
      </c>
      <c r="K19" s="162">
        <v>31.294444444444455</v>
      </c>
      <c r="L19" s="156">
        <v>32</v>
      </c>
      <c r="M19" s="103">
        <f t="shared" si="0"/>
        <v>32.022609610472543</v>
      </c>
      <c r="N19" s="103">
        <f>MAX(B19:K19)-MIN(B19:K19)</f>
        <v>1.3718275862068872</v>
      </c>
      <c r="O19" s="76">
        <v>30</v>
      </c>
      <c r="P19" s="77">
        <v>34</v>
      </c>
      <c r="Q19" s="177">
        <f>M19/M$3*100</f>
        <v>100.83717512173804</v>
      </c>
      <c r="R19" s="12"/>
    </row>
    <row r="20" spans="1:18" ht="15.95" customHeight="1">
      <c r="A20" s="84">
        <v>2</v>
      </c>
      <c r="B20" s="162">
        <v>32.259259259259267</v>
      </c>
      <c r="C20" s="162">
        <v>31.36835</v>
      </c>
      <c r="D20" s="162"/>
      <c r="E20" s="162"/>
      <c r="F20" s="162">
        <v>32.646551724137936</v>
      </c>
      <c r="G20" s="162"/>
      <c r="H20" s="162">
        <v>32.4</v>
      </c>
      <c r="I20" s="162">
        <v>32.308</v>
      </c>
      <c r="J20" s="162">
        <v>32.130000000000003</v>
      </c>
      <c r="K20" s="162">
        <v>31.426666666666669</v>
      </c>
      <c r="L20" s="156">
        <v>32</v>
      </c>
      <c r="M20" s="103">
        <f t="shared" si="0"/>
        <v>32.076975378580549</v>
      </c>
      <c r="N20" s="103">
        <f>MAX(B20:K20)-MIN(B20:K20)</f>
        <v>1.2782017241379364</v>
      </c>
      <c r="O20" s="76">
        <v>30</v>
      </c>
      <c r="P20" s="77">
        <v>34</v>
      </c>
      <c r="Q20" s="177">
        <f>M20/M$3*100</f>
        <v>101.00836949177906</v>
      </c>
      <c r="R20" s="12"/>
    </row>
    <row r="21" spans="1:18" ht="15.95" customHeight="1">
      <c r="A21" s="84">
        <v>3</v>
      </c>
      <c r="B21" s="162"/>
      <c r="C21" s="162"/>
      <c r="D21" s="162"/>
      <c r="E21" s="162"/>
      <c r="F21" s="162"/>
      <c r="G21" s="162"/>
      <c r="H21" s="162">
        <v>32.5</v>
      </c>
      <c r="I21" s="162"/>
      <c r="J21" s="162"/>
      <c r="K21" s="162"/>
      <c r="L21" s="156">
        <v>32</v>
      </c>
      <c r="M21" s="103">
        <f t="shared" ref="M21" si="3">AVERAGE(B21:K21)</f>
        <v>32.5</v>
      </c>
      <c r="N21" s="103">
        <f>MAX(B21:K21)-MIN(B21:K21)</f>
        <v>0</v>
      </c>
      <c r="O21" s="76">
        <v>30</v>
      </c>
      <c r="P21" s="77">
        <v>34</v>
      </c>
      <c r="Q21" s="177">
        <f>M21/M$3*100</f>
        <v>102.34044730647815</v>
      </c>
      <c r="R21" s="12"/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>
  <sheetPr codeName="Sheet16"/>
  <dimension ref="A1:S21"/>
  <sheetViews>
    <sheetView zoomScale="80" workbookViewId="0">
      <selection activeCell="T26" sqref="T26"/>
    </sheetView>
  </sheetViews>
  <sheetFormatPr defaultRowHeight="13.5"/>
  <cols>
    <col min="1" max="1" width="3.75" customWidth="1"/>
    <col min="2" max="2" width="9.625" customWidth="1"/>
    <col min="3" max="3" width="9.375" bestFit="1" customWidth="1"/>
    <col min="4" max="5" width="8.75" customWidth="1"/>
    <col min="6" max="6" width="9.5" customWidth="1"/>
    <col min="7" max="8" width="8.75" customWidth="1"/>
    <col min="9" max="9" width="10.625" customWidth="1"/>
    <col min="10" max="10" width="8.625" customWidth="1"/>
    <col min="11" max="11" width="9.375" style="5" customWidth="1"/>
    <col min="12" max="12" width="6.875" customWidth="1"/>
    <col min="13" max="13" width="9.75" customWidth="1"/>
    <col min="14" max="14" width="8.25" customWidth="1"/>
    <col min="15" max="16" width="2.625" customWidth="1"/>
    <col min="17" max="17" width="10.125" bestFit="1" customWidth="1"/>
  </cols>
  <sheetData>
    <row r="1" spans="1:19" ht="20.100000000000001" customHeight="1">
      <c r="F1" s="58" t="s">
        <v>14</v>
      </c>
    </row>
    <row r="2" spans="1:19" ht="15.95" customHeight="1">
      <c r="A2" s="81" t="s">
        <v>28</v>
      </c>
      <c r="B2" s="71" t="s">
        <v>29</v>
      </c>
      <c r="C2" s="71" t="s">
        <v>30</v>
      </c>
      <c r="D2" s="71" t="s">
        <v>83</v>
      </c>
      <c r="E2" s="71" t="s">
        <v>31</v>
      </c>
      <c r="F2" s="71" t="s">
        <v>32</v>
      </c>
      <c r="G2" s="71" t="s">
        <v>33</v>
      </c>
      <c r="H2" s="72" t="s">
        <v>34</v>
      </c>
      <c r="I2" s="71" t="s">
        <v>35</v>
      </c>
      <c r="J2" s="71" t="s">
        <v>72</v>
      </c>
      <c r="K2" s="75" t="s">
        <v>59</v>
      </c>
      <c r="L2" s="74" t="s">
        <v>1</v>
      </c>
      <c r="M2" s="75" t="s">
        <v>60</v>
      </c>
      <c r="N2" s="75" t="s">
        <v>36</v>
      </c>
      <c r="O2" s="76" t="s">
        <v>37</v>
      </c>
      <c r="P2" s="77" t="s">
        <v>38</v>
      </c>
      <c r="Q2" s="78" t="s">
        <v>148</v>
      </c>
      <c r="R2" s="78"/>
      <c r="S2" s="78"/>
    </row>
    <row r="3" spans="1:19" ht="15.95" customHeight="1">
      <c r="A3" s="80">
        <v>9</v>
      </c>
      <c r="B3" s="167"/>
      <c r="C3" s="167"/>
      <c r="D3" s="167">
        <v>2.78986</v>
      </c>
      <c r="E3" s="167"/>
      <c r="F3" s="167">
        <v>2.8153333333333337</v>
      </c>
      <c r="G3" s="167"/>
      <c r="H3" s="168"/>
      <c r="I3" s="167"/>
      <c r="J3" s="167">
        <v>2.88</v>
      </c>
      <c r="K3" s="167">
        <v>2.8271428571428574</v>
      </c>
      <c r="L3" s="164">
        <v>2.86</v>
      </c>
      <c r="M3" s="169">
        <f t="shared" ref="M3:M20" si="0">AVERAGE(B3:K3)</f>
        <v>2.8280840476190479</v>
      </c>
      <c r="N3" s="169">
        <f t="shared" ref="N3:N17" si="1">MAX(B3:K3)-MIN(B3:K3)</f>
        <v>9.0139999999999887E-2</v>
      </c>
      <c r="O3" s="76">
        <v>2.66</v>
      </c>
      <c r="P3" s="77">
        <v>3.06</v>
      </c>
      <c r="Q3" s="177">
        <f>M3/M3*100</f>
        <v>100</v>
      </c>
      <c r="R3" s="78"/>
      <c r="S3" s="78"/>
    </row>
    <row r="4" spans="1:19" ht="15.95" customHeight="1">
      <c r="A4" s="80">
        <v>10</v>
      </c>
      <c r="B4" s="167">
        <v>2.8181818181818166</v>
      </c>
      <c r="C4" s="167">
        <v>2.7995863636363634</v>
      </c>
      <c r="D4" s="167">
        <v>2.7997000000000001</v>
      </c>
      <c r="E4" s="167">
        <v>2.86</v>
      </c>
      <c r="F4" s="167">
        <v>2.8179843750000009</v>
      </c>
      <c r="G4" s="167">
        <v>2.8404166666666666</v>
      </c>
      <c r="H4" s="167">
        <v>2.8109999999999999</v>
      </c>
      <c r="I4" s="167">
        <v>2.7959999999999998</v>
      </c>
      <c r="J4" s="167">
        <v>2.88</v>
      </c>
      <c r="K4" s="167">
        <v>2.8223333333333325</v>
      </c>
      <c r="L4" s="164">
        <v>2.86</v>
      </c>
      <c r="M4" s="169">
        <f t="shared" si="0"/>
        <v>2.8245202556818176</v>
      </c>
      <c r="N4" s="169">
        <f t="shared" si="1"/>
        <v>8.4000000000000075E-2</v>
      </c>
      <c r="O4" s="76">
        <v>2.66</v>
      </c>
      <c r="P4" s="77">
        <v>3.06</v>
      </c>
      <c r="Q4" s="177">
        <f>M4/M$3*100</f>
        <v>99.873985642674569</v>
      </c>
      <c r="R4" s="78"/>
      <c r="S4" s="78"/>
    </row>
    <row r="5" spans="1:19" ht="15.95" customHeight="1">
      <c r="A5" s="80">
        <v>11</v>
      </c>
      <c r="B5" s="167">
        <v>2.8291666666666653</v>
      </c>
      <c r="C5" s="167">
        <v>2.7923333333333331</v>
      </c>
      <c r="D5" s="167">
        <v>2.8018999999999998</v>
      </c>
      <c r="E5" s="167">
        <v>2.85</v>
      </c>
      <c r="F5" s="167">
        <v>2.8106181818181817</v>
      </c>
      <c r="G5" s="167">
        <v>2.82</v>
      </c>
      <c r="H5" s="167">
        <v>2.8170000000000002</v>
      </c>
      <c r="I5" s="167">
        <v>2.7959999999999998</v>
      </c>
      <c r="J5" s="167">
        <v>2.88</v>
      </c>
      <c r="K5" s="167">
        <v>2.8186666666666662</v>
      </c>
      <c r="L5" s="164">
        <v>2.86</v>
      </c>
      <c r="M5" s="169">
        <f t="shared" si="0"/>
        <v>2.8215684848484841</v>
      </c>
      <c r="N5" s="169">
        <f t="shared" si="1"/>
        <v>8.7666666666666782E-2</v>
      </c>
      <c r="O5" s="76">
        <v>2.66</v>
      </c>
      <c r="P5" s="77">
        <v>3.06</v>
      </c>
      <c r="Q5" s="177">
        <f t="shared" ref="Q5:Q17" si="2">M5/M$3*100</f>
        <v>99.76961212393779</v>
      </c>
      <c r="R5" s="78"/>
      <c r="S5" s="78"/>
    </row>
    <row r="6" spans="1:19" ht="15.95" customHeight="1">
      <c r="A6" s="80">
        <v>12</v>
      </c>
      <c r="B6" s="167">
        <v>2.8327777777777765</v>
      </c>
      <c r="C6" s="167">
        <v>2.8151941176470592</v>
      </c>
      <c r="D6" s="167">
        <v>2.7924000000000002</v>
      </c>
      <c r="E6" s="167">
        <v>2.86</v>
      </c>
      <c r="F6" s="167">
        <v>2.8146428571428572</v>
      </c>
      <c r="G6" s="167">
        <v>2.8300000000000005</v>
      </c>
      <c r="H6" s="167">
        <v>2.8250000000000002</v>
      </c>
      <c r="I6" s="167">
        <v>2.84</v>
      </c>
      <c r="J6" s="167">
        <v>2.88</v>
      </c>
      <c r="K6" s="167">
        <v>2.8503846153846153</v>
      </c>
      <c r="L6" s="164">
        <v>2.86</v>
      </c>
      <c r="M6" s="169">
        <f t="shared" si="0"/>
        <v>2.8340399367952309</v>
      </c>
      <c r="N6" s="169">
        <f t="shared" si="1"/>
        <v>8.7599999999999678E-2</v>
      </c>
      <c r="O6" s="76">
        <v>2.66</v>
      </c>
      <c r="P6" s="77">
        <v>3.06</v>
      </c>
      <c r="Q6" s="177">
        <f t="shared" si="2"/>
        <v>100.21059802593906</v>
      </c>
      <c r="R6" s="78"/>
      <c r="S6" s="78"/>
    </row>
    <row r="7" spans="1:19" ht="15.95" customHeight="1">
      <c r="A7" s="80">
        <v>1</v>
      </c>
      <c r="B7" s="167">
        <v>2.8252631578947347</v>
      </c>
      <c r="C7" s="167">
        <v>2.8076111111111106</v>
      </c>
      <c r="D7" s="167">
        <v>2.8048999999999999</v>
      </c>
      <c r="E7" s="167">
        <v>2.85</v>
      </c>
      <c r="F7" s="167">
        <v>2.824157894736842</v>
      </c>
      <c r="G7" s="167">
        <v>2.8295652173913042</v>
      </c>
      <c r="H7" s="167">
        <v>2.794</v>
      </c>
      <c r="I7" s="167">
        <v>2.8460000000000001</v>
      </c>
      <c r="J7" s="167">
        <v>2.88</v>
      </c>
      <c r="K7" s="167">
        <v>2.8734615384615387</v>
      </c>
      <c r="L7" s="164">
        <v>2.86</v>
      </c>
      <c r="M7" s="169">
        <f t="shared" si="0"/>
        <v>2.833495891959553</v>
      </c>
      <c r="N7" s="169">
        <f t="shared" si="1"/>
        <v>8.5999999999999854E-2</v>
      </c>
      <c r="O7" s="76">
        <v>2.66</v>
      </c>
      <c r="P7" s="77">
        <v>3.06</v>
      </c>
      <c r="Q7" s="177">
        <f t="shared" si="2"/>
        <v>100.19136080291042</v>
      </c>
      <c r="R7" s="78"/>
      <c r="S7" s="78"/>
    </row>
    <row r="8" spans="1:19" ht="15.95" customHeight="1">
      <c r="A8" s="80">
        <v>2</v>
      </c>
      <c r="B8" s="167">
        <v>2.8226315789473682</v>
      </c>
      <c r="C8" s="167">
        <v>2.8455000000000004</v>
      </c>
      <c r="D8" s="167">
        <v>2.7938000000000001</v>
      </c>
      <c r="E8" s="167">
        <v>2.86</v>
      </c>
      <c r="F8" s="167">
        <v>2.829527272727272</v>
      </c>
      <c r="G8" s="167">
        <v>2.8158333333333321</v>
      </c>
      <c r="H8" s="167">
        <v>2.8069999999999999</v>
      </c>
      <c r="I8" s="167">
        <v>2.8290000000000002</v>
      </c>
      <c r="J8" s="167">
        <v>2.87</v>
      </c>
      <c r="K8" s="167">
        <v>2.8636000000000008</v>
      </c>
      <c r="L8" s="164">
        <v>2.86</v>
      </c>
      <c r="M8" s="169">
        <f t="shared" si="0"/>
        <v>2.8336892185007971</v>
      </c>
      <c r="N8" s="169">
        <f t="shared" si="1"/>
        <v>7.6200000000000045E-2</v>
      </c>
      <c r="O8" s="76">
        <v>2.66</v>
      </c>
      <c r="P8" s="77">
        <v>3.06</v>
      </c>
      <c r="Q8" s="177">
        <f t="shared" si="2"/>
        <v>100.19819675749977</v>
      </c>
      <c r="R8" s="78"/>
      <c r="S8" s="78"/>
    </row>
    <row r="9" spans="1:19" ht="15.95" customHeight="1">
      <c r="A9" s="80">
        <v>3</v>
      </c>
      <c r="B9" s="167">
        <v>2.8222499999999981</v>
      </c>
      <c r="C9" s="167">
        <v>2.8585772727272722</v>
      </c>
      <c r="D9" s="167">
        <v>2.7833999999999999</v>
      </c>
      <c r="E9" s="167">
        <v>2.85</v>
      </c>
      <c r="F9" s="167">
        <v>2.8217499999999998</v>
      </c>
      <c r="G9" s="167">
        <v>2.8371428571428576</v>
      </c>
      <c r="H9" s="167">
        <v>2.8140000000000001</v>
      </c>
      <c r="I9" s="167">
        <v>2.8</v>
      </c>
      <c r="J9" s="167">
        <v>2.87</v>
      </c>
      <c r="K9" s="167">
        <v>2.8458064516129027</v>
      </c>
      <c r="L9" s="164">
        <v>2.86</v>
      </c>
      <c r="M9" s="169">
        <f t="shared" si="0"/>
        <v>2.830292658148303</v>
      </c>
      <c r="N9" s="169">
        <f t="shared" si="1"/>
        <v>8.6600000000000232E-2</v>
      </c>
      <c r="O9" s="76">
        <v>2.66</v>
      </c>
      <c r="P9" s="77">
        <v>3.06</v>
      </c>
      <c r="Q9" s="177">
        <f t="shared" si="2"/>
        <v>100.07809564680777</v>
      </c>
      <c r="R9" s="78"/>
      <c r="S9" s="78"/>
    </row>
    <row r="10" spans="1:19" ht="15.95" customHeight="1">
      <c r="A10" s="80">
        <v>4</v>
      </c>
      <c r="B10" s="167">
        <v>2.818333333333332</v>
      </c>
      <c r="C10" s="167">
        <v>2.8455000000000004</v>
      </c>
      <c r="D10" s="167">
        <v>2.8130000000000002</v>
      </c>
      <c r="E10" s="167">
        <v>2.87</v>
      </c>
      <c r="F10" s="167">
        <v>2.8204444444444459</v>
      </c>
      <c r="G10" s="167">
        <v>2.8545000000000007</v>
      </c>
      <c r="H10" s="167">
        <v>2.786</v>
      </c>
      <c r="I10" s="167">
        <v>2.7869999999999999</v>
      </c>
      <c r="J10" s="167">
        <v>2.87</v>
      </c>
      <c r="K10" s="167">
        <v>2.8276666666666657</v>
      </c>
      <c r="L10" s="164">
        <v>2.86</v>
      </c>
      <c r="M10" s="169">
        <f t="shared" si="0"/>
        <v>2.8292444444444445</v>
      </c>
      <c r="N10" s="169">
        <f t="shared" si="1"/>
        <v>8.4000000000000075E-2</v>
      </c>
      <c r="O10" s="76">
        <v>2.66</v>
      </c>
      <c r="P10" s="77">
        <v>3.06</v>
      </c>
      <c r="Q10" s="177">
        <f t="shared" si="2"/>
        <v>100.04103120012905</v>
      </c>
      <c r="R10" s="78"/>
      <c r="S10" s="78"/>
    </row>
    <row r="11" spans="1:19" ht="15.95" customHeight="1">
      <c r="A11" s="80">
        <v>5</v>
      </c>
      <c r="B11" s="167">
        <v>2.8241666666666658</v>
      </c>
      <c r="C11" s="167">
        <v>2.8418777777777775</v>
      </c>
      <c r="D11" s="167">
        <v>2.8022999999999998</v>
      </c>
      <c r="E11" s="167">
        <v>2.87</v>
      </c>
      <c r="F11" s="167">
        <v>2.821735849056604</v>
      </c>
      <c r="G11" s="167">
        <v>2.8639999999999999</v>
      </c>
      <c r="H11" s="167">
        <v>2.7490000000000001</v>
      </c>
      <c r="I11" s="167">
        <v>2.7490000000000001</v>
      </c>
      <c r="J11" s="167">
        <v>2.87</v>
      </c>
      <c r="K11" s="167">
        <v>2.8264516129032256</v>
      </c>
      <c r="L11" s="164">
        <v>2.86</v>
      </c>
      <c r="M11" s="169">
        <f t="shared" si="0"/>
        <v>2.8218531906404274</v>
      </c>
      <c r="N11" s="169">
        <f t="shared" si="1"/>
        <v>0.121</v>
      </c>
      <c r="O11" s="76">
        <v>2.66</v>
      </c>
      <c r="P11" s="77">
        <v>3.06</v>
      </c>
      <c r="Q11" s="177">
        <f t="shared" si="2"/>
        <v>99.779679214842773</v>
      </c>
      <c r="R11" s="78"/>
      <c r="S11" s="78"/>
    </row>
    <row r="12" spans="1:19" ht="15.95" customHeight="1">
      <c r="A12" s="80">
        <v>6</v>
      </c>
      <c r="B12" s="167">
        <v>2.8450000000000002</v>
      </c>
      <c r="C12" s="167">
        <v>2.8455000000000004</v>
      </c>
      <c r="D12" s="167">
        <v>2.8125</v>
      </c>
      <c r="E12" s="167">
        <v>2.89</v>
      </c>
      <c r="F12" s="167">
        <v>2.8260000000000001</v>
      </c>
      <c r="G12" s="167">
        <v>2.8497727272727267</v>
      </c>
      <c r="H12" s="167">
        <v>2.7679999999999998</v>
      </c>
      <c r="I12" s="167">
        <v>2.8</v>
      </c>
      <c r="J12" s="167">
        <v>2.92</v>
      </c>
      <c r="K12" s="167">
        <v>2.8207407407407405</v>
      </c>
      <c r="L12" s="164">
        <v>2.86</v>
      </c>
      <c r="M12" s="169">
        <f t="shared" si="0"/>
        <v>2.8377513468013467</v>
      </c>
      <c r="N12" s="169">
        <f t="shared" si="1"/>
        <v>0.15200000000000014</v>
      </c>
      <c r="O12" s="76">
        <v>2.66</v>
      </c>
      <c r="P12" s="77">
        <v>3.06</v>
      </c>
      <c r="Q12" s="177">
        <f t="shared" si="2"/>
        <v>100.34183210327281</v>
      </c>
      <c r="R12" s="78"/>
      <c r="S12" s="78"/>
    </row>
    <row r="13" spans="1:19" ht="15.95" customHeight="1">
      <c r="A13" s="80">
        <v>7</v>
      </c>
      <c r="B13" s="167">
        <v>2.8273529411764686</v>
      </c>
      <c r="C13" s="167">
        <v>2.8307409090909093</v>
      </c>
      <c r="D13" s="167">
        <v>2.8090999999999999</v>
      </c>
      <c r="E13" s="167">
        <v>2.88</v>
      </c>
      <c r="F13" s="167">
        <v>2.8228</v>
      </c>
      <c r="G13" s="167">
        <v>2.8573333333333335</v>
      </c>
      <c r="H13" s="167">
        <v>2.7879999999999998</v>
      </c>
      <c r="I13" s="167">
        <v>2.8079999999999998</v>
      </c>
      <c r="J13" s="167">
        <v>2.94</v>
      </c>
      <c r="K13" s="167">
        <v>2.8229032258064515</v>
      </c>
      <c r="L13" s="164">
        <v>2.86</v>
      </c>
      <c r="M13" s="169">
        <f t="shared" si="0"/>
        <v>2.8386230409407167</v>
      </c>
      <c r="N13" s="169">
        <f t="shared" si="1"/>
        <v>0.15200000000000014</v>
      </c>
      <c r="O13" s="76">
        <v>2.66</v>
      </c>
      <c r="P13" s="77">
        <v>3.06</v>
      </c>
      <c r="Q13" s="177">
        <f t="shared" si="2"/>
        <v>100.37265488380875</v>
      </c>
      <c r="R13" s="78"/>
      <c r="S13" s="78"/>
    </row>
    <row r="14" spans="1:19" ht="15.95" customHeight="1">
      <c r="A14" s="80">
        <v>8</v>
      </c>
      <c r="B14" s="167">
        <v>2.8249999999999984</v>
      </c>
      <c r="C14" s="167">
        <v>2.8315190476190479</v>
      </c>
      <c r="D14" s="167">
        <v>2.8010000000000002</v>
      </c>
      <c r="E14" s="167">
        <v>2.89</v>
      </c>
      <c r="F14" s="167">
        <v>2.7982419354838712</v>
      </c>
      <c r="G14" s="167">
        <v>2.8463265306122438</v>
      </c>
      <c r="H14" s="167">
        <v>2.77</v>
      </c>
      <c r="I14" s="167">
        <v>2.79</v>
      </c>
      <c r="J14" s="167">
        <v>2.92</v>
      </c>
      <c r="K14" s="167">
        <v>2.8266666666666675</v>
      </c>
      <c r="L14" s="164">
        <v>2.86</v>
      </c>
      <c r="M14" s="169">
        <f t="shared" si="0"/>
        <v>2.8298754180381827</v>
      </c>
      <c r="N14" s="169">
        <f t="shared" si="1"/>
        <v>0.14999999999999991</v>
      </c>
      <c r="O14" s="76">
        <v>2.66</v>
      </c>
      <c r="P14" s="77">
        <v>3.06</v>
      </c>
      <c r="Q14" s="177">
        <f t="shared" si="2"/>
        <v>100.063342191709</v>
      </c>
      <c r="R14" s="78"/>
      <c r="S14" s="78"/>
    </row>
    <row r="15" spans="1:19" ht="15.95" customHeight="1">
      <c r="A15" s="80">
        <v>9</v>
      </c>
      <c r="B15" s="167">
        <v>2.8215624999999984</v>
      </c>
      <c r="C15" s="167">
        <v>2.8275888888888887</v>
      </c>
      <c r="D15" s="167">
        <v>2.7892000000000001</v>
      </c>
      <c r="E15" s="167">
        <v>2.89</v>
      </c>
      <c r="F15" s="167">
        <v>2.8110370370370368</v>
      </c>
      <c r="G15" s="167">
        <v>2.8397674418604639</v>
      </c>
      <c r="H15" s="167">
        <v>2.7749999999999999</v>
      </c>
      <c r="I15" s="167">
        <v>2.782</v>
      </c>
      <c r="J15" s="167">
        <v>2.93</v>
      </c>
      <c r="K15" s="167">
        <v>2.8065517241379299</v>
      </c>
      <c r="L15" s="164">
        <v>2.86</v>
      </c>
      <c r="M15" s="169">
        <f t="shared" si="0"/>
        <v>2.8272707591924315</v>
      </c>
      <c r="N15" s="169">
        <f t="shared" si="1"/>
        <v>0.15500000000000025</v>
      </c>
      <c r="O15" s="76">
        <v>2.66</v>
      </c>
      <c r="P15" s="77">
        <v>3.06</v>
      </c>
      <c r="Q15" s="177">
        <f t="shared" si="2"/>
        <v>99.971242423742638</v>
      </c>
      <c r="R15" s="87"/>
      <c r="S15" s="78"/>
    </row>
    <row r="16" spans="1:19" ht="15.95" customHeight="1">
      <c r="A16" s="80">
        <v>10</v>
      </c>
      <c r="B16" s="167">
        <v>2.861250000000001</v>
      </c>
      <c r="C16" s="167">
        <v>2.8315190476190479</v>
      </c>
      <c r="D16" s="167">
        <v>2.7824</v>
      </c>
      <c r="E16" s="167">
        <v>2.87</v>
      </c>
      <c r="F16" s="167">
        <v>2.8189523809999999</v>
      </c>
      <c r="G16" s="167">
        <v>2.8412903225806452</v>
      </c>
      <c r="H16" s="167">
        <v>2.78</v>
      </c>
      <c r="I16" s="167">
        <v>2.7759999999999998</v>
      </c>
      <c r="J16" s="167">
        <v>2.88</v>
      </c>
      <c r="K16" s="167">
        <v>2.8180952380952373</v>
      </c>
      <c r="L16" s="164">
        <v>2.86</v>
      </c>
      <c r="M16" s="169">
        <f t="shared" si="0"/>
        <v>2.8259506989294927</v>
      </c>
      <c r="N16" s="169">
        <f t="shared" si="1"/>
        <v>0.10400000000000009</v>
      </c>
      <c r="O16" s="76">
        <v>2.66</v>
      </c>
      <c r="P16" s="77">
        <v>3.06</v>
      </c>
      <c r="Q16" s="177">
        <f t="shared" si="2"/>
        <v>99.924565583849912</v>
      </c>
      <c r="R16" s="87"/>
      <c r="S16" s="78"/>
    </row>
    <row r="17" spans="1:19" ht="15.95" customHeight="1">
      <c r="A17" s="80">
        <v>11</v>
      </c>
      <c r="B17" s="167">
        <v>2.8559374999999996</v>
      </c>
      <c r="C17" s="167">
        <v>2.8224105263157893</v>
      </c>
      <c r="D17" s="167">
        <v>2.7824</v>
      </c>
      <c r="E17" s="167">
        <v>2.86</v>
      </c>
      <c r="F17" s="167">
        <v>2.8172037037037039</v>
      </c>
      <c r="G17" s="167">
        <v>2.837560975609756</v>
      </c>
      <c r="H17" s="167">
        <v>2.8119999999999998</v>
      </c>
      <c r="I17" s="167">
        <v>2.7759999999999998</v>
      </c>
      <c r="J17" s="167">
        <v>2.86</v>
      </c>
      <c r="K17" s="167">
        <v>2.8119230769230774</v>
      </c>
      <c r="L17" s="164">
        <v>2.86</v>
      </c>
      <c r="M17" s="169">
        <f t="shared" si="0"/>
        <v>2.8235435782552321</v>
      </c>
      <c r="N17" s="169">
        <f t="shared" si="1"/>
        <v>8.4000000000000075E-2</v>
      </c>
      <c r="O17" s="76">
        <v>2.66</v>
      </c>
      <c r="P17" s="77">
        <v>3.06</v>
      </c>
      <c r="Q17" s="177">
        <f t="shared" si="2"/>
        <v>99.839450692151871</v>
      </c>
      <c r="R17" s="87"/>
      <c r="S17" s="78"/>
    </row>
    <row r="18" spans="1:19" ht="15.95" customHeight="1">
      <c r="A18" s="80">
        <v>12</v>
      </c>
      <c r="B18" s="167">
        <v>2.8549999999999995</v>
      </c>
      <c r="C18" s="167">
        <v>2.773236842105264</v>
      </c>
      <c r="D18" s="167">
        <v>2.7791000000000001</v>
      </c>
      <c r="E18" s="167">
        <v>2.86</v>
      </c>
      <c r="F18" s="167">
        <v>2.827614035087719</v>
      </c>
      <c r="G18" s="167">
        <v>2.8253846153846145</v>
      </c>
      <c r="H18" s="167">
        <v>2.7949999999999999</v>
      </c>
      <c r="I18" s="167">
        <v>2.78</v>
      </c>
      <c r="J18" s="167">
        <v>2.85</v>
      </c>
      <c r="K18" s="167">
        <v>2.8176744186046503</v>
      </c>
      <c r="L18" s="164">
        <v>2.86</v>
      </c>
      <c r="M18" s="169">
        <f t="shared" si="0"/>
        <v>2.8163009911182249</v>
      </c>
      <c r="N18" s="169">
        <f>MAX(B18:K18)-MIN(B18:K18)</f>
        <v>8.6763157894735876E-2</v>
      </c>
      <c r="O18" s="76">
        <v>2.66</v>
      </c>
      <c r="P18" s="77">
        <v>3.06</v>
      </c>
      <c r="Q18" s="177">
        <f>M18/M$3*100</f>
        <v>99.583355504913541</v>
      </c>
      <c r="R18" s="87"/>
      <c r="S18" s="78"/>
    </row>
    <row r="19" spans="1:19" ht="15.95" customHeight="1">
      <c r="A19" s="84">
        <v>1</v>
      </c>
      <c r="B19" s="167">
        <v>2.8456250000000001</v>
      </c>
      <c r="C19" s="167">
        <v>2.7669842105263158</v>
      </c>
      <c r="D19" s="167">
        <v>2.7776000000000001</v>
      </c>
      <c r="E19" s="167">
        <v>2.85</v>
      </c>
      <c r="F19" s="167">
        <v>2.8220000000000014</v>
      </c>
      <c r="G19" s="167">
        <v>2.8373076923076916</v>
      </c>
      <c r="H19" s="167">
        <v>2.778</v>
      </c>
      <c r="I19" s="167">
        <v>2.802</v>
      </c>
      <c r="J19" s="167">
        <v>2.87</v>
      </c>
      <c r="K19" s="167">
        <v>2.8407692307692307</v>
      </c>
      <c r="L19" s="164">
        <v>2.86</v>
      </c>
      <c r="M19" s="169">
        <f t="shared" si="0"/>
        <v>2.8190286133603237</v>
      </c>
      <c r="N19" s="169">
        <f>MAX(B19:K19)-MIN(B19:K19)</f>
        <v>0.10301578947368428</v>
      </c>
      <c r="O19" s="76">
        <v>2.66</v>
      </c>
      <c r="P19" s="77">
        <v>3.06</v>
      </c>
      <c r="Q19" s="177">
        <f>M19/M$3*100</f>
        <v>99.679803212837754</v>
      </c>
      <c r="R19" s="87"/>
      <c r="S19" s="78"/>
    </row>
    <row r="20" spans="1:19" ht="15.95" customHeight="1">
      <c r="A20" s="84">
        <v>2</v>
      </c>
      <c r="B20" s="167">
        <v>2.8388888888888886</v>
      </c>
      <c r="C20" s="167">
        <v>2.7723900000000001</v>
      </c>
      <c r="D20" s="167"/>
      <c r="E20" s="167"/>
      <c r="F20" s="167">
        <v>2.822362068965516</v>
      </c>
      <c r="G20" s="167"/>
      <c r="H20" s="167">
        <v>2.786</v>
      </c>
      <c r="I20" s="167">
        <v>2.8039999999999998</v>
      </c>
      <c r="J20" s="167">
        <v>2.87</v>
      </c>
      <c r="K20" s="167">
        <v>2.8414999999999995</v>
      </c>
      <c r="L20" s="164">
        <v>2.86</v>
      </c>
      <c r="M20" s="169">
        <f t="shared" si="0"/>
        <v>2.8193058511220577</v>
      </c>
      <c r="N20" s="169">
        <f>MAX(B20:K20)-MIN(B20:K20)</f>
        <v>9.7609999999999975E-2</v>
      </c>
      <c r="O20" s="76">
        <v>2.66</v>
      </c>
      <c r="P20" s="77">
        <v>3.06</v>
      </c>
      <c r="Q20" s="177">
        <f>M20/M$3*100</f>
        <v>99.689606236972324</v>
      </c>
      <c r="R20" s="87"/>
      <c r="S20" s="78"/>
    </row>
    <row r="21" spans="1:19" ht="15.95" customHeight="1">
      <c r="A21" s="84">
        <v>3</v>
      </c>
      <c r="B21" s="167"/>
      <c r="C21" s="167"/>
      <c r="D21" s="167"/>
      <c r="E21" s="167"/>
      <c r="F21" s="167"/>
      <c r="G21" s="167"/>
      <c r="H21" s="167">
        <v>2.7690000000000001</v>
      </c>
      <c r="I21" s="167"/>
      <c r="J21" s="167"/>
      <c r="K21" s="167"/>
      <c r="L21" s="164">
        <v>2.86</v>
      </c>
      <c r="M21" s="169">
        <f t="shared" ref="M21" si="3">AVERAGE(B21:K21)</f>
        <v>2.7690000000000001</v>
      </c>
      <c r="N21" s="169">
        <f>MAX(B21:K21)-MIN(B21:K21)</f>
        <v>0</v>
      </c>
      <c r="O21" s="76">
        <v>2.66</v>
      </c>
      <c r="P21" s="77">
        <v>3.06</v>
      </c>
      <c r="Q21" s="177">
        <f>M21/M$3*100</f>
        <v>97.910810052876954</v>
      </c>
      <c r="R21" s="87"/>
      <c r="S21" s="78"/>
    </row>
  </sheetData>
  <phoneticPr fontId="2"/>
  <pageMargins left="0.78700000000000003" right="0.78700000000000003" top="0.98399999999999999" bottom="0.98399999999999999" header="0.51200000000000001" footer="0.51200000000000001"/>
  <headerFooter alignWithMargins="0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>
  <sheetPr codeName="Sheet17"/>
  <dimension ref="A1:R21"/>
  <sheetViews>
    <sheetView zoomScale="80" workbookViewId="0">
      <selection activeCell="S29" sqref="S29"/>
    </sheetView>
  </sheetViews>
  <sheetFormatPr defaultRowHeight="13.5"/>
  <cols>
    <col min="1" max="1" width="4.125" customWidth="1"/>
    <col min="2" max="2" width="6.875" customWidth="1"/>
    <col min="4" max="5" width="8.75" customWidth="1"/>
    <col min="6" max="6" width="9.5" customWidth="1"/>
    <col min="7" max="8" width="8.75" customWidth="1"/>
    <col min="9" max="9" width="10.625" customWidth="1"/>
    <col min="10" max="10" width="8.625" customWidth="1"/>
    <col min="11" max="11" width="9.375" customWidth="1"/>
    <col min="12" max="12" width="6.875" customWidth="1"/>
    <col min="13" max="13" width="9.75" customWidth="1"/>
    <col min="14" max="14" width="6.75" customWidth="1"/>
    <col min="15" max="16" width="2.625" customWidth="1"/>
    <col min="17" max="17" width="10.125" bestFit="1" customWidth="1"/>
  </cols>
  <sheetData>
    <row r="1" spans="1:18" ht="20.100000000000001" customHeight="1">
      <c r="F1" s="58" t="s">
        <v>15</v>
      </c>
    </row>
    <row r="2" spans="1:18" ht="16.5" customHeight="1">
      <c r="A2" s="81" t="s">
        <v>28</v>
      </c>
      <c r="B2" s="71" t="s">
        <v>29</v>
      </c>
      <c r="C2" s="71" t="s">
        <v>30</v>
      </c>
      <c r="D2" s="71" t="s">
        <v>83</v>
      </c>
      <c r="E2" s="71" t="s">
        <v>31</v>
      </c>
      <c r="F2" s="71" t="s">
        <v>32</v>
      </c>
      <c r="G2" s="71" t="s">
        <v>33</v>
      </c>
      <c r="H2" s="72" t="s">
        <v>34</v>
      </c>
      <c r="I2" s="71" t="s">
        <v>35</v>
      </c>
      <c r="J2" s="71" t="s">
        <v>72</v>
      </c>
      <c r="K2" s="94" t="s">
        <v>59</v>
      </c>
      <c r="L2" s="74" t="s">
        <v>1</v>
      </c>
      <c r="M2" s="75" t="s">
        <v>60</v>
      </c>
      <c r="N2" s="75" t="s">
        <v>36</v>
      </c>
      <c r="O2" s="76" t="s">
        <v>37</v>
      </c>
      <c r="P2" s="77" t="s">
        <v>38</v>
      </c>
      <c r="Q2" s="78" t="s">
        <v>148</v>
      </c>
    </row>
    <row r="3" spans="1:18" ht="15.95" customHeight="1">
      <c r="A3" s="80">
        <v>9</v>
      </c>
      <c r="B3" s="164"/>
      <c r="C3" s="164"/>
      <c r="D3" s="164">
        <v>6.4829999999999997</v>
      </c>
      <c r="E3" s="164"/>
      <c r="F3" s="164">
        <v>6.3905555555555562</v>
      </c>
      <c r="G3" s="164"/>
      <c r="H3" s="165"/>
      <c r="I3" s="164"/>
      <c r="J3" s="164">
        <v>6.34</v>
      </c>
      <c r="K3" s="164">
        <v>6.5</v>
      </c>
      <c r="L3" s="103">
        <v>6.4</v>
      </c>
      <c r="M3" s="166">
        <f t="shared" ref="M3:M20" si="0">AVERAGE(B3:K3)</f>
        <v>6.4283888888888887</v>
      </c>
      <c r="N3" s="166">
        <f t="shared" ref="N3:N17" si="1">MAX(B3:K3)-MIN(B3:K3)</f>
        <v>0.16000000000000014</v>
      </c>
      <c r="O3" s="95">
        <v>6.1</v>
      </c>
      <c r="P3" s="77">
        <v>6.7</v>
      </c>
      <c r="Q3" s="177">
        <f>M3/M3*100</f>
        <v>100</v>
      </c>
    </row>
    <row r="4" spans="1:18" ht="15.95" customHeight="1">
      <c r="A4" s="80">
        <v>10</v>
      </c>
      <c r="B4" s="164">
        <v>6.4181818181818207</v>
      </c>
      <c r="C4" s="164">
        <v>6.374272727272726</v>
      </c>
      <c r="D4" s="164">
        <v>6.4669999999999996</v>
      </c>
      <c r="E4" s="164">
        <v>6.33</v>
      </c>
      <c r="F4" s="164">
        <v>6.4198437500000001</v>
      </c>
      <c r="G4" s="164">
        <v>6.4375000000000009</v>
      </c>
      <c r="H4" s="164">
        <v>6.29</v>
      </c>
      <c r="I4" s="164">
        <v>6.41</v>
      </c>
      <c r="J4" s="164">
        <v>6.35</v>
      </c>
      <c r="K4" s="164">
        <v>6.48</v>
      </c>
      <c r="L4" s="103">
        <v>6.4</v>
      </c>
      <c r="M4" s="166">
        <f t="shared" si="0"/>
        <v>6.3976798295454547</v>
      </c>
      <c r="N4" s="166">
        <f t="shared" si="1"/>
        <v>0.19000000000000039</v>
      </c>
      <c r="O4" s="95">
        <v>6.1</v>
      </c>
      <c r="P4" s="77">
        <v>6.7</v>
      </c>
      <c r="Q4" s="177">
        <f>M4/M$3*100</f>
        <v>99.522289956718197</v>
      </c>
    </row>
    <row r="5" spans="1:18" ht="15.95" customHeight="1">
      <c r="A5" s="80">
        <v>11</v>
      </c>
      <c r="B5" s="164">
        <v>6.4472222222222246</v>
      </c>
      <c r="C5" s="164">
        <v>6.3504444444444443</v>
      </c>
      <c r="D5" s="164">
        <v>6.4939999999999998</v>
      </c>
      <c r="E5" s="164">
        <v>6.34</v>
      </c>
      <c r="F5" s="164">
        <v>6.4114545454545446</v>
      </c>
      <c r="G5" s="164">
        <v>6.3916666666666666</v>
      </c>
      <c r="H5" s="164">
        <v>6.29</v>
      </c>
      <c r="I5" s="164">
        <v>6.3940000000000001</v>
      </c>
      <c r="J5" s="164">
        <v>6.38</v>
      </c>
      <c r="K5" s="164">
        <v>6.46</v>
      </c>
      <c r="L5" s="103">
        <v>6.4</v>
      </c>
      <c r="M5" s="166">
        <f t="shared" si="0"/>
        <v>6.3958787878787877</v>
      </c>
      <c r="N5" s="166">
        <f t="shared" si="1"/>
        <v>0.20399999999999974</v>
      </c>
      <c r="O5" s="95">
        <v>6.1</v>
      </c>
      <c r="P5" s="77">
        <v>6.7</v>
      </c>
      <c r="Q5" s="177">
        <f t="shared" ref="Q5:Q17" si="2">M5/M$3*100</f>
        <v>99.494272957470059</v>
      </c>
    </row>
    <row r="6" spans="1:18" ht="15.95" customHeight="1">
      <c r="A6" s="80">
        <v>12</v>
      </c>
      <c r="B6" s="164">
        <v>6.4638888888888903</v>
      </c>
      <c r="C6" s="164">
        <v>6.3751176470588229</v>
      </c>
      <c r="D6" s="164">
        <v>6.4740000000000002</v>
      </c>
      <c r="E6" s="164">
        <v>6.33</v>
      </c>
      <c r="F6" s="164">
        <v>6.4217857142857131</v>
      </c>
      <c r="G6" s="164">
        <v>6.4250000000000016</v>
      </c>
      <c r="H6" s="164">
        <v>6.3</v>
      </c>
      <c r="I6" s="164">
        <v>6.4740000000000002</v>
      </c>
      <c r="J6" s="164">
        <v>6.38</v>
      </c>
      <c r="K6" s="164">
        <v>6.4923076923076914</v>
      </c>
      <c r="L6" s="103">
        <v>6.4</v>
      </c>
      <c r="M6" s="166">
        <f t="shared" si="0"/>
        <v>6.413609994254112</v>
      </c>
      <c r="N6" s="166">
        <f t="shared" si="1"/>
        <v>0.19230769230769162</v>
      </c>
      <c r="O6" s="95">
        <v>6.1</v>
      </c>
      <c r="P6" s="77">
        <v>6.7</v>
      </c>
      <c r="Q6" s="177">
        <f t="shared" si="2"/>
        <v>99.770099555421709</v>
      </c>
    </row>
    <row r="7" spans="1:18" ht="15.95" customHeight="1">
      <c r="A7" s="80">
        <v>1</v>
      </c>
      <c r="B7" s="164">
        <v>6.4526315789473703</v>
      </c>
      <c r="C7" s="164">
        <v>6.3838333333333326</v>
      </c>
      <c r="D7" s="164">
        <v>6.4889999999999999</v>
      </c>
      <c r="E7" s="164">
        <v>6.34</v>
      </c>
      <c r="F7" s="164">
        <v>6.4250877192982472</v>
      </c>
      <c r="G7" s="164">
        <v>6.4120000000000017</v>
      </c>
      <c r="H7" s="164">
        <v>6.29</v>
      </c>
      <c r="I7" s="164">
        <v>6.5039999999999996</v>
      </c>
      <c r="J7" s="164">
        <v>6.32</v>
      </c>
      <c r="K7" s="164">
        <v>6.593333333333331</v>
      </c>
      <c r="L7" s="103">
        <v>6.4</v>
      </c>
      <c r="M7" s="166">
        <f t="shared" si="0"/>
        <v>6.4209885964912274</v>
      </c>
      <c r="N7" s="166">
        <f t="shared" si="1"/>
        <v>0.30333333333333101</v>
      </c>
      <c r="O7" s="95">
        <v>6.1</v>
      </c>
      <c r="P7" s="77">
        <v>6.7</v>
      </c>
      <c r="Q7" s="177">
        <f t="shared" si="2"/>
        <v>99.884881071671742</v>
      </c>
    </row>
    <row r="8" spans="1:18" ht="15.95" customHeight="1">
      <c r="A8" s="80">
        <v>2</v>
      </c>
      <c r="B8" s="164">
        <v>6.4500000000000028</v>
      </c>
      <c r="C8" s="164">
        <v>6.4565714285714293</v>
      </c>
      <c r="D8" s="164">
        <v>6.4870000000000001</v>
      </c>
      <c r="E8" s="164">
        <v>6.33</v>
      </c>
      <c r="F8" s="164">
        <v>6.3972727272727274</v>
      </c>
      <c r="G8" s="164">
        <v>6.4333333333333345</v>
      </c>
      <c r="H8" s="164">
        <v>6.33</v>
      </c>
      <c r="I8" s="164">
        <v>6.4509999999999996</v>
      </c>
      <c r="J8" s="164">
        <v>6.38</v>
      </c>
      <c r="K8" s="164">
        <v>6.5807692307692287</v>
      </c>
      <c r="L8" s="103">
        <v>6.4</v>
      </c>
      <c r="M8" s="166">
        <f t="shared" si="0"/>
        <v>6.429594671994673</v>
      </c>
      <c r="N8" s="166">
        <f t="shared" si="1"/>
        <v>0.25076923076922863</v>
      </c>
      <c r="O8" s="95">
        <v>6.1</v>
      </c>
      <c r="P8" s="77">
        <v>6.7</v>
      </c>
      <c r="Q8" s="177">
        <f t="shared" si="2"/>
        <v>100.01875715870065</v>
      </c>
    </row>
    <row r="9" spans="1:18" ht="15.95" customHeight="1">
      <c r="A9" s="80">
        <v>3</v>
      </c>
      <c r="B9" s="164">
        <v>6.4475000000000025</v>
      </c>
      <c r="C9" s="164">
        <v>6.4705000000000004</v>
      </c>
      <c r="D9" s="164">
        <v>6.4749999999999996</v>
      </c>
      <c r="E9" s="164">
        <v>6.32</v>
      </c>
      <c r="F9" s="164">
        <v>6.4107812500000003</v>
      </c>
      <c r="G9" s="164">
        <v>6.4272727272727286</v>
      </c>
      <c r="H9" s="164">
        <v>6.29</v>
      </c>
      <c r="I9" s="164">
        <v>6.3529999999999998</v>
      </c>
      <c r="J9" s="164">
        <v>6.49</v>
      </c>
      <c r="K9" s="164">
        <v>6.5862068965517215</v>
      </c>
      <c r="L9" s="103">
        <v>6.4</v>
      </c>
      <c r="M9" s="166">
        <f t="shared" si="0"/>
        <v>6.4270260873824459</v>
      </c>
      <c r="N9" s="166">
        <f t="shared" si="1"/>
        <v>0.2962068965517215</v>
      </c>
      <c r="O9" s="95">
        <v>6.1</v>
      </c>
      <c r="P9" s="77">
        <v>6.7</v>
      </c>
      <c r="Q9" s="177">
        <f t="shared" si="2"/>
        <v>99.978800263487514</v>
      </c>
    </row>
    <row r="10" spans="1:18" ht="15.95" customHeight="1">
      <c r="A10" s="80">
        <v>4</v>
      </c>
      <c r="B10" s="164">
        <v>6.4805555555555561</v>
      </c>
      <c r="C10" s="164">
        <v>6.4565714285714293</v>
      </c>
      <c r="D10" s="164">
        <v>6.4969999999999999</v>
      </c>
      <c r="E10" s="164">
        <v>6.34</v>
      </c>
      <c r="F10" s="164">
        <v>6.3990476190476206</v>
      </c>
      <c r="G10" s="164">
        <v>6.4238095238095259</v>
      </c>
      <c r="H10" s="164">
        <v>6.31</v>
      </c>
      <c r="I10" s="164">
        <v>6.327</v>
      </c>
      <c r="J10" s="164">
        <v>6.46</v>
      </c>
      <c r="K10" s="164">
        <v>6.549999999999998</v>
      </c>
      <c r="L10" s="103">
        <v>6.4</v>
      </c>
      <c r="M10" s="166">
        <f t="shared" si="0"/>
        <v>6.4243984126984133</v>
      </c>
      <c r="N10" s="166">
        <f t="shared" si="1"/>
        <v>0.23999999999999844</v>
      </c>
      <c r="O10" s="95">
        <v>6.1</v>
      </c>
      <c r="P10" s="77">
        <v>6.7</v>
      </c>
      <c r="Q10" s="177">
        <f t="shared" si="2"/>
        <v>99.937924163278723</v>
      </c>
    </row>
    <row r="11" spans="1:18" ht="15.95" customHeight="1">
      <c r="A11" s="80">
        <v>5</v>
      </c>
      <c r="B11" s="164">
        <v>6.4916666666666663</v>
      </c>
      <c r="C11" s="164">
        <v>6.4851111111111113</v>
      </c>
      <c r="D11" s="164">
        <v>6.4610000000000003</v>
      </c>
      <c r="E11" s="164">
        <v>6.35</v>
      </c>
      <c r="F11" s="164">
        <v>6.4071698113207551</v>
      </c>
      <c r="G11" s="164">
        <v>6.44</v>
      </c>
      <c r="H11" s="164">
        <v>6.29</v>
      </c>
      <c r="I11" s="164">
        <v>6.21</v>
      </c>
      <c r="J11" s="164">
        <v>6.4</v>
      </c>
      <c r="K11" s="164">
        <v>6.5161290322580649</v>
      </c>
      <c r="L11" s="103">
        <v>6.4</v>
      </c>
      <c r="M11" s="166">
        <f t="shared" si="0"/>
        <v>6.4051076621356602</v>
      </c>
      <c r="N11" s="166">
        <f t="shared" si="1"/>
        <v>0.30612903225806498</v>
      </c>
      <c r="O11" s="95">
        <v>6.1</v>
      </c>
      <c r="P11" s="77">
        <v>6.7</v>
      </c>
      <c r="Q11" s="177">
        <f t="shared" si="2"/>
        <v>99.637837300206456</v>
      </c>
    </row>
    <row r="12" spans="1:18" ht="15.95" customHeight="1">
      <c r="A12" s="80">
        <v>6</v>
      </c>
      <c r="B12" s="164">
        <v>6.4500000000000028</v>
      </c>
      <c r="C12" s="164">
        <v>6.4565714285714293</v>
      </c>
      <c r="D12" s="164">
        <v>6.484</v>
      </c>
      <c r="E12" s="164">
        <v>6.34</v>
      </c>
      <c r="F12" s="164">
        <v>6.4</v>
      </c>
      <c r="G12" s="164">
        <v>6.4531914893617008</v>
      </c>
      <c r="H12" s="164">
        <v>6.37</v>
      </c>
      <c r="I12" s="164">
        <v>6.266</v>
      </c>
      <c r="J12" s="164">
        <v>6.4</v>
      </c>
      <c r="K12" s="164">
        <v>6.4533333333333349</v>
      </c>
      <c r="L12" s="103">
        <v>6.4</v>
      </c>
      <c r="M12" s="166">
        <f t="shared" si="0"/>
        <v>6.4073096251266461</v>
      </c>
      <c r="N12" s="166">
        <f t="shared" si="1"/>
        <v>0.21799999999999997</v>
      </c>
      <c r="O12" s="95">
        <v>6.1</v>
      </c>
      <c r="P12" s="77">
        <v>6.7</v>
      </c>
      <c r="Q12" s="177">
        <f t="shared" si="2"/>
        <v>99.672091030480786</v>
      </c>
    </row>
    <row r="13" spans="1:18" ht="15.95" customHeight="1">
      <c r="A13" s="80">
        <v>7</v>
      </c>
      <c r="B13" s="164">
        <v>6.4235294117647088</v>
      </c>
      <c r="C13" s="164">
        <v>6.5025909090909089</v>
      </c>
      <c r="D13" s="164">
        <v>6.47</v>
      </c>
      <c r="E13" s="164">
        <v>6.34</v>
      </c>
      <c r="F13" s="164">
        <v>6.4006153846153824</v>
      </c>
      <c r="G13" s="164">
        <v>6.4222222222222252</v>
      </c>
      <c r="H13" s="164">
        <v>6.35</v>
      </c>
      <c r="I13" s="164">
        <v>6.2489999999999997</v>
      </c>
      <c r="J13" s="164">
        <v>6.36</v>
      </c>
      <c r="K13" s="164">
        <v>6.5870967741935456</v>
      </c>
      <c r="L13" s="103">
        <v>6.4</v>
      </c>
      <c r="M13" s="166">
        <f t="shared" si="0"/>
        <v>6.410505470188677</v>
      </c>
      <c r="N13" s="166">
        <f t="shared" si="1"/>
        <v>0.33809677419354589</v>
      </c>
      <c r="O13" s="95">
        <v>6.1</v>
      </c>
      <c r="P13" s="77">
        <v>6.7</v>
      </c>
      <c r="Q13" s="177">
        <f t="shared" si="2"/>
        <v>99.721805587538086</v>
      </c>
    </row>
    <row r="14" spans="1:18" ht="15.95" customHeight="1">
      <c r="A14" s="80">
        <v>8</v>
      </c>
      <c r="B14" s="164">
        <v>6.4625000000000012</v>
      </c>
      <c r="C14" s="164">
        <v>6.4862380952380958</v>
      </c>
      <c r="D14" s="164">
        <v>6.468</v>
      </c>
      <c r="E14" s="164">
        <v>6.36</v>
      </c>
      <c r="F14" s="164">
        <v>6.382741935483871</v>
      </c>
      <c r="G14" s="164">
        <v>6.4333333333333336</v>
      </c>
      <c r="H14" s="164">
        <v>6.36</v>
      </c>
      <c r="I14" s="164">
        <v>6.2590000000000003</v>
      </c>
      <c r="J14" s="164">
        <v>6.4</v>
      </c>
      <c r="K14" s="164">
        <v>6.5709677419354806</v>
      </c>
      <c r="L14" s="103">
        <v>6.4</v>
      </c>
      <c r="M14" s="166">
        <f t="shared" si="0"/>
        <v>6.4182781105990783</v>
      </c>
      <c r="N14" s="166">
        <f t="shared" si="1"/>
        <v>0.31196774193548027</v>
      </c>
      <c r="O14" s="95">
        <v>6.1</v>
      </c>
      <c r="P14" s="77">
        <v>6.7</v>
      </c>
      <c r="Q14" s="177">
        <f t="shared" si="2"/>
        <v>99.842716760535652</v>
      </c>
    </row>
    <row r="15" spans="1:18" ht="15.95" customHeight="1">
      <c r="A15" s="80">
        <v>9</v>
      </c>
      <c r="B15" s="164">
        <v>6.46875</v>
      </c>
      <c r="C15" s="164">
        <v>6.4915555555555562</v>
      </c>
      <c r="D15" s="164">
        <v>6.484</v>
      </c>
      <c r="E15" s="164">
        <v>6.38</v>
      </c>
      <c r="F15" s="164">
        <v>6.3916666666666639</v>
      </c>
      <c r="G15" s="164">
        <v>6.453333333333334</v>
      </c>
      <c r="H15" s="164">
        <v>6.3920000000000003</v>
      </c>
      <c r="I15" s="164">
        <v>6.28</v>
      </c>
      <c r="J15" s="164">
        <v>6.4</v>
      </c>
      <c r="K15" s="164">
        <v>6.4333333333333362</v>
      </c>
      <c r="L15" s="103">
        <v>6.4</v>
      </c>
      <c r="M15" s="166">
        <f t="shared" si="0"/>
        <v>6.4174638888888893</v>
      </c>
      <c r="N15" s="166">
        <f t="shared" si="1"/>
        <v>0.21155555555555594</v>
      </c>
      <c r="O15" s="95">
        <v>6.1</v>
      </c>
      <c r="P15" s="77">
        <v>6.7</v>
      </c>
      <c r="Q15" s="177">
        <f t="shared" si="2"/>
        <v>99.830050729835548</v>
      </c>
      <c r="R15" s="12"/>
    </row>
    <row r="16" spans="1:18" ht="15.95" customHeight="1">
      <c r="A16" s="80">
        <v>10</v>
      </c>
      <c r="B16" s="164">
        <v>6.4593750000000014</v>
      </c>
      <c r="C16" s="164">
        <v>6.4862380952380958</v>
      </c>
      <c r="D16" s="164">
        <v>6.4740000000000002</v>
      </c>
      <c r="E16" s="164">
        <v>6.34</v>
      </c>
      <c r="F16" s="164">
        <v>6.3763492060000004</v>
      </c>
      <c r="G16" s="164">
        <v>6.441935483870969</v>
      </c>
      <c r="H16" s="164">
        <v>6.39</v>
      </c>
      <c r="I16" s="164">
        <v>6.1630000000000003</v>
      </c>
      <c r="J16" s="164">
        <v>6.38</v>
      </c>
      <c r="K16" s="164">
        <v>6.5096153846153859</v>
      </c>
      <c r="L16" s="103">
        <v>6.4</v>
      </c>
      <c r="M16" s="166">
        <f t="shared" si="0"/>
        <v>6.4020513169724449</v>
      </c>
      <c r="N16" s="166">
        <f t="shared" si="1"/>
        <v>0.34661538461538566</v>
      </c>
      <c r="O16" s="95">
        <v>6.1</v>
      </c>
      <c r="P16" s="77">
        <v>6.7</v>
      </c>
      <c r="Q16" s="177">
        <f t="shared" si="2"/>
        <v>99.590292803194174</v>
      </c>
      <c r="R16" s="12"/>
    </row>
    <row r="17" spans="1:18" ht="15.95" customHeight="1">
      <c r="A17" s="80">
        <v>11</v>
      </c>
      <c r="B17" s="164">
        <v>6.4656250000000011</v>
      </c>
      <c r="C17" s="164">
        <v>6.445157894736842</v>
      </c>
      <c r="D17" s="164">
        <v>6.4610000000000003</v>
      </c>
      <c r="E17" s="164">
        <v>6.33</v>
      </c>
      <c r="F17" s="164">
        <v>6.375</v>
      </c>
      <c r="G17" s="164">
        <v>6.4452380952380963</v>
      </c>
      <c r="H17" s="164">
        <v>6.407</v>
      </c>
      <c r="I17" s="164">
        <v>6.2030000000000003</v>
      </c>
      <c r="J17" s="164">
        <v>6.36</v>
      </c>
      <c r="K17" s="164">
        <v>6.5339622641509454</v>
      </c>
      <c r="L17" s="103">
        <v>6.4</v>
      </c>
      <c r="M17" s="166">
        <f t="shared" si="0"/>
        <v>6.4025983254125887</v>
      </c>
      <c r="N17" s="166">
        <f t="shared" si="1"/>
        <v>0.3309622641509451</v>
      </c>
      <c r="O17" s="95">
        <v>6.1</v>
      </c>
      <c r="P17" s="77">
        <v>6.7</v>
      </c>
      <c r="Q17" s="177">
        <f t="shared" si="2"/>
        <v>99.598802064995212</v>
      </c>
      <c r="R17" s="12"/>
    </row>
    <row r="18" spans="1:18" ht="15.95" customHeight="1">
      <c r="A18" s="80">
        <v>12</v>
      </c>
      <c r="B18" s="164">
        <v>6.4531250000000018</v>
      </c>
      <c r="C18" s="164">
        <v>6.4677894736842108</v>
      </c>
      <c r="D18" s="164">
        <v>6.4649999999999999</v>
      </c>
      <c r="E18" s="164">
        <v>6.32</v>
      </c>
      <c r="F18" s="164">
        <v>6.4142105263157907</v>
      </c>
      <c r="G18" s="164">
        <v>6.4238095238095259</v>
      </c>
      <c r="H18" s="164">
        <v>6.46</v>
      </c>
      <c r="I18" s="164">
        <v>6.2309999999999999</v>
      </c>
      <c r="J18" s="164">
        <v>6.37</v>
      </c>
      <c r="K18" s="164">
        <v>6.5521739130434753</v>
      </c>
      <c r="L18" s="103">
        <v>6.4</v>
      </c>
      <c r="M18" s="166">
        <f t="shared" si="0"/>
        <v>6.415710843685301</v>
      </c>
      <c r="N18" s="166">
        <f>MAX(B18:K18)-MIN(B18:K18)</f>
        <v>0.32117391304347542</v>
      </c>
      <c r="O18" s="95">
        <v>6.1</v>
      </c>
      <c r="P18" s="77">
        <v>6.7</v>
      </c>
      <c r="Q18" s="177">
        <f>M18/M$3*100</f>
        <v>99.802780363436</v>
      </c>
      <c r="R18" s="12"/>
    </row>
    <row r="19" spans="1:18" ht="15.95" customHeight="1">
      <c r="A19" s="84">
        <v>1</v>
      </c>
      <c r="B19" s="164">
        <v>6.4625000000000012</v>
      </c>
      <c r="C19" s="164">
        <v>6.466947368421053</v>
      </c>
      <c r="D19" s="164">
        <v>6.4630000000000001</v>
      </c>
      <c r="E19" s="164">
        <v>6.35</v>
      </c>
      <c r="F19" s="164">
        <v>6.4189655172413804</v>
      </c>
      <c r="G19" s="164">
        <v>6.4357142857142877</v>
      </c>
      <c r="H19" s="164">
        <v>6.45</v>
      </c>
      <c r="I19" s="164">
        <v>6.2480000000000002</v>
      </c>
      <c r="J19" s="164">
        <v>6.4</v>
      </c>
      <c r="K19" s="164">
        <v>6.4648148148148135</v>
      </c>
      <c r="L19" s="103">
        <v>6.4</v>
      </c>
      <c r="M19" s="166">
        <f t="shared" si="0"/>
        <v>6.4159941986191544</v>
      </c>
      <c r="N19" s="166">
        <f>MAX(B19:K19)-MIN(B19:K19)</f>
        <v>0.21894736842105278</v>
      </c>
      <c r="O19" s="95">
        <v>6.1</v>
      </c>
      <c r="P19" s="77">
        <v>6.7</v>
      </c>
      <c r="Q19" s="177">
        <f>M19/M$3*100</f>
        <v>99.807188232013189</v>
      </c>
      <c r="R19" s="12"/>
    </row>
    <row r="20" spans="1:18" ht="15.95" customHeight="1">
      <c r="A20" s="84">
        <v>2</v>
      </c>
      <c r="B20" s="164">
        <v>6.4481481481481486</v>
      </c>
      <c r="C20" s="164">
        <v>6.4534000000000002</v>
      </c>
      <c r="D20" s="164"/>
      <c r="E20" s="164"/>
      <c r="F20" s="164">
        <v>6.4275862068965512</v>
      </c>
      <c r="G20" s="164"/>
      <c r="H20" s="164">
        <v>6.41</v>
      </c>
      <c r="I20" s="164">
        <v>6.3029999999999999</v>
      </c>
      <c r="J20" s="164">
        <v>6.4</v>
      </c>
      <c r="K20" s="164">
        <v>6.5</v>
      </c>
      <c r="L20" s="103">
        <v>6.4</v>
      </c>
      <c r="M20" s="166">
        <f t="shared" si="0"/>
        <v>6.420304907863529</v>
      </c>
      <c r="N20" s="166">
        <f>MAX(B20:K20)-MIN(B20:K20)</f>
        <v>0.19700000000000006</v>
      </c>
      <c r="O20" s="95">
        <v>6.1</v>
      </c>
      <c r="P20" s="77">
        <v>6.7</v>
      </c>
      <c r="Q20" s="177">
        <f>M20/M$3*100</f>
        <v>99.874245613246387</v>
      </c>
      <c r="R20" s="12"/>
    </row>
    <row r="21" spans="1:18" ht="15.95" customHeight="1">
      <c r="A21" s="84">
        <v>3</v>
      </c>
      <c r="B21" s="164"/>
      <c r="C21" s="164"/>
      <c r="D21" s="164"/>
      <c r="E21" s="164"/>
      <c r="F21" s="164"/>
      <c r="G21" s="164"/>
      <c r="H21" s="164">
        <v>6.48</v>
      </c>
      <c r="I21" s="164"/>
      <c r="J21" s="164"/>
      <c r="K21" s="164"/>
      <c r="L21" s="103">
        <v>6.4</v>
      </c>
      <c r="M21" s="166">
        <f t="shared" ref="M21" si="3">AVERAGE(B21:K21)</f>
        <v>6.48</v>
      </c>
      <c r="N21" s="166">
        <f>MAX(B21:K21)-MIN(B21:K21)</f>
        <v>0</v>
      </c>
      <c r="O21" s="95">
        <v>6.1</v>
      </c>
      <c r="P21" s="77">
        <v>6.7</v>
      </c>
      <c r="Q21" s="177">
        <f>M21/M$3*100</f>
        <v>100.80286230349751</v>
      </c>
      <c r="R21" s="12"/>
    </row>
  </sheetData>
  <phoneticPr fontId="2"/>
  <pageMargins left="0.78700000000000003" right="0.78700000000000003" top="0.98399999999999999" bottom="0.98399999999999999" header="0.51200000000000001" footer="0.51200000000000001"/>
  <headerFooter alignWithMargins="0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>
  <sheetPr codeName="Sheet18"/>
  <dimension ref="A1:T21"/>
  <sheetViews>
    <sheetView zoomScale="80" workbookViewId="0">
      <selection activeCell="H22" sqref="H22"/>
    </sheetView>
  </sheetViews>
  <sheetFormatPr defaultRowHeight="13.5"/>
  <cols>
    <col min="1" max="1" width="3.75" customWidth="1"/>
    <col min="2" max="2" width="9.5" customWidth="1"/>
    <col min="3" max="3" width="9.375" bestFit="1" customWidth="1"/>
    <col min="4" max="5" width="8.75" customWidth="1"/>
    <col min="6" max="6" width="9.5" customWidth="1"/>
    <col min="7" max="8" width="8.75" customWidth="1"/>
    <col min="9" max="9" width="10.625" customWidth="1"/>
    <col min="10" max="10" width="8.625" customWidth="1"/>
    <col min="11" max="11" width="9.375" customWidth="1"/>
    <col min="12" max="12" width="6.875" customWidth="1"/>
    <col min="13" max="13" width="9.75" customWidth="1"/>
    <col min="14" max="14" width="5.375" customWidth="1"/>
    <col min="15" max="16" width="2.625" customWidth="1"/>
    <col min="17" max="17" width="10.125" customWidth="1"/>
  </cols>
  <sheetData>
    <row r="1" spans="1:20" ht="20.100000000000001" customHeight="1">
      <c r="F1" s="58" t="s">
        <v>16</v>
      </c>
    </row>
    <row r="2" spans="1:20" ht="16.5" customHeight="1">
      <c r="A2" s="97" t="s">
        <v>28</v>
      </c>
      <c r="B2" s="170" t="s">
        <v>29</v>
      </c>
      <c r="C2" s="170" t="s">
        <v>30</v>
      </c>
      <c r="D2" s="170" t="s">
        <v>83</v>
      </c>
      <c r="E2" s="170" t="s">
        <v>31</v>
      </c>
      <c r="F2" s="170" t="s">
        <v>32</v>
      </c>
      <c r="G2" s="170" t="s">
        <v>33</v>
      </c>
      <c r="H2" s="171" t="s">
        <v>34</v>
      </c>
      <c r="I2" s="170" t="s">
        <v>35</v>
      </c>
      <c r="J2" s="170" t="s">
        <v>154</v>
      </c>
      <c r="K2" s="159" t="s">
        <v>59</v>
      </c>
      <c r="L2" s="74" t="s">
        <v>1</v>
      </c>
      <c r="M2" s="172" t="s">
        <v>60</v>
      </c>
      <c r="N2" s="169" t="s">
        <v>36</v>
      </c>
      <c r="O2" s="98" t="s">
        <v>37</v>
      </c>
      <c r="P2" s="99" t="s">
        <v>38</v>
      </c>
      <c r="Q2" s="173" t="s">
        <v>155</v>
      </c>
      <c r="R2" s="174"/>
      <c r="S2" s="174"/>
      <c r="T2" s="174"/>
    </row>
    <row r="3" spans="1:20" ht="16.5" customHeight="1">
      <c r="A3" s="80">
        <v>9</v>
      </c>
      <c r="B3" s="162"/>
      <c r="C3" s="162"/>
      <c r="D3" s="162">
        <v>182.82</v>
      </c>
      <c r="E3" s="162"/>
      <c r="F3" s="162">
        <v>180.76666666666665</v>
      </c>
      <c r="G3" s="162"/>
      <c r="H3" s="163"/>
      <c r="I3" s="162"/>
      <c r="J3" s="162">
        <v>183.08</v>
      </c>
      <c r="K3" s="162">
        <v>185.85714285714286</v>
      </c>
      <c r="L3" s="158">
        <v>183</v>
      </c>
      <c r="M3" s="103">
        <f t="shared" ref="M3:M20" si="0">AVERAGE(B3:K3)</f>
        <v>183.13095238095238</v>
      </c>
      <c r="N3" s="103">
        <f t="shared" ref="N3:N17" si="1">MAX(B3:K3)-MIN(B3:K3)</f>
        <v>5.0904761904762097</v>
      </c>
      <c r="O3" s="98">
        <v>178</v>
      </c>
      <c r="P3" s="99">
        <v>188</v>
      </c>
      <c r="Q3" s="177">
        <f>M3/M3*100</f>
        <v>100</v>
      </c>
    </row>
    <row r="4" spans="1:20" ht="15.95" customHeight="1">
      <c r="A4" s="80">
        <v>10</v>
      </c>
      <c r="B4" s="162">
        <v>183.54545454545453</v>
      </c>
      <c r="C4" s="162">
        <v>183.84636363636363</v>
      </c>
      <c r="D4" s="162">
        <v>182.81</v>
      </c>
      <c r="E4" s="162">
        <v>182.55</v>
      </c>
      <c r="F4" s="162">
        <v>181.23281249999997</v>
      </c>
      <c r="G4" s="162">
        <v>183.79166666666666</v>
      </c>
      <c r="H4" s="162">
        <v>184.7</v>
      </c>
      <c r="I4" s="162">
        <v>186.39500000000001</v>
      </c>
      <c r="J4" s="162">
        <v>180.53</v>
      </c>
      <c r="K4" s="162">
        <v>185.46666666666667</v>
      </c>
      <c r="L4" s="158">
        <v>183</v>
      </c>
      <c r="M4" s="103">
        <f t="shared" si="0"/>
        <v>183.48679640151516</v>
      </c>
      <c r="N4" s="103">
        <f t="shared" si="1"/>
        <v>5.8650000000000091</v>
      </c>
      <c r="O4" s="98">
        <v>178</v>
      </c>
      <c r="P4" s="99">
        <v>188</v>
      </c>
      <c r="Q4" s="177">
        <f>M4/M$3*100</f>
        <v>100.19431123790726</v>
      </c>
    </row>
    <row r="5" spans="1:20" ht="15.95" customHeight="1">
      <c r="A5" s="80">
        <v>11</v>
      </c>
      <c r="B5" s="162">
        <v>183.61111111111111</v>
      </c>
      <c r="C5" s="162">
        <v>184.00388888888887</v>
      </c>
      <c r="D5" s="162">
        <v>182.25</v>
      </c>
      <c r="E5" s="162">
        <v>183.5</v>
      </c>
      <c r="F5" s="162">
        <v>180.99230769230766</v>
      </c>
      <c r="G5" s="162">
        <v>182.41666666666666</v>
      </c>
      <c r="H5" s="162">
        <v>183.6</v>
      </c>
      <c r="I5" s="162">
        <v>186.41</v>
      </c>
      <c r="J5" s="162">
        <v>183.14</v>
      </c>
      <c r="K5" s="162">
        <v>184.75</v>
      </c>
      <c r="L5" s="158">
        <v>183</v>
      </c>
      <c r="M5" s="103">
        <f t="shared" si="0"/>
        <v>183.46739743589742</v>
      </c>
      <c r="N5" s="103">
        <f t="shared" si="1"/>
        <v>5.4176923076923345</v>
      </c>
      <c r="O5" s="98">
        <v>178</v>
      </c>
      <c r="P5" s="99">
        <v>188</v>
      </c>
      <c r="Q5" s="177">
        <f t="shared" ref="Q5:Q20" si="2">M5/M$3*100</f>
        <v>100.1837182904205</v>
      </c>
    </row>
    <row r="6" spans="1:20" ht="15.95" customHeight="1">
      <c r="A6" s="80">
        <v>12</v>
      </c>
      <c r="B6" s="162">
        <v>183.72222222222223</v>
      </c>
      <c r="C6" s="162">
        <v>183.87842105263161</v>
      </c>
      <c r="D6" s="162">
        <v>183.08</v>
      </c>
      <c r="E6" s="162">
        <v>182.61</v>
      </c>
      <c r="F6" s="162">
        <v>181.30740740740737</v>
      </c>
      <c r="G6" s="162">
        <v>182.79166666666666</v>
      </c>
      <c r="H6" s="162">
        <v>183.6</v>
      </c>
      <c r="I6" s="162">
        <v>184.988</v>
      </c>
      <c r="J6" s="162">
        <v>181.57</v>
      </c>
      <c r="K6" s="162">
        <v>184</v>
      </c>
      <c r="L6" s="158">
        <v>183</v>
      </c>
      <c r="M6" s="103">
        <f t="shared" si="0"/>
        <v>183.15477173489279</v>
      </c>
      <c r="N6" s="103">
        <f t="shared" si="1"/>
        <v>3.6805925925926317</v>
      </c>
      <c r="O6" s="98">
        <v>178</v>
      </c>
      <c r="P6" s="99">
        <v>188</v>
      </c>
      <c r="Q6" s="177">
        <f t="shared" si="2"/>
        <v>100.01300673295843</v>
      </c>
    </row>
    <row r="7" spans="1:20" ht="15.95" customHeight="1">
      <c r="A7" s="80">
        <v>1</v>
      </c>
      <c r="B7" s="162">
        <v>183.02631578947367</v>
      </c>
      <c r="C7" s="162">
        <v>183.12000000000003</v>
      </c>
      <c r="D7" s="162">
        <v>182.99</v>
      </c>
      <c r="E7" s="162">
        <v>182.28</v>
      </c>
      <c r="F7" s="162">
        <v>181.11578947368423</v>
      </c>
      <c r="G7" s="162">
        <v>183.64</v>
      </c>
      <c r="H7" s="162">
        <v>184.3</v>
      </c>
      <c r="I7" s="162">
        <v>188.91399999999999</v>
      </c>
      <c r="J7" s="162">
        <v>180.96</v>
      </c>
      <c r="K7" s="162">
        <v>184.58064516129033</v>
      </c>
      <c r="L7" s="158">
        <v>183</v>
      </c>
      <c r="M7" s="103">
        <f t="shared" si="0"/>
        <v>183.4926750424448</v>
      </c>
      <c r="N7" s="103">
        <f t="shared" si="1"/>
        <v>7.9539999999999793</v>
      </c>
      <c r="O7" s="98">
        <v>178</v>
      </c>
      <c r="P7" s="99">
        <v>188</v>
      </c>
      <c r="Q7" s="177">
        <f t="shared" si="2"/>
        <v>100.19752131291271</v>
      </c>
    </row>
    <row r="8" spans="1:20" ht="15.95" customHeight="1">
      <c r="A8" s="80">
        <v>2</v>
      </c>
      <c r="B8" s="162">
        <v>182.81578947368422</v>
      </c>
      <c r="C8" s="162">
        <v>184.79952380952381</v>
      </c>
      <c r="D8" s="162">
        <v>182.87</v>
      </c>
      <c r="E8" s="162">
        <v>182.1</v>
      </c>
      <c r="F8" s="162">
        <v>181.34259259259255</v>
      </c>
      <c r="G8" s="162">
        <v>182.29166666666666</v>
      </c>
      <c r="H8" s="162">
        <v>184.6</v>
      </c>
      <c r="I8" s="162">
        <v>184.51300000000001</v>
      </c>
      <c r="J8" s="162">
        <v>183.07</v>
      </c>
      <c r="K8" s="162">
        <v>185.7391304347826</v>
      </c>
      <c r="L8" s="158">
        <v>183</v>
      </c>
      <c r="M8" s="103">
        <f t="shared" si="0"/>
        <v>183.41417029772498</v>
      </c>
      <c r="N8" s="103">
        <f t="shared" si="1"/>
        <v>4.3965378421900425</v>
      </c>
      <c r="O8" s="98">
        <v>178</v>
      </c>
      <c r="P8" s="99">
        <v>188</v>
      </c>
      <c r="Q8" s="177">
        <f t="shared" si="2"/>
        <v>100.15465322114605</v>
      </c>
    </row>
    <row r="9" spans="1:20" ht="15.95" customHeight="1">
      <c r="A9" s="80">
        <v>3</v>
      </c>
      <c r="B9" s="162">
        <v>183.42500000000001</v>
      </c>
      <c r="C9" s="162">
        <v>183.22863636363638</v>
      </c>
      <c r="D9" s="162">
        <v>182.64</v>
      </c>
      <c r="E9" s="162">
        <v>181.87</v>
      </c>
      <c r="F9" s="162">
        <v>181.08281250000005</v>
      </c>
      <c r="G9" s="162">
        <v>183.18181818181819</v>
      </c>
      <c r="H9" s="162">
        <v>183.8</v>
      </c>
      <c r="I9" s="162">
        <v>185.977</v>
      </c>
      <c r="J9" s="162">
        <v>184.38</v>
      </c>
      <c r="K9" s="162">
        <v>184</v>
      </c>
      <c r="L9" s="158">
        <v>183</v>
      </c>
      <c r="M9" s="103">
        <f t="shared" si="0"/>
        <v>183.35852670454545</v>
      </c>
      <c r="N9" s="103">
        <f t="shared" si="1"/>
        <v>4.8941874999999584</v>
      </c>
      <c r="O9" s="98">
        <v>178</v>
      </c>
      <c r="P9" s="99">
        <v>188</v>
      </c>
      <c r="Q9" s="177">
        <f t="shared" si="2"/>
        <v>100.12426862888786</v>
      </c>
    </row>
    <row r="10" spans="1:20" ht="15.95" customHeight="1">
      <c r="A10" s="80">
        <v>4</v>
      </c>
      <c r="B10" s="162">
        <v>182.91666666666666</v>
      </c>
      <c r="C10" s="162">
        <v>184.79952380952381</v>
      </c>
      <c r="D10" s="162">
        <v>182.57</v>
      </c>
      <c r="E10" s="162">
        <v>181.85</v>
      </c>
      <c r="F10" s="162">
        <v>181.07118644067799</v>
      </c>
      <c r="G10" s="162">
        <v>182.47619047619048</v>
      </c>
      <c r="H10" s="162">
        <v>184.8</v>
      </c>
      <c r="I10" s="162">
        <v>185.59700000000001</v>
      </c>
      <c r="J10" s="162">
        <v>182.88</v>
      </c>
      <c r="K10" s="162">
        <v>184.36666666666667</v>
      </c>
      <c r="L10" s="158">
        <v>183</v>
      </c>
      <c r="M10" s="103">
        <f t="shared" si="0"/>
        <v>183.33272340597259</v>
      </c>
      <c r="N10" s="103">
        <f t="shared" si="1"/>
        <v>4.5258135593220175</v>
      </c>
      <c r="O10" s="98">
        <v>178</v>
      </c>
      <c r="P10" s="99">
        <v>188</v>
      </c>
      <c r="Q10" s="177">
        <f t="shared" si="2"/>
        <v>100.11017854840863</v>
      </c>
    </row>
    <row r="11" spans="1:20" ht="15.95" customHeight="1">
      <c r="A11" s="80">
        <v>5</v>
      </c>
      <c r="B11" s="162">
        <v>182.47222222222223</v>
      </c>
      <c r="C11" s="162">
        <v>184.57500000000002</v>
      </c>
      <c r="D11" s="162">
        <v>183.12</v>
      </c>
      <c r="E11" s="162">
        <v>181.35</v>
      </c>
      <c r="F11" s="162">
        <v>181.65961538461534</v>
      </c>
      <c r="G11" s="162">
        <v>183.3</v>
      </c>
      <c r="H11" s="162">
        <v>182</v>
      </c>
      <c r="I11" s="162">
        <v>181.54499999999999</v>
      </c>
      <c r="J11" s="162">
        <v>182.69</v>
      </c>
      <c r="K11" s="162">
        <v>187.93548387096774</v>
      </c>
      <c r="L11" s="158">
        <v>183</v>
      </c>
      <c r="M11" s="103">
        <f t="shared" si="0"/>
        <v>183.06473214778055</v>
      </c>
      <c r="N11" s="103">
        <f t="shared" si="1"/>
        <v>6.5854838709677495</v>
      </c>
      <c r="O11" s="98">
        <v>178</v>
      </c>
      <c r="P11" s="99">
        <v>188</v>
      </c>
      <c r="Q11" s="177">
        <f t="shared" si="2"/>
        <v>99.963839955883543</v>
      </c>
    </row>
    <row r="12" spans="1:20" ht="15.95" customHeight="1">
      <c r="A12" s="80">
        <v>6</v>
      </c>
      <c r="B12" s="162">
        <v>182</v>
      </c>
      <c r="C12" s="162">
        <v>184.79952380952381</v>
      </c>
      <c r="D12" s="162">
        <v>182.51</v>
      </c>
      <c r="E12" s="162">
        <v>181.96</v>
      </c>
      <c r="F12" s="162">
        <v>181.7</v>
      </c>
      <c r="G12" s="162">
        <v>182.5</v>
      </c>
      <c r="H12" s="162">
        <v>182.8</v>
      </c>
      <c r="I12" s="162">
        <v>182.56100000000001</v>
      </c>
      <c r="J12" s="162">
        <v>184.37</v>
      </c>
      <c r="K12" s="162">
        <v>184.64285714285714</v>
      </c>
      <c r="L12" s="158">
        <v>183</v>
      </c>
      <c r="M12" s="103">
        <f t="shared" si="0"/>
        <v>182.98433809523812</v>
      </c>
      <c r="N12" s="103">
        <f t="shared" si="1"/>
        <v>3.0995238095238165</v>
      </c>
      <c r="O12" s="98">
        <v>178</v>
      </c>
      <c r="P12" s="99">
        <v>188</v>
      </c>
      <c r="Q12" s="177">
        <f t="shared" si="2"/>
        <v>99.91994019372035</v>
      </c>
    </row>
    <row r="13" spans="1:20" ht="15.95" customHeight="1">
      <c r="A13" s="80">
        <v>7</v>
      </c>
      <c r="B13" s="162">
        <v>182.61764705882354</v>
      </c>
      <c r="C13" s="162">
        <v>182.80409090909095</v>
      </c>
      <c r="D13" s="162">
        <v>182.91</v>
      </c>
      <c r="E13" s="162">
        <v>183.06</v>
      </c>
      <c r="F13" s="162">
        <v>181.43582089552231</v>
      </c>
      <c r="G13" s="162">
        <v>182.21111111111111</v>
      </c>
      <c r="H13" s="162">
        <v>181.8</v>
      </c>
      <c r="I13" s="162">
        <v>182.82900000000001</v>
      </c>
      <c r="J13" s="162">
        <v>183.67</v>
      </c>
      <c r="K13" s="162">
        <v>182.2258064516129</v>
      </c>
      <c r="L13" s="158">
        <v>183</v>
      </c>
      <c r="M13" s="103">
        <f t="shared" si="0"/>
        <v>182.55634764261606</v>
      </c>
      <c r="N13" s="103">
        <f t="shared" si="1"/>
        <v>2.2341791044776755</v>
      </c>
      <c r="O13" s="98">
        <v>178</v>
      </c>
      <c r="P13" s="99">
        <v>188</v>
      </c>
      <c r="Q13" s="177">
        <f t="shared" si="2"/>
        <v>99.686232867319433</v>
      </c>
    </row>
    <row r="14" spans="1:20" ht="15.95" customHeight="1">
      <c r="A14" s="80">
        <v>8</v>
      </c>
      <c r="B14" s="162">
        <v>183.53125</v>
      </c>
      <c r="C14" s="162">
        <v>182.8347619047619</v>
      </c>
      <c r="D14" s="162">
        <v>183.22</v>
      </c>
      <c r="E14" s="162">
        <v>182.37</v>
      </c>
      <c r="F14" s="162">
        <v>180.77580645161297</v>
      </c>
      <c r="G14" s="162">
        <v>182.90816326530611</v>
      </c>
      <c r="H14" s="162">
        <v>182.2</v>
      </c>
      <c r="I14" s="162">
        <v>181.73500000000001</v>
      </c>
      <c r="J14" s="162">
        <v>181.33</v>
      </c>
      <c r="K14" s="162">
        <v>183.42857142857142</v>
      </c>
      <c r="L14" s="158">
        <v>183</v>
      </c>
      <c r="M14" s="103">
        <f t="shared" si="0"/>
        <v>182.43335530502526</v>
      </c>
      <c r="N14" s="103">
        <f t="shared" si="1"/>
        <v>2.755443548387035</v>
      </c>
      <c r="O14" s="98">
        <v>178</v>
      </c>
      <c r="P14" s="99">
        <v>188</v>
      </c>
      <c r="Q14" s="177">
        <f t="shared" si="2"/>
        <v>99.61907199910371</v>
      </c>
    </row>
    <row r="15" spans="1:20" ht="15.95" customHeight="1">
      <c r="A15" s="80">
        <v>9</v>
      </c>
      <c r="B15" s="162">
        <v>183.8125</v>
      </c>
      <c r="C15" s="162">
        <v>182.00333333333333</v>
      </c>
      <c r="D15" s="162">
        <v>183.29</v>
      </c>
      <c r="E15" s="162">
        <v>180.92</v>
      </c>
      <c r="F15" s="162">
        <v>181.02830188679246</v>
      </c>
      <c r="G15" s="162">
        <v>182.60869565217391</v>
      </c>
      <c r="H15" s="162">
        <v>182.2</v>
      </c>
      <c r="I15" s="162">
        <v>181.964</v>
      </c>
      <c r="J15" s="162">
        <v>179.58</v>
      </c>
      <c r="K15" s="162">
        <v>182.32142857142858</v>
      </c>
      <c r="L15" s="158">
        <v>183</v>
      </c>
      <c r="M15" s="103">
        <f t="shared" si="0"/>
        <v>181.97282594437283</v>
      </c>
      <c r="N15" s="103">
        <f t="shared" si="1"/>
        <v>4.2324999999999875</v>
      </c>
      <c r="O15" s="98">
        <v>178</v>
      </c>
      <c r="P15" s="99">
        <v>188</v>
      </c>
      <c r="Q15" s="177">
        <f t="shared" si="2"/>
        <v>99.367596563266716</v>
      </c>
      <c r="R15" s="12"/>
    </row>
    <row r="16" spans="1:20" ht="15.95" customHeight="1">
      <c r="A16" s="80">
        <v>10</v>
      </c>
      <c r="B16" s="162">
        <v>183.9375</v>
      </c>
      <c r="C16" s="162">
        <v>182.8347619047619</v>
      </c>
      <c r="D16" s="162">
        <v>182.83</v>
      </c>
      <c r="E16" s="162">
        <v>182.85</v>
      </c>
      <c r="F16" s="162">
        <v>181.22698410000001</v>
      </c>
      <c r="G16" s="162">
        <v>182.70967741935485</v>
      </c>
      <c r="H16" s="162">
        <v>183</v>
      </c>
      <c r="I16" s="162">
        <v>181.578</v>
      </c>
      <c r="J16" s="162">
        <v>180.94</v>
      </c>
      <c r="K16" s="162">
        <v>182.53571428571428</v>
      </c>
      <c r="L16" s="158">
        <v>183</v>
      </c>
      <c r="M16" s="103">
        <f t="shared" si="0"/>
        <v>182.4442637709831</v>
      </c>
      <c r="N16" s="103">
        <f t="shared" si="1"/>
        <v>2.9975000000000023</v>
      </c>
      <c r="O16" s="98">
        <v>178</v>
      </c>
      <c r="P16" s="99">
        <v>188</v>
      </c>
      <c r="Q16" s="177">
        <f t="shared" si="2"/>
        <v>99.625028646964708</v>
      </c>
      <c r="R16" s="12"/>
    </row>
    <row r="17" spans="1:18" ht="15.95" customHeight="1">
      <c r="A17" s="80">
        <v>11</v>
      </c>
      <c r="B17" s="162">
        <v>183.84375</v>
      </c>
      <c r="C17" s="162">
        <v>184.13631578947368</v>
      </c>
      <c r="D17" s="162">
        <v>182.87</v>
      </c>
      <c r="E17" s="162">
        <v>182.15</v>
      </c>
      <c r="F17" s="162">
        <v>181.27592592592595</v>
      </c>
      <c r="G17" s="162">
        <v>182.88095238095238</v>
      </c>
      <c r="H17" s="162">
        <v>183.3</v>
      </c>
      <c r="I17" s="162">
        <v>181.86099999999999</v>
      </c>
      <c r="J17" s="162">
        <v>181.3</v>
      </c>
      <c r="K17" s="162">
        <v>181.21621621621622</v>
      </c>
      <c r="L17" s="158">
        <v>183</v>
      </c>
      <c r="M17" s="103">
        <f t="shared" si="0"/>
        <v>182.48341603125681</v>
      </c>
      <c r="N17" s="103">
        <f t="shared" si="1"/>
        <v>2.9200995732574597</v>
      </c>
      <c r="O17" s="98">
        <v>178</v>
      </c>
      <c r="P17" s="99">
        <v>188</v>
      </c>
      <c r="Q17" s="177">
        <f t="shared" si="2"/>
        <v>99.64640802590894</v>
      </c>
      <c r="R17" s="12"/>
    </row>
    <row r="18" spans="1:18" ht="15.95" customHeight="1">
      <c r="A18" s="80">
        <v>12</v>
      </c>
      <c r="B18" s="162">
        <v>183.9375</v>
      </c>
      <c r="C18" s="162">
        <v>183.92157894736843</v>
      </c>
      <c r="D18" s="162">
        <v>182.48</v>
      </c>
      <c r="E18" s="162">
        <v>182.78</v>
      </c>
      <c r="F18" s="162">
        <v>180.77894736842106</v>
      </c>
      <c r="G18" s="162">
        <v>181.29761904761904</v>
      </c>
      <c r="H18" s="162">
        <v>184</v>
      </c>
      <c r="I18" s="162">
        <v>183.446</v>
      </c>
      <c r="J18" s="162">
        <v>180.04</v>
      </c>
      <c r="K18" s="162">
        <v>181.24</v>
      </c>
      <c r="L18" s="158">
        <v>183</v>
      </c>
      <c r="M18" s="103">
        <f t="shared" si="0"/>
        <v>182.39216453634083</v>
      </c>
      <c r="N18" s="103">
        <f>MAX(B18:K18)-MIN(B18:K18)</f>
        <v>3.960000000000008</v>
      </c>
      <c r="O18" s="98">
        <v>178</v>
      </c>
      <c r="P18" s="99">
        <v>188</v>
      </c>
      <c r="Q18" s="177">
        <f t="shared" si="2"/>
        <v>99.596579477687257</v>
      </c>
      <c r="R18" s="12"/>
    </row>
    <row r="19" spans="1:18" ht="15.95" customHeight="1">
      <c r="A19" s="84">
        <v>1</v>
      </c>
      <c r="B19" s="162">
        <v>184.03125</v>
      </c>
      <c r="C19" s="162">
        <v>184.33789473684209</v>
      </c>
      <c r="D19" s="162">
        <v>182.21</v>
      </c>
      <c r="E19" s="162">
        <v>182.26</v>
      </c>
      <c r="F19" s="162">
        <v>180.65172413793101</v>
      </c>
      <c r="G19" s="162">
        <v>182.69642857142858</v>
      </c>
      <c r="H19" s="162">
        <v>183.1</v>
      </c>
      <c r="I19" s="162">
        <v>184.56800000000001</v>
      </c>
      <c r="J19" s="162">
        <v>180.42</v>
      </c>
      <c r="K19" s="162">
        <v>183.09090909090909</v>
      </c>
      <c r="L19" s="158">
        <v>183</v>
      </c>
      <c r="M19" s="103">
        <f t="shared" si="0"/>
        <v>182.73662065371107</v>
      </c>
      <c r="N19" s="103">
        <f>MAX(B19:K19)-MIN(B19:K19)</f>
        <v>4.1480000000000246</v>
      </c>
      <c r="O19" s="98">
        <v>178</v>
      </c>
      <c r="P19" s="99">
        <v>188</v>
      </c>
      <c r="Q19" s="177">
        <f t="shared" si="2"/>
        <v>99.784672267514324</v>
      </c>
      <c r="R19" s="12"/>
    </row>
    <row r="20" spans="1:18" ht="15.95" customHeight="1">
      <c r="A20" s="84">
        <v>2</v>
      </c>
      <c r="B20" s="162">
        <v>183.59259259259258</v>
      </c>
      <c r="C20" s="162">
        <v>182.40749999999997</v>
      </c>
      <c r="D20" s="162"/>
      <c r="E20" s="162"/>
      <c r="F20" s="162">
        <v>180.58620689655172</v>
      </c>
      <c r="G20" s="162"/>
      <c r="H20" s="162">
        <v>184.8</v>
      </c>
      <c r="I20" s="162">
        <v>184.28200000000001</v>
      </c>
      <c r="J20" s="162">
        <v>182.25</v>
      </c>
      <c r="K20" s="162">
        <v>182.7</v>
      </c>
      <c r="L20" s="158">
        <v>183</v>
      </c>
      <c r="M20" s="103">
        <f t="shared" si="0"/>
        <v>182.94547135559205</v>
      </c>
      <c r="N20" s="103">
        <f>MAX(B20:K20)-MIN(B20:K20)</f>
        <v>4.2137931034482961</v>
      </c>
      <c r="O20" s="98">
        <v>178</v>
      </c>
      <c r="P20" s="99">
        <v>188</v>
      </c>
      <c r="Q20" s="177">
        <f t="shared" si="2"/>
        <v>99.898716725409429</v>
      </c>
      <c r="R20" s="12"/>
    </row>
    <row r="21" spans="1:18" ht="15.95" customHeight="1">
      <c r="A21" s="84">
        <v>3</v>
      </c>
      <c r="B21" s="162"/>
      <c r="C21" s="162"/>
      <c r="D21" s="162"/>
      <c r="E21" s="162"/>
      <c r="F21" s="162"/>
      <c r="G21" s="162"/>
      <c r="H21" s="162">
        <v>183.3</v>
      </c>
      <c r="I21" s="162"/>
      <c r="J21" s="162"/>
      <c r="K21" s="162"/>
      <c r="L21" s="158">
        <v>183</v>
      </c>
      <c r="M21" s="103">
        <f t="shared" ref="M21" si="3">AVERAGE(B21:K21)</f>
        <v>183.3</v>
      </c>
      <c r="N21" s="103">
        <f>MAX(B21:K21)-MIN(B21:K21)</f>
        <v>0</v>
      </c>
      <c r="O21" s="98">
        <v>178</v>
      </c>
      <c r="P21" s="99">
        <v>188</v>
      </c>
      <c r="Q21" s="177">
        <f t="shared" ref="Q21" si="4">M21/M$3*100</f>
        <v>100.09230969251772</v>
      </c>
      <c r="R21" s="12"/>
    </row>
  </sheetData>
  <phoneticPr fontId="2"/>
  <pageMargins left="0.78700000000000003" right="0.78700000000000003" top="0.98399999999999999" bottom="0.98399999999999999" header="0.51200000000000001" footer="0.51200000000000001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1"/>
  <dimension ref="A1:R21"/>
  <sheetViews>
    <sheetView zoomScale="80" workbookViewId="0">
      <selection activeCell="Q21" sqref="Q21"/>
    </sheetView>
  </sheetViews>
  <sheetFormatPr defaultRowHeight="13.5"/>
  <cols>
    <col min="1" max="1" width="3.125" customWidth="1"/>
    <col min="2" max="2" width="7.875" customWidth="1"/>
    <col min="4" max="5" width="8.625" customWidth="1"/>
    <col min="6" max="6" width="9.5" customWidth="1"/>
    <col min="7" max="8" width="8.625" customWidth="1"/>
    <col min="9" max="9" width="10.625" customWidth="1"/>
    <col min="10" max="10" width="8.625" customWidth="1"/>
    <col min="11" max="11" width="9.375" customWidth="1"/>
    <col min="12" max="12" width="6.875" customWidth="1"/>
    <col min="13" max="13" width="9.75" customWidth="1"/>
    <col min="14" max="14" width="5" customWidth="1"/>
    <col min="15" max="16" width="2.625" customWidth="1"/>
  </cols>
  <sheetData>
    <row r="1" spans="1:18" ht="20.100000000000001" customHeight="1">
      <c r="A1" s="57"/>
      <c r="B1" s="57"/>
      <c r="C1" s="57"/>
      <c r="D1" s="57"/>
      <c r="E1" s="57"/>
      <c r="F1" s="58" t="s">
        <v>84</v>
      </c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</row>
    <row r="2" spans="1:18" ht="15.95" customHeight="1">
      <c r="A2" s="59" t="s">
        <v>28</v>
      </c>
      <c r="B2" s="60" t="s">
        <v>29</v>
      </c>
      <c r="C2" s="60" t="s">
        <v>30</v>
      </c>
      <c r="D2" s="60" t="s">
        <v>83</v>
      </c>
      <c r="E2" s="60" t="s">
        <v>31</v>
      </c>
      <c r="F2" s="60" t="s">
        <v>32</v>
      </c>
      <c r="G2" s="60" t="s">
        <v>33</v>
      </c>
      <c r="H2" s="61" t="s">
        <v>34</v>
      </c>
      <c r="I2" s="60" t="s">
        <v>35</v>
      </c>
      <c r="J2" s="60" t="s">
        <v>145</v>
      </c>
      <c r="K2" s="62" t="s">
        <v>59</v>
      </c>
      <c r="L2" s="63" t="s">
        <v>1</v>
      </c>
      <c r="M2" s="64" t="s">
        <v>60</v>
      </c>
      <c r="N2" s="64" t="s">
        <v>36</v>
      </c>
      <c r="O2" s="65" t="s">
        <v>37</v>
      </c>
      <c r="P2" s="66" t="s">
        <v>38</v>
      </c>
      <c r="Q2" s="57" t="s">
        <v>146</v>
      </c>
    </row>
    <row r="3" spans="1:18" ht="15.95" customHeight="1">
      <c r="A3" s="67">
        <v>9</v>
      </c>
      <c r="B3" s="160"/>
      <c r="C3" s="160"/>
      <c r="D3" s="160">
        <v>94.96</v>
      </c>
      <c r="E3" s="160"/>
      <c r="F3" s="160">
        <v>95.05</v>
      </c>
      <c r="G3" s="160"/>
      <c r="H3" s="161"/>
      <c r="I3" s="160"/>
      <c r="J3" s="160">
        <v>96.03</v>
      </c>
      <c r="K3" s="160">
        <v>98.142857142857139</v>
      </c>
      <c r="L3" s="157">
        <v>97</v>
      </c>
      <c r="M3" s="103">
        <f t="shared" ref="M3:M21" si="0">AVERAGE(B3:K3)</f>
        <v>96.045714285714268</v>
      </c>
      <c r="N3" s="103">
        <f>MAX(B3:K3)-MIN(B3:K3)</f>
        <v>3.182857142857145</v>
      </c>
      <c r="O3" s="65">
        <v>92</v>
      </c>
      <c r="P3" s="66">
        <v>102</v>
      </c>
      <c r="Q3" s="177">
        <f>M3/M3*100</f>
        <v>100</v>
      </c>
    </row>
    <row r="4" spans="1:18" ht="15.95" customHeight="1">
      <c r="A4" s="67">
        <v>10</v>
      </c>
      <c r="B4" s="160">
        <v>97.431818181818187</v>
      </c>
      <c r="C4" s="160">
        <v>93.698181818181823</v>
      </c>
      <c r="D4" s="160">
        <v>94.91</v>
      </c>
      <c r="E4" s="160">
        <v>95.65</v>
      </c>
      <c r="F4" s="160">
        <v>95.119354838709683</v>
      </c>
      <c r="G4" s="160">
        <v>96.956521739130437</v>
      </c>
      <c r="H4" s="160">
        <v>94.9</v>
      </c>
      <c r="I4" s="160">
        <v>94.9</v>
      </c>
      <c r="J4" s="160">
        <v>94.98</v>
      </c>
      <c r="K4" s="160">
        <v>98.233333333333334</v>
      </c>
      <c r="L4" s="157">
        <v>97</v>
      </c>
      <c r="M4" s="103">
        <f t="shared" si="0"/>
        <v>95.677920991117347</v>
      </c>
      <c r="N4" s="103">
        <f>MAX(B4:K4)-MIN(B4:K4)</f>
        <v>4.5351515151515116</v>
      </c>
      <c r="O4" s="65">
        <v>92</v>
      </c>
      <c r="P4" s="66">
        <v>102</v>
      </c>
      <c r="Q4" s="177">
        <f>M4/M$3*100</f>
        <v>99.617064335111479</v>
      </c>
    </row>
    <row r="5" spans="1:18" ht="15.95" customHeight="1">
      <c r="A5" s="67">
        <v>11</v>
      </c>
      <c r="B5" s="160">
        <v>96.972222222222229</v>
      </c>
      <c r="C5" s="160">
        <v>92.94</v>
      </c>
      <c r="D5" s="160">
        <v>95.81</v>
      </c>
      <c r="E5" s="160">
        <v>96.25</v>
      </c>
      <c r="F5" s="160">
        <v>95.231372549019611</v>
      </c>
      <c r="G5" s="160">
        <v>96.428571428571431</v>
      </c>
      <c r="H5" s="160">
        <v>95.3</v>
      </c>
      <c r="I5" s="160">
        <v>94.106999999999999</v>
      </c>
      <c r="J5" s="160">
        <v>94.73</v>
      </c>
      <c r="K5" s="160">
        <v>98.333333333333329</v>
      </c>
      <c r="L5" s="157">
        <v>97</v>
      </c>
      <c r="M5" s="103">
        <f t="shared" si="0"/>
        <v>95.61024995331465</v>
      </c>
      <c r="N5" s="103">
        <f>MAX(B5:K5)-MIN(B5:K5)</f>
        <v>5.3933333333333309</v>
      </c>
      <c r="O5" s="65">
        <v>92</v>
      </c>
      <c r="P5" s="66">
        <v>102</v>
      </c>
      <c r="Q5" s="177">
        <f t="shared" ref="Q5:Q21" si="1">M5/M$3*100</f>
        <v>99.546607221740047</v>
      </c>
    </row>
    <row r="6" spans="1:18" ht="15.95" customHeight="1">
      <c r="A6" s="67">
        <v>12</v>
      </c>
      <c r="B6" s="160">
        <v>97.638888888888886</v>
      </c>
      <c r="C6" s="160">
        <v>92.893333333333331</v>
      </c>
      <c r="D6" s="160">
        <v>95.39</v>
      </c>
      <c r="E6" s="160">
        <v>96.35</v>
      </c>
      <c r="F6" s="160">
        <v>96.01400000000001</v>
      </c>
      <c r="G6" s="160">
        <v>96.36363636363636</v>
      </c>
      <c r="H6" s="160">
        <v>95.3</v>
      </c>
      <c r="I6" s="160">
        <v>94.756</v>
      </c>
      <c r="J6" s="160">
        <v>94.25</v>
      </c>
      <c r="K6" s="160">
        <v>98.692307692307693</v>
      </c>
      <c r="L6" s="157">
        <v>97</v>
      </c>
      <c r="M6" s="103">
        <f t="shared" si="0"/>
        <v>95.764816627816629</v>
      </c>
      <c r="N6" s="103">
        <f>MAX(B6:K6)-MIN(B6:K6)</f>
        <v>5.7989743589743625</v>
      </c>
      <c r="O6" s="65">
        <v>92</v>
      </c>
      <c r="P6" s="66">
        <v>102</v>
      </c>
      <c r="Q6" s="177">
        <f t="shared" si="1"/>
        <v>99.707537540860983</v>
      </c>
    </row>
    <row r="7" spans="1:18" ht="15.95" customHeight="1">
      <c r="A7" s="67">
        <v>1</v>
      </c>
      <c r="B7" s="160">
        <v>97.236842105263165</v>
      </c>
      <c r="C7" s="160">
        <v>92.606666666666669</v>
      </c>
      <c r="D7" s="160">
        <v>95.32</v>
      </c>
      <c r="E7" s="160">
        <v>96.08</v>
      </c>
      <c r="F7" s="160">
        <v>95.992307692307705</v>
      </c>
      <c r="G7" s="160">
        <v>96.291666666666671</v>
      </c>
      <c r="H7" s="160">
        <v>95.7</v>
      </c>
      <c r="I7" s="160">
        <v>95.061999999999998</v>
      </c>
      <c r="J7" s="160">
        <v>94.64</v>
      </c>
      <c r="K7" s="160">
        <v>98.57692307692308</v>
      </c>
      <c r="L7" s="157">
        <v>97</v>
      </c>
      <c r="M7" s="103">
        <f t="shared" si="0"/>
        <v>95.750640620782733</v>
      </c>
      <c r="N7" s="103">
        <f>MAX(B5:K5)-MIN(B5:K5)</f>
        <v>5.3933333333333309</v>
      </c>
      <c r="O7" s="65">
        <v>92</v>
      </c>
      <c r="P7" s="66">
        <v>102</v>
      </c>
      <c r="Q7" s="177">
        <f t="shared" si="1"/>
        <v>99.692777895269998</v>
      </c>
    </row>
    <row r="8" spans="1:18" ht="15.95" customHeight="1">
      <c r="A8" s="67">
        <v>2</v>
      </c>
      <c r="B8" s="160">
        <v>97.44736842105263</v>
      </c>
      <c r="C8" s="162">
        <v>96.471428571428589</v>
      </c>
      <c r="D8" s="160">
        <v>95.58</v>
      </c>
      <c r="E8" s="160">
        <v>96.47</v>
      </c>
      <c r="F8" s="160">
        <v>95.979629629629642</v>
      </c>
      <c r="G8" s="160">
        <v>96.739130434782609</v>
      </c>
      <c r="H8" s="160">
        <v>96</v>
      </c>
      <c r="I8" s="160">
        <v>95.75</v>
      </c>
      <c r="J8" s="160">
        <v>94</v>
      </c>
      <c r="K8" s="160">
        <v>98.48</v>
      </c>
      <c r="L8" s="157">
        <v>97</v>
      </c>
      <c r="M8" s="103">
        <f t="shared" si="0"/>
        <v>96.29175570568934</v>
      </c>
      <c r="N8" s="103">
        <f t="shared" ref="N8:N21" si="2">MAX(B8:K8)-MIN(B8:K8)</f>
        <v>4.480000000000004</v>
      </c>
      <c r="O8" s="65">
        <v>92</v>
      </c>
      <c r="P8" s="66">
        <v>102</v>
      </c>
      <c r="Q8" s="177">
        <f t="shared" si="1"/>
        <v>100.25617115954091</v>
      </c>
    </row>
    <row r="9" spans="1:18" ht="15.95" customHeight="1">
      <c r="A9" s="67">
        <v>3</v>
      </c>
      <c r="B9" s="160">
        <v>98.025000000000006</v>
      </c>
      <c r="C9" s="162">
        <v>96.440909090909088</v>
      </c>
      <c r="D9" s="160">
        <v>95.77</v>
      </c>
      <c r="E9" s="160">
        <v>96.73</v>
      </c>
      <c r="F9" s="160">
        <v>96.266666666666666</v>
      </c>
      <c r="G9" s="160">
        <v>97</v>
      </c>
      <c r="H9" s="160">
        <v>95.3</v>
      </c>
      <c r="I9" s="160">
        <v>95.975999999999999</v>
      </c>
      <c r="J9" s="160">
        <v>94.22</v>
      </c>
      <c r="K9" s="160">
        <v>98.483870967741936</v>
      </c>
      <c r="L9" s="157">
        <v>97</v>
      </c>
      <c r="M9" s="103">
        <f t="shared" si="0"/>
        <v>96.42124467253177</v>
      </c>
      <c r="N9" s="103">
        <f t="shared" si="2"/>
        <v>4.2638709677419371</v>
      </c>
      <c r="O9" s="65">
        <v>92</v>
      </c>
      <c r="P9" s="66">
        <v>102</v>
      </c>
      <c r="Q9" s="177">
        <f t="shared" si="1"/>
        <v>100.39099129993494</v>
      </c>
    </row>
    <row r="10" spans="1:18" ht="15.95" customHeight="1">
      <c r="A10" s="67">
        <v>4</v>
      </c>
      <c r="B10" s="160">
        <v>98.638888888888886</v>
      </c>
      <c r="C10" s="162">
        <v>96.471428571428589</v>
      </c>
      <c r="D10" s="160">
        <v>96.33</v>
      </c>
      <c r="E10" s="160">
        <v>96.61</v>
      </c>
      <c r="F10" s="160">
        <v>96.179032258064524</v>
      </c>
      <c r="G10" s="160">
        <v>96.05</v>
      </c>
      <c r="H10" s="160">
        <v>95.6</v>
      </c>
      <c r="I10" s="160">
        <v>95.775999999999996</v>
      </c>
      <c r="J10" s="160">
        <v>97.02</v>
      </c>
      <c r="K10" s="160">
        <v>98.433333333333337</v>
      </c>
      <c r="L10" s="157">
        <v>97</v>
      </c>
      <c r="M10" s="103">
        <f t="shared" si="0"/>
        <v>96.710868305171545</v>
      </c>
      <c r="N10" s="103">
        <f t="shared" si="2"/>
        <v>3.0388888888888914</v>
      </c>
      <c r="O10" s="65">
        <v>92</v>
      </c>
      <c r="P10" s="66">
        <v>102</v>
      </c>
      <c r="Q10" s="177">
        <f t="shared" si="1"/>
        <v>100.69253898979666</v>
      </c>
    </row>
    <row r="11" spans="1:18" ht="15.95" customHeight="1">
      <c r="A11" s="67">
        <v>5</v>
      </c>
      <c r="B11" s="160">
        <v>98.194444444444443</v>
      </c>
      <c r="C11" s="162">
        <v>96.247777777777785</v>
      </c>
      <c r="D11" s="160">
        <v>95.89</v>
      </c>
      <c r="E11" s="160">
        <v>96.79</v>
      </c>
      <c r="F11" s="160">
        <v>96.378846153846197</v>
      </c>
      <c r="G11" s="160">
        <v>96.3</v>
      </c>
      <c r="H11" s="160">
        <v>94.9</v>
      </c>
      <c r="I11" s="160">
        <v>95.013999999999996</v>
      </c>
      <c r="J11" s="160">
        <v>97.1</v>
      </c>
      <c r="K11" s="160">
        <v>98.225806451612897</v>
      </c>
      <c r="L11" s="157">
        <v>97</v>
      </c>
      <c r="M11" s="103">
        <f t="shared" si="0"/>
        <v>96.504087482768142</v>
      </c>
      <c r="N11" s="103">
        <f t="shared" si="2"/>
        <v>3.3258064516128911</v>
      </c>
      <c r="O11" s="65">
        <v>92</v>
      </c>
      <c r="P11" s="66">
        <v>102</v>
      </c>
      <c r="Q11" s="177">
        <f t="shared" si="1"/>
        <v>100.47724482082596</v>
      </c>
    </row>
    <row r="12" spans="1:18" ht="15.95" customHeight="1">
      <c r="A12" s="67">
        <v>6</v>
      </c>
      <c r="B12" s="160">
        <v>97.388888888888886</v>
      </c>
      <c r="C12" s="162">
        <v>96.471428571428589</v>
      </c>
      <c r="D12" s="160">
        <v>96.17</v>
      </c>
      <c r="E12" s="160">
        <v>97.14</v>
      </c>
      <c r="F12" s="160">
        <v>96.5</v>
      </c>
      <c r="G12" s="160">
        <v>96.704545454545453</v>
      </c>
      <c r="H12" s="160">
        <v>94.4</v>
      </c>
      <c r="I12" s="160">
        <v>95.353999999999999</v>
      </c>
      <c r="J12" s="160">
        <v>95.89</v>
      </c>
      <c r="K12" s="160">
        <v>97.966666666666669</v>
      </c>
      <c r="L12" s="157">
        <v>97</v>
      </c>
      <c r="M12" s="103">
        <f t="shared" si="0"/>
        <v>96.398552958152962</v>
      </c>
      <c r="N12" s="103">
        <f t="shared" si="2"/>
        <v>3.5666666666666629</v>
      </c>
      <c r="O12" s="65">
        <v>92</v>
      </c>
      <c r="P12" s="66">
        <v>102</v>
      </c>
      <c r="Q12" s="177">
        <f t="shared" si="1"/>
        <v>100.36736534791035</v>
      </c>
    </row>
    <row r="13" spans="1:18" ht="15.95" customHeight="1">
      <c r="A13" s="67">
        <v>7</v>
      </c>
      <c r="B13" s="160">
        <v>97.882352941176464</v>
      </c>
      <c r="C13" s="162">
        <v>95.985454545454544</v>
      </c>
      <c r="D13" s="160">
        <v>96.27</v>
      </c>
      <c r="E13" s="160">
        <v>97.23</v>
      </c>
      <c r="F13" s="160">
        <v>96.136507936507954</v>
      </c>
      <c r="G13" s="160">
        <v>97.348837209302332</v>
      </c>
      <c r="H13" s="160">
        <v>94</v>
      </c>
      <c r="I13" s="160">
        <v>95.024000000000001</v>
      </c>
      <c r="J13" s="160">
        <v>94.65</v>
      </c>
      <c r="K13" s="160">
        <v>97.838709677419359</v>
      </c>
      <c r="L13" s="157">
        <v>97</v>
      </c>
      <c r="M13" s="103">
        <f t="shared" si="0"/>
        <v>96.236586230986063</v>
      </c>
      <c r="N13" s="103">
        <f t="shared" si="2"/>
        <v>3.8823529411764639</v>
      </c>
      <c r="O13" s="65">
        <v>92</v>
      </c>
      <c r="P13" s="66">
        <v>102</v>
      </c>
      <c r="Q13" s="177">
        <f t="shared" si="1"/>
        <v>100.19873030951074</v>
      </c>
    </row>
    <row r="14" spans="1:18" ht="15.95" customHeight="1">
      <c r="A14" s="67">
        <v>8</v>
      </c>
      <c r="B14" s="160">
        <v>98.125</v>
      </c>
      <c r="C14" s="162">
        <v>96.003809523809522</v>
      </c>
      <c r="D14" s="160">
        <v>96.33</v>
      </c>
      <c r="E14" s="160">
        <v>97.52</v>
      </c>
      <c r="F14" s="160">
        <v>96.075409836065575</v>
      </c>
      <c r="G14" s="160">
        <v>96.825000000000003</v>
      </c>
      <c r="H14" s="160">
        <v>94</v>
      </c>
      <c r="I14" s="160">
        <v>95.385999999999996</v>
      </c>
      <c r="J14" s="160">
        <v>95.34</v>
      </c>
      <c r="K14" s="160">
        <v>96.741935483870961</v>
      </c>
      <c r="L14" s="157">
        <v>97</v>
      </c>
      <c r="M14" s="103">
        <f t="shared" si="0"/>
        <v>96.234715484374618</v>
      </c>
      <c r="N14" s="103">
        <f t="shared" si="2"/>
        <v>4.125</v>
      </c>
      <c r="O14" s="65">
        <v>92</v>
      </c>
      <c r="P14" s="66">
        <v>102</v>
      </c>
      <c r="Q14" s="177">
        <f t="shared" si="1"/>
        <v>100.19678254263185</v>
      </c>
    </row>
    <row r="15" spans="1:18" ht="15.95" customHeight="1">
      <c r="A15" s="67">
        <v>9</v>
      </c>
      <c r="B15" s="160">
        <v>98.15625</v>
      </c>
      <c r="C15" s="162">
        <v>95.976666666666659</v>
      </c>
      <c r="D15" s="160">
        <v>96.29</v>
      </c>
      <c r="E15" s="160">
        <v>97.74</v>
      </c>
      <c r="F15" s="160">
        <v>95.730769230769212</v>
      </c>
      <c r="G15" s="160">
        <v>96.634146341463421</v>
      </c>
      <c r="H15" s="160">
        <v>94</v>
      </c>
      <c r="I15" s="160">
        <v>95.393000000000001</v>
      </c>
      <c r="J15" s="160">
        <v>95.35</v>
      </c>
      <c r="K15" s="160">
        <v>97.233333333333334</v>
      </c>
      <c r="L15" s="157">
        <v>97</v>
      </c>
      <c r="M15" s="103">
        <f t="shared" si="0"/>
        <v>96.250416557223275</v>
      </c>
      <c r="N15" s="103">
        <f t="shared" si="2"/>
        <v>4.15625</v>
      </c>
      <c r="O15" s="65">
        <v>92</v>
      </c>
      <c r="P15" s="66">
        <v>102</v>
      </c>
      <c r="Q15" s="177">
        <f t="shared" si="1"/>
        <v>100.21313004232553</v>
      </c>
      <c r="R15" s="12"/>
    </row>
    <row r="16" spans="1:18" ht="15.95" customHeight="1">
      <c r="A16" s="67">
        <v>10</v>
      </c>
      <c r="B16" s="160">
        <v>97.125</v>
      </c>
      <c r="C16" s="162">
        <v>96.003809523809522</v>
      </c>
      <c r="D16" s="160">
        <v>96.45</v>
      </c>
      <c r="E16" s="160">
        <v>98.19</v>
      </c>
      <c r="F16" s="160">
        <v>96.111864409999995</v>
      </c>
      <c r="G16" s="160">
        <v>95.6</v>
      </c>
      <c r="H16" s="160">
        <v>94.7</v>
      </c>
      <c r="I16" s="160">
        <v>94.048000000000002</v>
      </c>
      <c r="J16" s="160">
        <v>96.69</v>
      </c>
      <c r="K16" s="160">
        <v>96.3</v>
      </c>
      <c r="L16" s="157">
        <v>97</v>
      </c>
      <c r="M16" s="103">
        <f t="shared" si="0"/>
        <v>96.121867393380938</v>
      </c>
      <c r="N16" s="103">
        <f t="shared" si="2"/>
        <v>4.1419999999999959</v>
      </c>
      <c r="O16" s="65">
        <v>92</v>
      </c>
      <c r="P16" s="66">
        <v>102</v>
      </c>
      <c r="Q16" s="177">
        <f t="shared" si="1"/>
        <v>100.07928839743971</v>
      </c>
      <c r="R16" s="12"/>
    </row>
    <row r="17" spans="1:18" ht="15.95" customHeight="1">
      <c r="A17" s="67">
        <v>11</v>
      </c>
      <c r="B17" s="160">
        <v>96.53125</v>
      </c>
      <c r="C17" s="162">
        <v>95.702105263157875</v>
      </c>
      <c r="D17" s="160">
        <v>95.95</v>
      </c>
      <c r="E17" s="160">
        <v>97.58</v>
      </c>
      <c r="F17" s="160">
        <v>96.054166666666717</v>
      </c>
      <c r="G17" s="160">
        <v>97.023809523809518</v>
      </c>
      <c r="H17" s="160">
        <v>95.3</v>
      </c>
      <c r="I17" s="160">
        <v>94.543999999999997</v>
      </c>
      <c r="J17" s="160">
        <v>97.48</v>
      </c>
      <c r="K17" s="160">
        <v>95.872340425531917</v>
      </c>
      <c r="L17" s="157">
        <v>97</v>
      </c>
      <c r="M17" s="103">
        <f t="shared" si="0"/>
        <v>96.203767187916597</v>
      </c>
      <c r="N17" s="103">
        <f t="shared" si="2"/>
        <v>3.0360000000000014</v>
      </c>
      <c r="O17" s="65">
        <v>92</v>
      </c>
      <c r="P17" s="66">
        <v>102</v>
      </c>
      <c r="Q17" s="177">
        <f t="shared" si="1"/>
        <v>100.16456007785226</v>
      </c>
      <c r="R17" s="12"/>
    </row>
    <row r="18" spans="1:18" ht="15.95" customHeight="1">
      <c r="A18" s="67">
        <v>12</v>
      </c>
      <c r="B18" s="160">
        <v>96.84375</v>
      </c>
      <c r="C18" s="162">
        <v>95.826315789473682</v>
      </c>
      <c r="D18" s="160">
        <v>95.4</v>
      </c>
      <c r="E18" s="160">
        <v>97.43</v>
      </c>
      <c r="F18" s="160">
        <v>95.157999999999973</v>
      </c>
      <c r="G18" s="160">
        <v>97.078947368421055</v>
      </c>
      <c r="H18" s="160">
        <v>94</v>
      </c>
      <c r="I18" s="160">
        <v>95.626999999999995</v>
      </c>
      <c r="J18" s="160">
        <v>97.5</v>
      </c>
      <c r="K18" s="160">
        <v>95.469387755102048</v>
      </c>
      <c r="L18" s="157">
        <v>97</v>
      </c>
      <c r="M18" s="103">
        <f t="shared" si="0"/>
        <v>96.033340091299664</v>
      </c>
      <c r="N18" s="103">
        <f t="shared" si="2"/>
        <v>3.5</v>
      </c>
      <c r="O18" s="65">
        <v>92</v>
      </c>
      <c r="P18" s="66">
        <v>102</v>
      </c>
      <c r="Q18" s="177">
        <f t="shared" si="1"/>
        <v>99.987116349223243</v>
      </c>
      <c r="R18" s="12"/>
    </row>
    <row r="19" spans="1:18" ht="15.95" customHeight="1">
      <c r="A19" s="69">
        <v>1</v>
      </c>
      <c r="B19" s="160">
        <v>97.21875</v>
      </c>
      <c r="C19" s="162">
        <v>95.69210526315787</v>
      </c>
      <c r="D19" s="160">
        <v>95.34</v>
      </c>
      <c r="E19" s="160">
        <v>96.83</v>
      </c>
      <c r="F19" s="160">
        <v>95.515789473684194</v>
      </c>
      <c r="G19" s="160">
        <v>96.84615384615384</v>
      </c>
      <c r="H19" s="160">
        <v>94.2</v>
      </c>
      <c r="I19" s="160">
        <v>95.320999999999998</v>
      </c>
      <c r="J19" s="160">
        <v>97.81</v>
      </c>
      <c r="K19" s="160">
        <v>95.037735849056602</v>
      </c>
      <c r="L19" s="157">
        <v>97</v>
      </c>
      <c r="M19" s="103">
        <f t="shared" si="0"/>
        <v>95.981153443205272</v>
      </c>
      <c r="N19" s="103">
        <f t="shared" si="2"/>
        <v>3.6099999999999994</v>
      </c>
      <c r="O19" s="65">
        <v>92</v>
      </c>
      <c r="P19" s="66">
        <v>102</v>
      </c>
      <c r="Q19" s="177">
        <f t="shared" si="1"/>
        <v>99.932781131371527</v>
      </c>
    </row>
    <row r="20" spans="1:18" ht="15.95" customHeight="1">
      <c r="A20" s="69">
        <v>2</v>
      </c>
      <c r="B20" s="160">
        <v>97.333333333333329</v>
      </c>
      <c r="C20" s="162">
        <v>95.472500000000011</v>
      </c>
      <c r="D20" s="160"/>
      <c r="E20" s="160"/>
      <c r="F20" s="160">
        <v>95.651923076923069</v>
      </c>
      <c r="G20" s="160"/>
      <c r="H20" s="160">
        <v>94.6</v>
      </c>
      <c r="I20" s="160">
        <v>95.256</v>
      </c>
      <c r="J20" s="160">
        <v>97</v>
      </c>
      <c r="K20" s="160">
        <v>96.95</v>
      </c>
      <c r="L20" s="157">
        <v>97</v>
      </c>
      <c r="M20" s="103">
        <f t="shared" si="0"/>
        <v>96.037679487179489</v>
      </c>
      <c r="N20" s="103">
        <f t="shared" si="2"/>
        <v>2.7333333333333343</v>
      </c>
      <c r="O20" s="65">
        <v>92</v>
      </c>
      <c r="P20" s="66">
        <v>102</v>
      </c>
      <c r="Q20" s="177">
        <f t="shared" si="1"/>
        <v>99.991634401811126</v>
      </c>
    </row>
    <row r="21" spans="1:18" ht="15.95" customHeight="1">
      <c r="A21" s="69">
        <v>3</v>
      </c>
      <c r="B21" s="197"/>
      <c r="C21" s="197"/>
      <c r="D21" s="197"/>
      <c r="E21" s="197"/>
      <c r="F21" s="197"/>
      <c r="G21" s="197"/>
      <c r="H21" s="157">
        <v>95.1</v>
      </c>
      <c r="I21" s="197"/>
      <c r="J21" s="197"/>
      <c r="K21" s="197"/>
      <c r="L21" s="207"/>
      <c r="M21" s="103">
        <f t="shared" si="0"/>
        <v>95.1</v>
      </c>
      <c r="N21" s="103">
        <f t="shared" si="2"/>
        <v>0</v>
      </c>
      <c r="O21" s="65">
        <v>92</v>
      </c>
      <c r="P21" s="66">
        <v>102</v>
      </c>
      <c r="Q21" s="177">
        <f t="shared" si="1"/>
        <v>99.015349833412671</v>
      </c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>
  <sheetPr codeName="Sheet19"/>
  <dimension ref="A1:R21"/>
  <sheetViews>
    <sheetView zoomScale="80" workbookViewId="0">
      <selection activeCell="H22" sqref="H22"/>
    </sheetView>
  </sheetViews>
  <sheetFormatPr defaultRowHeight="13.5"/>
  <cols>
    <col min="1" max="1" width="3.75" customWidth="1"/>
    <col min="2" max="2" width="8.875" customWidth="1"/>
    <col min="3" max="3" width="9.375" bestFit="1" customWidth="1"/>
    <col min="4" max="5" width="8.75" customWidth="1"/>
    <col min="6" max="6" width="9.5" customWidth="1"/>
    <col min="7" max="8" width="8.75" customWidth="1"/>
    <col min="9" max="9" width="10.625" customWidth="1"/>
    <col min="10" max="10" width="8.625" customWidth="1"/>
    <col min="11" max="11" width="9.375" customWidth="1"/>
    <col min="12" max="12" width="6.875" customWidth="1"/>
    <col min="13" max="13" width="9.75" customWidth="1"/>
    <col min="14" max="14" width="5.625" customWidth="1"/>
    <col min="15" max="16" width="2.625" customWidth="1"/>
    <col min="17" max="17" width="10.125" bestFit="1" customWidth="1"/>
  </cols>
  <sheetData>
    <row r="1" spans="1:18" ht="20.100000000000001" customHeight="1">
      <c r="F1" s="58" t="s">
        <v>17</v>
      </c>
    </row>
    <row r="2" spans="1:18" ht="15.95" customHeight="1">
      <c r="A2" s="81" t="s">
        <v>28</v>
      </c>
      <c r="B2" s="71" t="s">
        <v>29</v>
      </c>
      <c r="C2" s="71" t="s">
        <v>30</v>
      </c>
      <c r="D2" s="71" t="s">
        <v>83</v>
      </c>
      <c r="E2" s="71" t="s">
        <v>31</v>
      </c>
      <c r="F2" s="71" t="s">
        <v>32</v>
      </c>
      <c r="G2" s="71" t="s">
        <v>33</v>
      </c>
      <c r="H2" s="72" t="s">
        <v>34</v>
      </c>
      <c r="I2" s="71" t="s">
        <v>35</v>
      </c>
      <c r="J2" s="71" t="s">
        <v>72</v>
      </c>
      <c r="K2" s="71" t="s">
        <v>59</v>
      </c>
      <c r="L2" s="74" t="s">
        <v>1</v>
      </c>
      <c r="M2" s="75" t="s">
        <v>60</v>
      </c>
      <c r="N2" s="75" t="s">
        <v>36</v>
      </c>
      <c r="O2" s="76" t="s">
        <v>37</v>
      </c>
      <c r="P2" s="77" t="s">
        <v>38</v>
      </c>
      <c r="Q2" s="78" t="s">
        <v>148</v>
      </c>
    </row>
    <row r="3" spans="1:18" ht="15.95" customHeight="1">
      <c r="A3" s="80">
        <v>9</v>
      </c>
      <c r="B3" s="162"/>
      <c r="C3" s="162"/>
      <c r="D3" s="162">
        <v>147.63399999999999</v>
      </c>
      <c r="E3" s="162"/>
      <c r="F3" s="162">
        <v>145.88333333333335</v>
      </c>
      <c r="G3" s="162"/>
      <c r="H3" s="163"/>
      <c r="I3" s="162"/>
      <c r="J3" s="162">
        <v>146.72</v>
      </c>
      <c r="K3" s="162">
        <v>146.14285714285714</v>
      </c>
      <c r="L3" s="158">
        <v>147</v>
      </c>
      <c r="M3" s="103">
        <f t="shared" ref="M3:M20" si="0">AVERAGE(B3:K3)</f>
        <v>146.59504761904762</v>
      </c>
      <c r="N3" s="103">
        <f t="shared" ref="N3:N20" si="1">MAX(B3:K3)-MIN(B3:K3)</f>
        <v>1.750666666666632</v>
      </c>
      <c r="O3" s="76">
        <v>145</v>
      </c>
      <c r="P3" s="77">
        <v>149</v>
      </c>
      <c r="Q3" s="177">
        <f>M3/M3*100</f>
        <v>100</v>
      </c>
    </row>
    <row r="4" spans="1:18" ht="15.95" customHeight="1">
      <c r="A4" s="80">
        <v>10</v>
      </c>
      <c r="B4" s="162">
        <v>146.08181818181822</v>
      </c>
      <c r="C4" s="162">
        <v>145.95136363636365</v>
      </c>
      <c r="D4" s="162">
        <v>147.803</v>
      </c>
      <c r="E4" s="162">
        <v>146.56</v>
      </c>
      <c r="F4" s="162">
        <v>145.86093750000001</v>
      </c>
      <c r="G4" s="162">
        <v>147.03478260869565</v>
      </c>
      <c r="H4" s="162">
        <v>147.1</v>
      </c>
      <c r="I4" s="162">
        <v>147.5</v>
      </c>
      <c r="J4" s="162">
        <v>146.66</v>
      </c>
      <c r="K4" s="162">
        <v>146.38709677419354</v>
      </c>
      <c r="L4" s="158">
        <v>147</v>
      </c>
      <c r="M4" s="103">
        <f t="shared" si="0"/>
        <v>146.69389987010715</v>
      </c>
      <c r="N4" s="103">
        <f t="shared" si="1"/>
        <v>1.9420624999999916</v>
      </c>
      <c r="O4" s="76">
        <v>145</v>
      </c>
      <c r="P4" s="77">
        <v>149</v>
      </c>
      <c r="Q4" s="177">
        <f>M4/M$3*100</f>
        <v>100.0674321900126</v>
      </c>
    </row>
    <row r="5" spans="1:18" ht="15.95" customHeight="1">
      <c r="A5" s="80">
        <v>11</v>
      </c>
      <c r="B5" s="162">
        <v>145.99999999999997</v>
      </c>
      <c r="C5" s="162">
        <v>145.79833333333337</v>
      </c>
      <c r="D5" s="162">
        <v>148.02199999999999</v>
      </c>
      <c r="E5" s="162">
        <v>146.59</v>
      </c>
      <c r="F5" s="162">
        <v>146.23090909090908</v>
      </c>
      <c r="G5" s="162">
        <v>146.42083333333332</v>
      </c>
      <c r="H5" s="162">
        <v>146.69999999999999</v>
      </c>
      <c r="I5" s="162">
        <v>147.654</v>
      </c>
      <c r="J5" s="162">
        <v>146.77000000000001</v>
      </c>
      <c r="K5" s="162">
        <v>146.35</v>
      </c>
      <c r="L5" s="158">
        <v>147</v>
      </c>
      <c r="M5" s="103">
        <f t="shared" si="0"/>
        <v>146.65360757575758</v>
      </c>
      <c r="N5" s="103">
        <f t="shared" si="1"/>
        <v>2.2236666666666167</v>
      </c>
      <c r="O5" s="76">
        <v>145</v>
      </c>
      <c r="P5" s="77">
        <v>149</v>
      </c>
      <c r="Q5" s="177">
        <f t="shared" ref="Q5:Q20" si="2">M5/M$3*100</f>
        <v>100.03994674967612</v>
      </c>
    </row>
    <row r="6" spans="1:18" ht="15.95" customHeight="1">
      <c r="A6" s="80">
        <v>12</v>
      </c>
      <c r="B6" s="162">
        <v>146.06666666666672</v>
      </c>
      <c r="C6" s="162">
        <v>145.90842105263158</v>
      </c>
      <c r="D6" s="162">
        <v>147.892</v>
      </c>
      <c r="E6" s="162">
        <v>146.44999999999999</v>
      </c>
      <c r="F6" s="162">
        <v>146.10363636363641</v>
      </c>
      <c r="G6" s="162">
        <v>146.27500000000001</v>
      </c>
      <c r="H6" s="162">
        <v>146.30000000000001</v>
      </c>
      <c r="I6" s="162">
        <v>147.43100000000001</v>
      </c>
      <c r="J6" s="162">
        <v>146.63999999999999</v>
      </c>
      <c r="K6" s="162">
        <v>146.63157894736841</v>
      </c>
      <c r="L6" s="158">
        <v>147</v>
      </c>
      <c r="M6" s="103">
        <f t="shared" si="0"/>
        <v>146.5698303030303</v>
      </c>
      <c r="N6" s="103">
        <f t="shared" si="1"/>
        <v>1.9835789473684144</v>
      </c>
      <c r="O6" s="76">
        <v>145</v>
      </c>
      <c r="P6" s="77">
        <v>149</v>
      </c>
      <c r="Q6" s="177">
        <f t="shared" si="2"/>
        <v>99.982797975493114</v>
      </c>
    </row>
    <row r="7" spans="1:18" ht="15.95" customHeight="1">
      <c r="A7" s="80">
        <v>1</v>
      </c>
      <c r="B7" s="162">
        <v>146.05263157894737</v>
      </c>
      <c r="C7" s="162">
        <v>145.97277777777779</v>
      </c>
      <c r="D7" s="162">
        <v>147.59200000000001</v>
      </c>
      <c r="E7" s="162">
        <v>146.35</v>
      </c>
      <c r="F7" s="162">
        <v>146.25438596491227</v>
      </c>
      <c r="G7" s="162">
        <v>146.34799999999998</v>
      </c>
      <c r="H7" s="162">
        <v>147</v>
      </c>
      <c r="I7" s="162">
        <v>148.10900000000001</v>
      </c>
      <c r="J7" s="162">
        <v>147.46</v>
      </c>
      <c r="K7" s="162">
        <v>147.38888888888889</v>
      </c>
      <c r="L7" s="158">
        <v>147</v>
      </c>
      <c r="M7" s="103">
        <f t="shared" si="0"/>
        <v>146.85276842105264</v>
      </c>
      <c r="N7" s="103">
        <f t="shared" si="1"/>
        <v>2.1362222222222158</v>
      </c>
      <c r="O7" s="76">
        <v>145</v>
      </c>
      <c r="P7" s="77">
        <v>149</v>
      </c>
      <c r="Q7" s="177">
        <f t="shared" si="2"/>
        <v>100.17580457606914</v>
      </c>
    </row>
    <row r="8" spans="1:18" ht="15.95" customHeight="1">
      <c r="A8" s="80">
        <v>2</v>
      </c>
      <c r="B8" s="162">
        <v>145.83157894736843</v>
      </c>
      <c r="C8" s="162">
        <v>146.95809523809524</v>
      </c>
      <c r="D8" s="162">
        <v>147.37100000000001</v>
      </c>
      <c r="E8" s="162">
        <v>146.35</v>
      </c>
      <c r="F8" s="162">
        <v>146.30909090909094</v>
      </c>
      <c r="G8" s="162">
        <v>146.20833333333331</v>
      </c>
      <c r="H8" s="162">
        <v>147.30000000000001</v>
      </c>
      <c r="I8" s="162">
        <v>147.58600000000001</v>
      </c>
      <c r="J8" s="162">
        <v>146.47999999999999</v>
      </c>
      <c r="K8" s="162">
        <v>146.94999999999999</v>
      </c>
      <c r="L8" s="158">
        <v>147</v>
      </c>
      <c r="M8" s="103">
        <f t="shared" si="0"/>
        <v>146.73440984278881</v>
      </c>
      <c r="N8" s="103">
        <f t="shared" si="1"/>
        <v>1.7544210526315851</v>
      </c>
      <c r="O8" s="76">
        <v>145</v>
      </c>
      <c r="P8" s="77">
        <v>149</v>
      </c>
      <c r="Q8" s="177">
        <f t="shared" si="2"/>
        <v>100.09506611990287</v>
      </c>
    </row>
    <row r="9" spans="1:18" ht="15.95" customHeight="1">
      <c r="A9" s="80">
        <v>3</v>
      </c>
      <c r="B9" s="162">
        <v>146.02500000000001</v>
      </c>
      <c r="C9" s="162">
        <v>146.87454545454543</v>
      </c>
      <c r="D9" s="162">
        <v>147.64099999999999</v>
      </c>
      <c r="E9" s="162">
        <v>146.51</v>
      </c>
      <c r="F9" s="162">
        <v>145.8031746031746</v>
      </c>
      <c r="G9" s="162">
        <v>146.40909090909093</v>
      </c>
      <c r="H9" s="162">
        <v>146.9</v>
      </c>
      <c r="I9" s="162">
        <v>147.56</v>
      </c>
      <c r="J9" s="162">
        <v>146.83000000000001</v>
      </c>
      <c r="K9" s="162">
        <v>146.46666666666667</v>
      </c>
      <c r="L9" s="158">
        <v>147</v>
      </c>
      <c r="M9" s="103">
        <f t="shared" si="0"/>
        <v>146.70194776334776</v>
      </c>
      <c r="N9" s="103">
        <f t="shared" si="1"/>
        <v>1.8378253968253944</v>
      </c>
      <c r="O9" s="76">
        <v>145</v>
      </c>
      <c r="P9" s="77">
        <v>149</v>
      </c>
      <c r="Q9" s="177">
        <f t="shared" si="2"/>
        <v>100.07292207072229</v>
      </c>
    </row>
    <row r="10" spans="1:18" ht="15.95" customHeight="1">
      <c r="A10" s="80">
        <v>4</v>
      </c>
      <c r="B10" s="162">
        <v>145.81666666666666</v>
      </c>
      <c r="C10" s="162">
        <v>146.95809523809524</v>
      </c>
      <c r="D10" s="162">
        <v>147.387</v>
      </c>
      <c r="E10" s="162">
        <v>146.59</v>
      </c>
      <c r="F10" s="162">
        <v>146.41587301587302</v>
      </c>
      <c r="G10" s="162">
        <v>147.09047619047618</v>
      </c>
      <c r="H10" s="162">
        <v>147</v>
      </c>
      <c r="I10" s="162">
        <v>147.47300000000001</v>
      </c>
      <c r="J10" s="162">
        <v>146.91</v>
      </c>
      <c r="K10" s="162">
        <v>146.86956521739131</v>
      </c>
      <c r="L10" s="158">
        <v>147</v>
      </c>
      <c r="M10" s="103">
        <f t="shared" si="0"/>
        <v>146.85106763285023</v>
      </c>
      <c r="N10" s="103">
        <f t="shared" si="1"/>
        <v>1.6563333333333503</v>
      </c>
      <c r="O10" s="76">
        <v>145</v>
      </c>
      <c r="P10" s="77">
        <v>149</v>
      </c>
      <c r="Q10" s="177">
        <f t="shared" si="2"/>
        <v>100.1746443812126</v>
      </c>
    </row>
    <row r="11" spans="1:18" ht="15.95" customHeight="1">
      <c r="A11" s="80">
        <v>5</v>
      </c>
      <c r="B11" s="162">
        <v>145.80555555555554</v>
      </c>
      <c r="C11" s="162">
        <v>146.90666666666664</v>
      </c>
      <c r="D11" s="162">
        <v>147.76</v>
      </c>
      <c r="E11" s="162">
        <v>146.28</v>
      </c>
      <c r="F11" s="162">
        <v>146.38867924528307</v>
      </c>
      <c r="G11" s="162">
        <v>146.9</v>
      </c>
      <c r="H11" s="162">
        <v>147</v>
      </c>
      <c r="I11" s="162">
        <v>146.583</v>
      </c>
      <c r="J11" s="162">
        <v>146.38</v>
      </c>
      <c r="K11" s="162">
        <v>146.67741935483872</v>
      </c>
      <c r="L11" s="158">
        <v>147</v>
      </c>
      <c r="M11" s="103">
        <f t="shared" si="0"/>
        <v>146.66813208223442</v>
      </c>
      <c r="N11" s="103">
        <f t="shared" si="1"/>
        <v>1.954444444444448</v>
      </c>
      <c r="O11" s="76">
        <v>145</v>
      </c>
      <c r="P11" s="77">
        <v>149</v>
      </c>
      <c r="Q11" s="177">
        <f t="shared" si="2"/>
        <v>100.04985466042258</v>
      </c>
    </row>
    <row r="12" spans="1:18" ht="15.95" customHeight="1">
      <c r="A12" s="80">
        <v>6</v>
      </c>
      <c r="B12" s="162">
        <v>145.85277777777779</v>
      </c>
      <c r="C12" s="162">
        <v>146.95809523809524</v>
      </c>
      <c r="D12" s="162">
        <v>147.756</v>
      </c>
      <c r="E12" s="162">
        <v>146.33000000000001</v>
      </c>
      <c r="F12" s="162">
        <v>146.19999999999999</v>
      </c>
      <c r="G12" s="162">
        <v>146.52564102564102</v>
      </c>
      <c r="H12" s="162">
        <v>146.6</v>
      </c>
      <c r="I12" s="162">
        <v>146.37799999999999</v>
      </c>
      <c r="J12" s="162">
        <v>146.65</v>
      </c>
      <c r="K12" s="162">
        <v>146.9</v>
      </c>
      <c r="L12" s="158">
        <v>147</v>
      </c>
      <c r="M12" s="103">
        <f t="shared" si="0"/>
        <v>146.61505140415142</v>
      </c>
      <c r="N12" s="103">
        <f t="shared" si="1"/>
        <v>1.9032222222222117</v>
      </c>
      <c r="O12" s="76">
        <v>145</v>
      </c>
      <c r="P12" s="77">
        <v>149</v>
      </c>
      <c r="Q12" s="177">
        <f t="shared" si="2"/>
        <v>100.01364560769868</v>
      </c>
    </row>
    <row r="13" spans="1:18" ht="15.95" customHeight="1">
      <c r="A13" s="80">
        <v>7</v>
      </c>
      <c r="B13" s="162">
        <v>145.87352941176468</v>
      </c>
      <c r="C13" s="162">
        <v>146.39409090909089</v>
      </c>
      <c r="D13" s="162">
        <v>147.85499999999999</v>
      </c>
      <c r="E13" s="162">
        <v>146.28</v>
      </c>
      <c r="F13" s="162">
        <v>146.12096774193549</v>
      </c>
      <c r="G13" s="162">
        <v>146.15</v>
      </c>
      <c r="H13" s="162">
        <v>146.6</v>
      </c>
      <c r="I13" s="162">
        <v>146.327</v>
      </c>
      <c r="J13" s="162">
        <v>146.72999999999999</v>
      </c>
      <c r="K13" s="162">
        <v>146.25925925925927</v>
      </c>
      <c r="L13" s="158">
        <v>147</v>
      </c>
      <c r="M13" s="103">
        <f t="shared" si="0"/>
        <v>146.45898473220504</v>
      </c>
      <c r="N13" s="103">
        <f t="shared" si="1"/>
        <v>1.981470588235311</v>
      </c>
      <c r="O13" s="76">
        <v>145</v>
      </c>
      <c r="P13" s="77">
        <v>149</v>
      </c>
      <c r="Q13" s="177">
        <f t="shared" si="2"/>
        <v>99.907184526999743</v>
      </c>
    </row>
    <row r="14" spans="1:18" ht="15.95" customHeight="1">
      <c r="A14" s="80">
        <v>8</v>
      </c>
      <c r="B14" s="162">
        <v>145.81562500000001</v>
      </c>
      <c r="C14" s="162">
        <v>146.42285714285714</v>
      </c>
      <c r="D14" s="162">
        <v>147.929</v>
      </c>
      <c r="E14" s="162">
        <v>146.96</v>
      </c>
      <c r="F14" s="162">
        <v>145.87540983606561</v>
      </c>
      <c r="G14" s="162">
        <v>146.09555555555559</v>
      </c>
      <c r="H14" s="162">
        <v>146.6</v>
      </c>
      <c r="I14" s="162">
        <v>146.30199999999999</v>
      </c>
      <c r="J14" s="162">
        <v>146.65</v>
      </c>
      <c r="K14" s="162">
        <v>146.14814814814815</v>
      </c>
      <c r="L14" s="158">
        <v>147</v>
      </c>
      <c r="M14" s="103">
        <f t="shared" si="0"/>
        <v>146.47985956826264</v>
      </c>
      <c r="N14" s="103">
        <f t="shared" si="1"/>
        <v>2.1133749999999907</v>
      </c>
      <c r="O14" s="76">
        <v>145</v>
      </c>
      <c r="P14" s="77">
        <v>149</v>
      </c>
      <c r="Q14" s="177">
        <f t="shared" si="2"/>
        <v>99.92142432322521</v>
      </c>
    </row>
    <row r="15" spans="1:18" ht="15.95" customHeight="1">
      <c r="A15" s="80">
        <v>9</v>
      </c>
      <c r="B15" s="162">
        <v>145.9375</v>
      </c>
      <c r="C15" s="162">
        <v>146.08166666666665</v>
      </c>
      <c r="D15" s="162">
        <v>147.71799999999999</v>
      </c>
      <c r="E15" s="162">
        <v>146.78</v>
      </c>
      <c r="F15" s="162">
        <v>145.80980392156863</v>
      </c>
      <c r="G15" s="162">
        <v>145.68536585365854</v>
      </c>
      <c r="H15" s="162">
        <v>146.80000000000001</v>
      </c>
      <c r="I15" s="162">
        <v>146.86199999999999</v>
      </c>
      <c r="J15" s="162">
        <v>146.86000000000001</v>
      </c>
      <c r="K15" s="162">
        <v>146.42307692307693</v>
      </c>
      <c r="L15" s="158">
        <v>147</v>
      </c>
      <c r="M15" s="103">
        <f t="shared" si="0"/>
        <v>146.4957413364971</v>
      </c>
      <c r="N15" s="103">
        <f t="shared" si="1"/>
        <v>2.0326341463414508</v>
      </c>
      <c r="O15" s="76">
        <v>145</v>
      </c>
      <c r="P15" s="77">
        <v>149</v>
      </c>
      <c r="Q15" s="177">
        <f t="shared" si="2"/>
        <v>99.932258091822732</v>
      </c>
      <c r="R15" s="12"/>
    </row>
    <row r="16" spans="1:18" ht="15.95" customHeight="1">
      <c r="A16" s="80">
        <v>10</v>
      </c>
      <c r="B16" s="162">
        <v>145.95937499999997</v>
      </c>
      <c r="C16" s="162">
        <v>146.42285714285714</v>
      </c>
      <c r="D16" s="162">
        <v>147.59299999999999</v>
      </c>
      <c r="E16" s="162">
        <v>146.41</v>
      </c>
      <c r="F16" s="162">
        <v>146.26406249999999</v>
      </c>
      <c r="G16" s="162">
        <v>145.50645161290322</v>
      </c>
      <c r="H16" s="162">
        <v>146.69999999999999</v>
      </c>
      <c r="I16" s="162">
        <v>146.95500000000001</v>
      </c>
      <c r="J16" s="162">
        <v>147.26</v>
      </c>
      <c r="K16" s="162">
        <v>146.4</v>
      </c>
      <c r="L16" s="158">
        <v>147</v>
      </c>
      <c r="M16" s="103">
        <f t="shared" si="0"/>
        <v>146.54707462557604</v>
      </c>
      <c r="N16" s="103">
        <f t="shared" si="1"/>
        <v>2.0865483870967694</v>
      </c>
      <c r="O16" s="76">
        <v>145</v>
      </c>
      <c r="P16" s="77">
        <v>149</v>
      </c>
      <c r="Q16" s="177">
        <f t="shared" si="2"/>
        <v>99.967275160893394</v>
      </c>
      <c r="R16" s="12"/>
    </row>
    <row r="17" spans="1:18" ht="15.95" customHeight="1">
      <c r="A17" s="80">
        <v>11</v>
      </c>
      <c r="B17" s="162">
        <v>145.796875</v>
      </c>
      <c r="C17" s="162">
        <v>146.56333333333336</v>
      </c>
      <c r="D17" s="162">
        <v>147.57</v>
      </c>
      <c r="E17" s="162">
        <v>146.85</v>
      </c>
      <c r="F17" s="162">
        <v>146.52962962962962</v>
      </c>
      <c r="G17" s="162">
        <v>145.35999999999999</v>
      </c>
      <c r="H17" s="162">
        <v>146.80000000000001</v>
      </c>
      <c r="I17" s="162">
        <v>146.53200000000001</v>
      </c>
      <c r="J17" s="162">
        <v>147.66999999999999</v>
      </c>
      <c r="K17" s="162">
        <v>146.35714285714286</v>
      </c>
      <c r="L17" s="158">
        <v>147</v>
      </c>
      <c r="M17" s="103">
        <f t="shared" si="0"/>
        <v>146.6028980820106</v>
      </c>
      <c r="N17" s="103">
        <f t="shared" si="1"/>
        <v>2.3100000000000023</v>
      </c>
      <c r="O17" s="76">
        <v>145</v>
      </c>
      <c r="P17" s="77">
        <v>149</v>
      </c>
      <c r="Q17" s="177">
        <f t="shared" si="2"/>
        <v>100.00535520339227</v>
      </c>
      <c r="R17" s="12"/>
    </row>
    <row r="18" spans="1:18" ht="15.95" customHeight="1">
      <c r="A18" s="80">
        <v>12</v>
      </c>
      <c r="B18" s="162">
        <v>145.77187500000002</v>
      </c>
      <c r="C18" s="162">
        <v>146.24263157894734</v>
      </c>
      <c r="D18" s="162">
        <v>147.54599999999999</v>
      </c>
      <c r="E18" s="162">
        <v>146.93</v>
      </c>
      <c r="F18" s="162">
        <v>146.45892857142854</v>
      </c>
      <c r="G18" s="162">
        <v>145.35609756097554</v>
      </c>
      <c r="H18" s="162">
        <v>146.4</v>
      </c>
      <c r="I18" s="162">
        <v>146.88900000000001</v>
      </c>
      <c r="J18" s="162">
        <v>147.47</v>
      </c>
      <c r="K18" s="162">
        <v>146.3953488372093</v>
      </c>
      <c r="L18" s="158">
        <v>147</v>
      </c>
      <c r="M18" s="103">
        <f t="shared" si="0"/>
        <v>146.54598815485605</v>
      </c>
      <c r="N18" s="103">
        <f t="shared" si="1"/>
        <v>2.1899024390244506</v>
      </c>
      <c r="O18" s="76">
        <v>145</v>
      </c>
      <c r="P18" s="77">
        <v>149</v>
      </c>
      <c r="Q18" s="177">
        <f t="shared" si="2"/>
        <v>99.96653402349645</v>
      </c>
      <c r="R18" s="12"/>
    </row>
    <row r="19" spans="1:18" ht="15.95" customHeight="1">
      <c r="A19" s="84">
        <v>1</v>
      </c>
      <c r="B19" s="162">
        <v>145.875</v>
      </c>
      <c r="C19" s="162">
        <v>146.26052631578949</v>
      </c>
      <c r="D19" s="162">
        <v>147.46799999999999</v>
      </c>
      <c r="E19" s="162">
        <v>146.5</v>
      </c>
      <c r="F19" s="162">
        <v>146.57413793103444</v>
      </c>
      <c r="G19" s="162">
        <v>145.392</v>
      </c>
      <c r="H19" s="162">
        <v>146.6</v>
      </c>
      <c r="I19" s="162">
        <v>147.07</v>
      </c>
      <c r="J19" s="162">
        <v>147.1</v>
      </c>
      <c r="K19" s="162">
        <v>145.83018867924528</v>
      </c>
      <c r="L19" s="158">
        <v>147</v>
      </c>
      <c r="M19" s="103">
        <f t="shared" si="0"/>
        <v>146.46698529260692</v>
      </c>
      <c r="N19" s="103">
        <f t="shared" si="1"/>
        <v>2.0759999999999934</v>
      </c>
      <c r="O19" s="76">
        <v>145</v>
      </c>
      <c r="P19" s="77">
        <v>149</v>
      </c>
      <c r="Q19" s="177">
        <f t="shared" si="2"/>
        <v>99.912642119552714</v>
      </c>
      <c r="R19" s="12"/>
    </row>
    <row r="20" spans="1:18" ht="15.95" customHeight="1">
      <c r="A20" s="84">
        <v>2</v>
      </c>
      <c r="B20" s="162">
        <v>145.80370370370369</v>
      </c>
      <c r="C20" s="162">
        <v>146.15450000000004</v>
      </c>
      <c r="D20" s="162"/>
      <c r="E20" s="162"/>
      <c r="F20" s="162">
        <v>146.35517241379307</v>
      </c>
      <c r="G20" s="162"/>
      <c r="H20" s="162">
        <v>146.30000000000001</v>
      </c>
      <c r="I20" s="162">
        <v>147.22800000000001</v>
      </c>
      <c r="J20" s="162">
        <v>147.13999999999999</v>
      </c>
      <c r="K20" s="162">
        <v>145.9</v>
      </c>
      <c r="L20" s="158">
        <v>147</v>
      </c>
      <c r="M20" s="103">
        <f t="shared" si="0"/>
        <v>146.4116251596424</v>
      </c>
      <c r="N20" s="103">
        <f t="shared" si="1"/>
        <v>1.424296296296319</v>
      </c>
      <c r="O20" s="76">
        <v>145</v>
      </c>
      <c r="P20" s="77">
        <v>149</v>
      </c>
      <c r="Q20" s="177">
        <f t="shared" si="2"/>
        <v>99.874878133753967</v>
      </c>
      <c r="R20" s="12"/>
    </row>
    <row r="21" spans="1:18" ht="15.95" customHeight="1">
      <c r="A21" s="84">
        <v>3</v>
      </c>
      <c r="B21" s="162"/>
      <c r="C21" s="162"/>
      <c r="D21" s="162"/>
      <c r="E21" s="162"/>
      <c r="F21" s="162"/>
      <c r="G21" s="162"/>
      <c r="H21" s="162">
        <v>146.4</v>
      </c>
      <c r="I21" s="162"/>
      <c r="J21" s="162"/>
      <c r="K21" s="162"/>
      <c r="L21" s="158">
        <v>147</v>
      </c>
      <c r="M21" s="103">
        <f t="shared" ref="M21" si="3">AVERAGE(B21:K21)</f>
        <v>146.4</v>
      </c>
      <c r="N21" s="103">
        <f t="shared" ref="N21" si="4">MAX(B21:K21)-MIN(B21:K21)</f>
        <v>0</v>
      </c>
      <c r="O21" s="76">
        <v>145</v>
      </c>
      <c r="P21" s="77">
        <v>149</v>
      </c>
      <c r="Q21" s="177">
        <f t="shared" ref="Q21" si="5">M21/M$3*100</f>
        <v>99.866948016174135</v>
      </c>
      <c r="R21" s="12"/>
    </row>
  </sheetData>
  <phoneticPr fontId="2"/>
  <pageMargins left="0.78700000000000003" right="0.78700000000000003" top="0.98399999999999999" bottom="0.98399999999999999" header="0.51200000000000001" footer="0.51200000000000001"/>
  <headerFooter alignWithMargins="0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>
  <sheetPr codeName="Sheet20"/>
  <dimension ref="A1:R21"/>
  <sheetViews>
    <sheetView zoomScale="80" workbookViewId="0">
      <selection activeCell="H22" sqref="H22"/>
    </sheetView>
  </sheetViews>
  <sheetFormatPr defaultRowHeight="13.5"/>
  <cols>
    <col min="1" max="1" width="3.625" customWidth="1"/>
    <col min="2" max="2" width="6.875" customWidth="1"/>
    <col min="4" max="5" width="8.75" customWidth="1"/>
    <col min="6" max="6" width="9.5" customWidth="1"/>
    <col min="7" max="8" width="8.75" customWidth="1"/>
    <col min="9" max="9" width="10.625" customWidth="1"/>
    <col min="10" max="11" width="8.625" customWidth="1"/>
    <col min="12" max="12" width="6.875" customWidth="1"/>
    <col min="13" max="13" width="9.75" customWidth="1"/>
    <col min="14" max="14" width="6.5" customWidth="1"/>
    <col min="15" max="16" width="2.625" customWidth="1"/>
    <col min="17" max="17" width="10.125" bestFit="1" customWidth="1"/>
  </cols>
  <sheetData>
    <row r="1" spans="1:18" ht="20.100000000000001" customHeight="1">
      <c r="F1" s="58" t="s">
        <v>19</v>
      </c>
    </row>
    <row r="2" spans="1:18" s="78" customFormat="1" ht="15.95" customHeight="1">
      <c r="A2" s="81" t="s">
        <v>28</v>
      </c>
      <c r="B2" s="71" t="s">
        <v>29</v>
      </c>
      <c r="C2" s="71" t="s">
        <v>30</v>
      </c>
      <c r="D2" s="71" t="s">
        <v>83</v>
      </c>
      <c r="E2" s="71" t="s">
        <v>31</v>
      </c>
      <c r="F2" s="71" t="s">
        <v>32</v>
      </c>
      <c r="G2" s="71" t="s">
        <v>33</v>
      </c>
      <c r="H2" s="72" t="s">
        <v>34</v>
      </c>
      <c r="I2" s="71" t="s">
        <v>35</v>
      </c>
      <c r="J2" s="71" t="s">
        <v>72</v>
      </c>
      <c r="K2" s="94" t="s">
        <v>59</v>
      </c>
      <c r="L2" s="74" t="s">
        <v>1</v>
      </c>
      <c r="M2" s="75" t="s">
        <v>60</v>
      </c>
      <c r="N2" s="75" t="s">
        <v>36</v>
      </c>
      <c r="O2" s="76" t="s">
        <v>37</v>
      </c>
      <c r="P2" s="77" t="s">
        <v>38</v>
      </c>
      <c r="Q2" s="78" t="s">
        <v>148</v>
      </c>
    </row>
    <row r="3" spans="1:18" s="78" customFormat="1" ht="15.95" customHeight="1">
      <c r="A3" s="80">
        <v>9</v>
      </c>
      <c r="B3" s="164"/>
      <c r="C3" s="164"/>
      <c r="D3" s="164">
        <v>5.6660000000000004</v>
      </c>
      <c r="E3" s="164"/>
      <c r="F3" s="164">
        <v>5.5861111111111112</v>
      </c>
      <c r="G3" s="164"/>
      <c r="H3" s="165"/>
      <c r="I3" s="164"/>
      <c r="J3" s="164">
        <v>5.63</v>
      </c>
      <c r="K3" s="164">
        <v>5.6</v>
      </c>
      <c r="L3" s="162">
        <v>5.6</v>
      </c>
      <c r="M3" s="166">
        <f t="shared" ref="M3:M20" si="0">AVERAGE(B3:K3)</f>
        <v>5.6205277777777773</v>
      </c>
      <c r="N3" s="166">
        <f t="shared" ref="N3:N20" si="1">MAX(B3:K3)-MIN(B3:K3)</f>
        <v>7.988888888888912E-2</v>
      </c>
      <c r="O3" s="76">
        <v>5.4</v>
      </c>
      <c r="P3" s="77">
        <v>5.8</v>
      </c>
      <c r="Q3" s="79">
        <f>M3/M3*100</f>
        <v>100</v>
      </c>
    </row>
    <row r="4" spans="1:18" s="78" customFormat="1" ht="15.95" customHeight="1">
      <c r="A4" s="80">
        <v>10</v>
      </c>
      <c r="B4" s="164">
        <v>5.5863636363636369</v>
      </c>
      <c r="C4" s="164">
        <v>5.5882727272727273</v>
      </c>
      <c r="D4" s="164">
        <v>5.6760000000000002</v>
      </c>
      <c r="E4" s="164">
        <v>5.6</v>
      </c>
      <c r="F4" s="164">
        <v>5.58984375</v>
      </c>
      <c r="G4" s="164">
        <v>5.5379166666666668</v>
      </c>
      <c r="H4" s="164">
        <v>5.58</v>
      </c>
      <c r="I4" s="164">
        <v>5.69</v>
      </c>
      <c r="J4" s="164">
        <v>5.61</v>
      </c>
      <c r="K4" s="164">
        <v>5.6064516129032231</v>
      </c>
      <c r="L4" s="162">
        <v>5.6</v>
      </c>
      <c r="M4" s="166">
        <f t="shared" si="0"/>
        <v>5.6064848393206246</v>
      </c>
      <c r="N4" s="166">
        <f t="shared" si="1"/>
        <v>0.15208333333333357</v>
      </c>
      <c r="O4" s="76">
        <v>5.4</v>
      </c>
      <c r="P4" s="77">
        <v>5.8</v>
      </c>
      <c r="Q4" s="177">
        <f>M4/M$3*100</f>
        <v>99.750149113884362</v>
      </c>
    </row>
    <row r="5" spans="1:18" s="78" customFormat="1" ht="15.95" customHeight="1">
      <c r="A5" s="80">
        <v>11</v>
      </c>
      <c r="B5" s="164">
        <v>5.5872222222222234</v>
      </c>
      <c r="C5" s="164">
        <v>5.5889999999999986</v>
      </c>
      <c r="D5" s="164">
        <v>5.6609999999999996</v>
      </c>
      <c r="E5" s="164">
        <v>5.6</v>
      </c>
      <c r="F5" s="164">
        <v>5.5947272727272734</v>
      </c>
      <c r="G5" s="164">
        <v>5.54</v>
      </c>
      <c r="H5" s="164">
        <v>5.57</v>
      </c>
      <c r="I5" s="164">
        <v>5.6870000000000003</v>
      </c>
      <c r="J5" s="164">
        <v>5.61</v>
      </c>
      <c r="K5" s="164">
        <v>5.6684210526315795</v>
      </c>
      <c r="L5" s="162">
        <v>5.6</v>
      </c>
      <c r="M5" s="166">
        <f t="shared" si="0"/>
        <v>5.6107370547581077</v>
      </c>
      <c r="N5" s="166">
        <f t="shared" si="1"/>
        <v>0.14700000000000024</v>
      </c>
      <c r="O5" s="76">
        <v>5.4</v>
      </c>
      <c r="P5" s="77">
        <v>5.8</v>
      </c>
      <c r="Q5" s="177">
        <f t="shared" ref="Q5:Q20" si="2">M5/M$3*100</f>
        <v>99.825804205463058</v>
      </c>
    </row>
    <row r="6" spans="1:18" s="78" customFormat="1" ht="15.95" customHeight="1">
      <c r="A6" s="80">
        <v>12</v>
      </c>
      <c r="B6" s="164">
        <v>5.5944444444444441</v>
      </c>
      <c r="C6" s="164">
        <v>5.5885263157894727</v>
      </c>
      <c r="D6" s="164">
        <v>5.6239999999999997</v>
      </c>
      <c r="E6" s="164">
        <v>5.59</v>
      </c>
      <c r="F6" s="164">
        <v>5.5971428571428561</v>
      </c>
      <c r="G6" s="164">
        <v>5.5465000000000009</v>
      </c>
      <c r="H6" s="164">
        <v>5.56</v>
      </c>
      <c r="I6" s="164">
        <v>5.6820000000000004</v>
      </c>
      <c r="J6" s="164">
        <v>5.6</v>
      </c>
      <c r="K6" s="164">
        <v>5.6842105263157903</v>
      </c>
      <c r="L6" s="162">
        <v>5.6</v>
      </c>
      <c r="M6" s="166">
        <f t="shared" si="0"/>
        <v>5.6066824143692564</v>
      </c>
      <c r="N6" s="166">
        <f t="shared" si="1"/>
        <v>0.13771052631578939</v>
      </c>
      <c r="O6" s="76">
        <v>5.4</v>
      </c>
      <c r="P6" s="77">
        <v>5.8</v>
      </c>
      <c r="Q6" s="177">
        <f t="shared" si="2"/>
        <v>99.753664354026284</v>
      </c>
    </row>
    <row r="7" spans="1:18" s="78" customFormat="1" ht="15.95" customHeight="1">
      <c r="A7" s="80">
        <v>1</v>
      </c>
      <c r="B7" s="164">
        <v>5.5950000000000006</v>
      </c>
      <c r="C7" s="164">
        <v>5.5905000000000005</v>
      </c>
      <c r="D7" s="164">
        <v>5.6710000000000003</v>
      </c>
      <c r="E7" s="164">
        <v>5.59</v>
      </c>
      <c r="F7" s="164">
        <v>5.608421052631579</v>
      </c>
      <c r="G7" s="164">
        <v>5.5252173913043467</v>
      </c>
      <c r="H7" s="164">
        <v>5.55</v>
      </c>
      <c r="I7" s="164">
        <v>5.7089999999999996</v>
      </c>
      <c r="J7" s="164">
        <v>5.63</v>
      </c>
      <c r="K7" s="164">
        <v>5.6642857142857155</v>
      </c>
      <c r="L7" s="162">
        <v>5.6</v>
      </c>
      <c r="M7" s="166">
        <f t="shared" si="0"/>
        <v>5.6133424158221645</v>
      </c>
      <c r="N7" s="166">
        <f t="shared" si="1"/>
        <v>0.18378260869565288</v>
      </c>
      <c r="O7" s="76">
        <v>5.4</v>
      </c>
      <c r="P7" s="77">
        <v>5.8</v>
      </c>
      <c r="Q7" s="177">
        <f t="shared" si="2"/>
        <v>99.872158590087892</v>
      </c>
    </row>
    <row r="8" spans="1:18" s="78" customFormat="1" ht="15.95" customHeight="1">
      <c r="A8" s="80">
        <v>2</v>
      </c>
      <c r="B8" s="164">
        <v>5.5836842105263171</v>
      </c>
      <c r="C8" s="164">
        <v>5.5855714285714289</v>
      </c>
      <c r="D8" s="164">
        <v>5.7030000000000003</v>
      </c>
      <c r="E8" s="164">
        <v>5.59</v>
      </c>
      <c r="F8" s="164">
        <v>5.6045454545454545</v>
      </c>
      <c r="G8" s="164">
        <v>5.5150000000000006</v>
      </c>
      <c r="H8" s="164">
        <v>5.57</v>
      </c>
      <c r="I8" s="164">
        <v>5.6909999999999998</v>
      </c>
      <c r="J8" s="164">
        <v>5.58</v>
      </c>
      <c r="K8" s="164">
        <v>5.6736842105263161</v>
      </c>
      <c r="L8" s="162">
        <v>5.6</v>
      </c>
      <c r="M8" s="166">
        <f t="shared" si="0"/>
        <v>5.6096485304169521</v>
      </c>
      <c r="N8" s="166">
        <f t="shared" si="1"/>
        <v>0.18799999999999972</v>
      </c>
      <c r="O8" s="76">
        <v>5.4</v>
      </c>
      <c r="P8" s="77">
        <v>5.8</v>
      </c>
      <c r="Q8" s="177">
        <f t="shared" si="2"/>
        <v>99.806437263706101</v>
      </c>
    </row>
    <row r="9" spans="1:18" s="78" customFormat="1" ht="15.95" customHeight="1">
      <c r="A9" s="80">
        <v>3</v>
      </c>
      <c r="B9" s="164">
        <v>5.5907499999999999</v>
      </c>
      <c r="C9" s="164">
        <v>5.5708181818181828</v>
      </c>
      <c r="D9" s="164">
        <v>5.657</v>
      </c>
      <c r="E9" s="164">
        <v>5.59</v>
      </c>
      <c r="F9" s="164">
        <v>5.5879687499999999</v>
      </c>
      <c r="G9" s="164">
        <v>5.5127272727272727</v>
      </c>
      <c r="H9" s="164">
        <v>5.57</v>
      </c>
      <c r="I9" s="164">
        <v>5.69</v>
      </c>
      <c r="J9" s="164">
        <v>5.6</v>
      </c>
      <c r="K9" s="164">
        <v>5.660000000000001</v>
      </c>
      <c r="L9" s="162">
        <v>5.6</v>
      </c>
      <c r="M9" s="166">
        <f t="shared" si="0"/>
        <v>5.6029264204545459</v>
      </c>
      <c r="N9" s="166">
        <f t="shared" si="1"/>
        <v>0.17727272727272769</v>
      </c>
      <c r="O9" s="76">
        <v>5.4</v>
      </c>
      <c r="P9" s="77">
        <v>5.8</v>
      </c>
      <c r="Q9" s="177">
        <f t="shared" si="2"/>
        <v>99.686837997797596</v>
      </c>
    </row>
    <row r="10" spans="1:18" s="78" customFormat="1" ht="15.95" customHeight="1">
      <c r="A10" s="80">
        <v>4</v>
      </c>
      <c r="B10" s="164">
        <v>5.5811111111111114</v>
      </c>
      <c r="C10" s="164">
        <v>5.5855714285714289</v>
      </c>
      <c r="D10" s="164">
        <v>5.6369999999999996</v>
      </c>
      <c r="E10" s="164">
        <v>5.59</v>
      </c>
      <c r="F10" s="164">
        <v>5.6136507936507938</v>
      </c>
      <c r="G10" s="164">
        <v>5.5500000000000007</v>
      </c>
      <c r="H10" s="164">
        <v>5.57</v>
      </c>
      <c r="I10" s="164">
        <v>5.694</v>
      </c>
      <c r="J10" s="164">
        <v>5.61</v>
      </c>
      <c r="K10" s="164">
        <v>5.673333333333332</v>
      </c>
      <c r="L10" s="162">
        <v>5.6</v>
      </c>
      <c r="M10" s="166">
        <f t="shared" si="0"/>
        <v>5.6104666666666665</v>
      </c>
      <c r="N10" s="166">
        <f t="shared" si="1"/>
        <v>0.14399999999999924</v>
      </c>
      <c r="O10" s="76">
        <v>5.4</v>
      </c>
      <c r="P10" s="77">
        <v>5.8</v>
      </c>
      <c r="Q10" s="177">
        <f t="shared" si="2"/>
        <v>99.82099348123694</v>
      </c>
    </row>
    <row r="11" spans="1:18" s="78" customFormat="1" ht="15.95" customHeight="1">
      <c r="A11" s="80">
        <v>5</v>
      </c>
      <c r="B11" s="164">
        <v>5.5777777777777784</v>
      </c>
      <c r="C11" s="164">
        <v>5.5671111111111093</v>
      </c>
      <c r="D11" s="164">
        <v>5.6609999999999996</v>
      </c>
      <c r="E11" s="164">
        <v>5.57</v>
      </c>
      <c r="F11" s="164">
        <v>5.6207547169811338</v>
      </c>
      <c r="G11" s="164">
        <v>5.55</v>
      </c>
      <c r="H11" s="164">
        <v>5.57</v>
      </c>
      <c r="I11" s="164">
        <v>5.6369999999999996</v>
      </c>
      <c r="J11" s="164">
        <v>5.58</v>
      </c>
      <c r="K11" s="164">
        <v>5.6258064516129007</v>
      </c>
      <c r="L11" s="162">
        <v>5.6</v>
      </c>
      <c r="M11" s="166">
        <f t="shared" si="0"/>
        <v>5.595945005748292</v>
      </c>
      <c r="N11" s="166">
        <f t="shared" si="1"/>
        <v>0.11099999999999977</v>
      </c>
      <c r="O11" s="76">
        <v>5.4</v>
      </c>
      <c r="P11" s="77">
        <v>5.8</v>
      </c>
      <c r="Q11" s="177">
        <f t="shared" si="2"/>
        <v>99.562625201734974</v>
      </c>
    </row>
    <row r="12" spans="1:18" s="78" customFormat="1" ht="15.95" customHeight="1">
      <c r="A12" s="80">
        <v>6</v>
      </c>
      <c r="B12" s="164">
        <v>5.5822222222222244</v>
      </c>
      <c r="C12" s="164">
        <v>5.5855714285714289</v>
      </c>
      <c r="D12" s="164">
        <v>5.6719999999999997</v>
      </c>
      <c r="E12" s="164">
        <v>5.58</v>
      </c>
      <c r="F12" s="164">
        <v>5.61</v>
      </c>
      <c r="G12" s="164">
        <v>5.5490476190476192</v>
      </c>
      <c r="H12" s="164">
        <v>5.5579999999999998</v>
      </c>
      <c r="I12" s="164">
        <v>5.6280000000000001</v>
      </c>
      <c r="J12" s="164">
        <v>5.6</v>
      </c>
      <c r="K12" s="164">
        <v>5.6066666666666638</v>
      </c>
      <c r="L12" s="162">
        <v>5.6</v>
      </c>
      <c r="M12" s="166">
        <f t="shared" si="0"/>
        <v>5.5971507936507932</v>
      </c>
      <c r="N12" s="166">
        <f t="shared" si="1"/>
        <v>0.12295238095238048</v>
      </c>
      <c r="O12" s="76">
        <v>5.4</v>
      </c>
      <c r="P12" s="77">
        <v>5.8</v>
      </c>
      <c r="Q12" s="177">
        <f t="shared" si="2"/>
        <v>99.584078487799459</v>
      </c>
    </row>
    <row r="13" spans="1:18" s="78" customFormat="1" ht="15.95" customHeight="1">
      <c r="A13" s="80">
        <v>7</v>
      </c>
      <c r="B13" s="164">
        <v>5.5870588235294116</v>
      </c>
      <c r="C13" s="164">
        <v>5.5198181818181826</v>
      </c>
      <c r="D13" s="164">
        <v>5.6550000000000002</v>
      </c>
      <c r="E13" s="164">
        <v>5.58</v>
      </c>
      <c r="F13" s="164">
        <v>5.6090769230769251</v>
      </c>
      <c r="G13" s="164">
        <v>5.5461363636363643</v>
      </c>
      <c r="H13" s="164">
        <v>5.56</v>
      </c>
      <c r="I13" s="164">
        <v>5.6219999999999999</v>
      </c>
      <c r="J13" s="164">
        <v>5.6</v>
      </c>
      <c r="K13" s="164">
        <v>5.5620689655172395</v>
      </c>
      <c r="L13" s="162">
        <v>5.6</v>
      </c>
      <c r="M13" s="166">
        <f t="shared" si="0"/>
        <v>5.5841159257578132</v>
      </c>
      <c r="N13" s="166">
        <f t="shared" si="1"/>
        <v>0.13518181818181763</v>
      </c>
      <c r="O13" s="76">
        <v>5.4</v>
      </c>
      <c r="P13" s="77">
        <v>5.8</v>
      </c>
      <c r="Q13" s="177">
        <f t="shared" si="2"/>
        <v>99.352163115999033</v>
      </c>
    </row>
    <row r="14" spans="1:18" s="78" customFormat="1" ht="15.95" customHeight="1">
      <c r="A14" s="80">
        <v>8</v>
      </c>
      <c r="B14" s="164">
        <v>5.5849999999999991</v>
      </c>
      <c r="C14" s="164">
        <v>5.5314285714285711</v>
      </c>
      <c r="D14" s="164">
        <v>5.6420000000000003</v>
      </c>
      <c r="E14" s="164">
        <v>5.61</v>
      </c>
      <c r="F14" s="164">
        <v>5.6093442622950835</v>
      </c>
      <c r="G14" s="164">
        <v>5.5589130434782614</v>
      </c>
      <c r="H14" s="164">
        <v>5.56</v>
      </c>
      <c r="I14" s="164">
        <v>5.6139999999999999</v>
      </c>
      <c r="J14" s="164">
        <v>5.59</v>
      </c>
      <c r="K14" s="164">
        <v>5.5321428571428566</v>
      </c>
      <c r="L14" s="162">
        <v>5.6</v>
      </c>
      <c r="M14" s="166">
        <f t="shared" si="0"/>
        <v>5.5832828734344773</v>
      </c>
      <c r="N14" s="166">
        <f t="shared" si="1"/>
        <v>0.11057142857142921</v>
      </c>
      <c r="O14" s="76">
        <v>5.4</v>
      </c>
      <c r="P14" s="77">
        <v>5.8</v>
      </c>
      <c r="Q14" s="177">
        <f t="shared" si="2"/>
        <v>99.337341512828075</v>
      </c>
    </row>
    <row r="15" spans="1:18" s="78" customFormat="1" ht="15.95" customHeight="1">
      <c r="A15" s="80">
        <v>9</v>
      </c>
      <c r="B15" s="164">
        <v>5.5896875000000001</v>
      </c>
      <c r="C15" s="164">
        <v>5.5459444444444426</v>
      </c>
      <c r="D15" s="164">
        <v>5.6319999999999997</v>
      </c>
      <c r="E15" s="164">
        <v>5.6</v>
      </c>
      <c r="F15" s="164">
        <v>5.6033333333333362</v>
      </c>
      <c r="G15" s="164">
        <v>5.5411904761904776</v>
      </c>
      <c r="H15" s="164">
        <v>5.58</v>
      </c>
      <c r="I15" s="164">
        <v>5.64</v>
      </c>
      <c r="J15" s="164">
        <v>5.6</v>
      </c>
      <c r="K15" s="164">
        <v>5.5884615384615355</v>
      </c>
      <c r="L15" s="162">
        <v>5.6</v>
      </c>
      <c r="M15" s="166">
        <f t="shared" si="0"/>
        <v>5.5920617292429791</v>
      </c>
      <c r="N15" s="166">
        <f t="shared" si="1"/>
        <v>9.8809523809522126E-2</v>
      </c>
      <c r="O15" s="76">
        <v>5.4</v>
      </c>
      <c r="P15" s="77">
        <v>5.8</v>
      </c>
      <c r="Q15" s="177">
        <f t="shared" si="2"/>
        <v>99.493534243397093</v>
      </c>
      <c r="R15" s="87"/>
    </row>
    <row r="16" spans="1:18" s="78" customFormat="1" ht="15.95" customHeight="1">
      <c r="A16" s="80">
        <v>10</v>
      </c>
      <c r="B16" s="164">
        <v>5.5865624999999994</v>
      </c>
      <c r="C16" s="164">
        <v>5.5314285714285711</v>
      </c>
      <c r="D16" s="164">
        <v>5.6710000000000003</v>
      </c>
      <c r="E16" s="164">
        <v>5.59</v>
      </c>
      <c r="F16" s="164">
        <v>5.6096874999999997</v>
      </c>
      <c r="G16" s="164">
        <v>5.5374193548387112</v>
      </c>
      <c r="H16" s="164">
        <v>5.58</v>
      </c>
      <c r="I16" s="164">
        <v>5.6440000000000001</v>
      </c>
      <c r="J16" s="164">
        <v>5.61</v>
      </c>
      <c r="K16" s="164">
        <v>5.5907407407407383</v>
      </c>
      <c r="L16" s="162">
        <v>5.6</v>
      </c>
      <c r="M16" s="166">
        <f t="shared" si="0"/>
        <v>5.5950838667008016</v>
      </c>
      <c r="N16" s="166">
        <f t="shared" si="1"/>
        <v>0.13957142857142912</v>
      </c>
      <c r="O16" s="76">
        <v>5.4</v>
      </c>
      <c r="P16" s="77">
        <v>5.8</v>
      </c>
      <c r="Q16" s="177">
        <f t="shared" si="2"/>
        <v>99.547303881717752</v>
      </c>
      <c r="R16" s="87"/>
    </row>
    <row r="17" spans="1:18" s="78" customFormat="1" ht="15.95" customHeight="1">
      <c r="A17" s="80">
        <v>11</v>
      </c>
      <c r="B17" s="164">
        <v>5.5746875000000005</v>
      </c>
      <c r="C17" s="164">
        <v>5.6059999999999981</v>
      </c>
      <c r="D17" s="164">
        <v>5.6790000000000003</v>
      </c>
      <c r="E17" s="164">
        <v>5.59</v>
      </c>
      <c r="F17" s="164">
        <v>5.6146296296296319</v>
      </c>
      <c r="G17" s="164">
        <v>5.53</v>
      </c>
      <c r="H17" s="164">
        <v>5.59</v>
      </c>
      <c r="I17" s="164">
        <v>5.6280000000000001</v>
      </c>
      <c r="J17" s="164">
        <v>5.63</v>
      </c>
      <c r="K17" s="164">
        <v>5.5821428571428573</v>
      </c>
      <c r="L17" s="162">
        <v>5.6</v>
      </c>
      <c r="M17" s="166">
        <f t="shared" si="0"/>
        <v>5.6024459986772488</v>
      </c>
      <c r="N17" s="166">
        <f t="shared" si="1"/>
        <v>0.14900000000000002</v>
      </c>
      <c r="O17" s="76">
        <v>5.4</v>
      </c>
      <c r="P17" s="77">
        <v>5.8</v>
      </c>
      <c r="Q17" s="177">
        <f t="shared" si="2"/>
        <v>99.678290370309725</v>
      </c>
      <c r="R17" s="87"/>
    </row>
    <row r="18" spans="1:18" s="78" customFormat="1" ht="15.95" customHeight="1">
      <c r="A18" s="80">
        <v>12</v>
      </c>
      <c r="B18" s="164">
        <v>5.5765625000000005</v>
      </c>
      <c r="C18" s="164">
        <v>5.597631578947369</v>
      </c>
      <c r="D18" s="164">
        <v>5.6609999999999996</v>
      </c>
      <c r="E18" s="164">
        <v>5.59</v>
      </c>
      <c r="F18" s="164">
        <v>5.6035714285714304</v>
      </c>
      <c r="G18" s="164">
        <v>5.5382926829268309</v>
      </c>
      <c r="H18" s="164">
        <v>5.58</v>
      </c>
      <c r="I18" s="164">
        <v>5.641</v>
      </c>
      <c r="J18" s="164">
        <v>5.62</v>
      </c>
      <c r="K18" s="164">
        <v>5.5688888888888872</v>
      </c>
      <c r="L18" s="162">
        <v>5.6</v>
      </c>
      <c r="M18" s="166">
        <f t="shared" si="0"/>
        <v>5.5976947079334511</v>
      </c>
      <c r="N18" s="166">
        <f t="shared" si="1"/>
        <v>0.12270731707316873</v>
      </c>
      <c r="O18" s="76">
        <v>5.4</v>
      </c>
      <c r="P18" s="77">
        <v>5.8</v>
      </c>
      <c r="Q18" s="177">
        <f t="shared" si="2"/>
        <v>99.593755769082705</v>
      </c>
      <c r="R18" s="87"/>
    </row>
    <row r="19" spans="1:18" s="78" customFormat="1" ht="15.95" customHeight="1">
      <c r="A19" s="84">
        <v>1</v>
      </c>
      <c r="B19" s="164">
        <v>5.5768750000000002</v>
      </c>
      <c r="C19" s="164">
        <v>5.6142105263157891</v>
      </c>
      <c r="D19" s="164">
        <v>5.6790000000000003</v>
      </c>
      <c r="E19" s="164">
        <v>5.57</v>
      </c>
      <c r="F19" s="164">
        <v>5.6150000000000002</v>
      </c>
      <c r="G19" s="164">
        <v>5.5332000000000008</v>
      </c>
      <c r="H19" s="164">
        <v>5.6</v>
      </c>
      <c r="I19" s="164">
        <v>5.6429999999999998</v>
      </c>
      <c r="J19" s="164">
        <v>5.6</v>
      </c>
      <c r="K19" s="164">
        <v>5.5509433962264145</v>
      </c>
      <c r="L19" s="162">
        <v>5.6</v>
      </c>
      <c r="M19" s="166">
        <f t="shared" si="0"/>
        <v>5.5982228922542214</v>
      </c>
      <c r="N19" s="166">
        <f t="shared" si="1"/>
        <v>0.14579999999999949</v>
      </c>
      <c r="O19" s="76">
        <v>5.4</v>
      </c>
      <c r="P19" s="77">
        <v>5.8</v>
      </c>
      <c r="Q19" s="177">
        <f t="shared" si="2"/>
        <v>99.603153184088072</v>
      </c>
      <c r="R19" s="87"/>
    </row>
    <row r="20" spans="1:18" s="78" customFormat="1" ht="15.95" customHeight="1">
      <c r="A20" s="84">
        <v>2</v>
      </c>
      <c r="B20" s="164">
        <v>5.5822222222222218</v>
      </c>
      <c r="C20" s="164">
        <v>5.6061499999999995</v>
      </c>
      <c r="D20" s="164"/>
      <c r="E20" s="164"/>
      <c r="F20" s="164">
        <v>5.600862068965518</v>
      </c>
      <c r="G20" s="164"/>
      <c r="H20" s="164">
        <v>5.59</v>
      </c>
      <c r="I20" s="164">
        <v>5.6550000000000002</v>
      </c>
      <c r="J20" s="164">
        <v>5.59</v>
      </c>
      <c r="K20" s="164">
        <v>5.5599999999999987</v>
      </c>
      <c r="L20" s="162">
        <v>5.6</v>
      </c>
      <c r="M20" s="166">
        <f t="shared" si="0"/>
        <v>5.5977477558839626</v>
      </c>
      <c r="N20" s="166">
        <f t="shared" si="1"/>
        <v>9.5000000000001528E-2</v>
      </c>
      <c r="O20" s="76">
        <v>5.4</v>
      </c>
      <c r="P20" s="77">
        <v>5.8</v>
      </c>
      <c r="Q20" s="177">
        <f t="shared" si="2"/>
        <v>99.59469959415766</v>
      </c>
      <c r="R20" s="87"/>
    </row>
    <row r="21" spans="1:18" s="78" customFormat="1" ht="15.95" customHeight="1">
      <c r="A21" s="84">
        <v>3</v>
      </c>
      <c r="B21" s="164"/>
      <c r="C21" s="164"/>
      <c r="D21" s="164"/>
      <c r="E21" s="164"/>
      <c r="F21" s="164"/>
      <c r="G21" s="164"/>
      <c r="H21" s="164">
        <v>5.6</v>
      </c>
      <c r="I21" s="164"/>
      <c r="J21" s="164"/>
      <c r="K21" s="164"/>
      <c r="L21" s="162">
        <v>5.6</v>
      </c>
      <c r="M21" s="166">
        <f t="shared" ref="M21" si="3">AVERAGE(B21:K21)</f>
        <v>5.6</v>
      </c>
      <c r="N21" s="166">
        <f t="shared" ref="N21" si="4">MAX(B21:K21)-MIN(B21:K21)</f>
        <v>0</v>
      </c>
      <c r="O21" s="76">
        <v>5.4</v>
      </c>
      <c r="P21" s="77">
        <v>5.8</v>
      </c>
      <c r="Q21" s="177">
        <f t="shared" ref="Q21" si="5">M21/M$3*100</f>
        <v>99.634771349072594</v>
      </c>
      <c r="R21" s="87"/>
    </row>
  </sheetData>
  <phoneticPr fontId="2"/>
  <pageMargins left="0.78700000000000003" right="0.78700000000000003" top="0.98399999999999999" bottom="0.98399999999999999" header="0.51200000000000001" footer="0.51200000000000001"/>
  <headerFooter alignWithMargins="0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>
  <sheetPr codeName="Sheet21"/>
  <dimension ref="A1:W21"/>
  <sheetViews>
    <sheetView zoomScale="80" workbookViewId="0">
      <selection activeCell="V22" sqref="V22"/>
    </sheetView>
  </sheetViews>
  <sheetFormatPr defaultRowHeight="13.5"/>
  <cols>
    <col min="1" max="1" width="4.125" customWidth="1"/>
    <col min="2" max="2" width="9.25" customWidth="1"/>
    <col min="3" max="3" width="9.125" customWidth="1"/>
    <col min="4" max="5" width="9.25" customWidth="1"/>
    <col min="6" max="6" width="9.375" customWidth="1"/>
    <col min="7" max="8" width="9.25" customWidth="1"/>
    <col min="9" max="9" width="10.625" customWidth="1"/>
    <col min="10" max="10" width="8.875" customWidth="1"/>
    <col min="11" max="11" width="9.75" customWidth="1"/>
    <col min="12" max="12" width="10.625" customWidth="1"/>
    <col min="13" max="13" width="9.125" customWidth="1"/>
    <col min="14" max="14" width="5" customWidth="1"/>
    <col min="15" max="15" width="11.375" customWidth="1"/>
    <col min="16" max="16" width="9.375" customWidth="1"/>
    <col min="17" max="17" width="5.375" customWidth="1"/>
    <col min="18" max="21" width="3.625" style="5" customWidth="1"/>
    <col min="22" max="22" width="8.5" customWidth="1"/>
    <col min="23" max="23" width="9.875" customWidth="1"/>
    <col min="24" max="24" width="2" customWidth="1"/>
    <col min="25" max="25" width="2.125" customWidth="1"/>
  </cols>
  <sheetData>
    <row r="1" spans="1:23" ht="20.100000000000001" customHeight="1">
      <c r="F1" s="58" t="s">
        <v>74</v>
      </c>
    </row>
    <row r="2" spans="1:23" ht="16.5">
      <c r="A2" s="81" t="s">
        <v>66</v>
      </c>
      <c r="B2" s="71" t="s">
        <v>29</v>
      </c>
      <c r="C2" s="71" t="s">
        <v>30</v>
      </c>
      <c r="D2" s="71" t="s">
        <v>83</v>
      </c>
      <c r="E2" s="71" t="s">
        <v>31</v>
      </c>
      <c r="F2" s="71" t="s">
        <v>32</v>
      </c>
      <c r="G2" s="71" t="s">
        <v>33</v>
      </c>
      <c r="H2" s="71" t="s">
        <v>34</v>
      </c>
      <c r="I2" s="71" t="s">
        <v>35</v>
      </c>
      <c r="J2" s="71" t="s">
        <v>72</v>
      </c>
      <c r="K2" s="71" t="s">
        <v>59</v>
      </c>
      <c r="L2" s="75" t="s">
        <v>75</v>
      </c>
      <c r="M2" s="75" t="s">
        <v>76</v>
      </c>
      <c r="N2" s="75" t="s">
        <v>36</v>
      </c>
      <c r="O2" s="75" t="s">
        <v>77</v>
      </c>
      <c r="P2" s="75" t="s">
        <v>82</v>
      </c>
      <c r="Q2" s="75" t="s">
        <v>36</v>
      </c>
      <c r="R2" s="92" t="s">
        <v>78</v>
      </c>
      <c r="S2" s="93" t="s">
        <v>79</v>
      </c>
      <c r="T2" s="93" t="s">
        <v>80</v>
      </c>
      <c r="U2" s="93" t="s">
        <v>81</v>
      </c>
      <c r="V2" s="78" t="s">
        <v>148</v>
      </c>
    </row>
    <row r="3" spans="1:23" ht="15.95" customHeight="1">
      <c r="A3" s="80">
        <v>9</v>
      </c>
      <c r="B3" s="162"/>
      <c r="C3" s="162"/>
      <c r="D3" s="162">
        <v>110.97</v>
      </c>
      <c r="E3" s="162"/>
      <c r="F3" s="162">
        <v>108.88888888888889</v>
      </c>
      <c r="G3" s="162"/>
      <c r="H3" s="163"/>
      <c r="I3" s="162"/>
      <c r="J3" s="162">
        <v>108.43</v>
      </c>
      <c r="K3" s="162">
        <v>106.42857142857143</v>
      </c>
      <c r="L3" s="158">
        <v>105</v>
      </c>
      <c r="M3" s="103"/>
      <c r="N3" s="103"/>
      <c r="O3" s="158">
        <v>109</v>
      </c>
      <c r="P3" s="103">
        <f t="shared" ref="P3:P20" si="0">AVERAGE(B3,C3,D3,E3,F3,I3,J3,K3)</f>
        <v>108.67936507936508</v>
      </c>
      <c r="Q3" s="103">
        <f>MAX(B3,C3,D3,E3,F3,I3,J3,K3)-MIN(B3,C3,D3,E3,F3,I3,J3,K3)</f>
        <v>4.5414285714285683</v>
      </c>
      <c r="R3" s="76">
        <v>102</v>
      </c>
      <c r="S3" s="77">
        <v>108</v>
      </c>
      <c r="T3" s="77">
        <v>106</v>
      </c>
      <c r="U3" s="77">
        <v>112</v>
      </c>
      <c r="V3" s="177">
        <f>P3/P3*100</f>
        <v>100</v>
      </c>
    </row>
    <row r="4" spans="1:23" ht="15.95" customHeight="1">
      <c r="A4" s="80">
        <v>10</v>
      </c>
      <c r="B4" s="162">
        <v>109.14318181818182</v>
      </c>
      <c r="C4" s="162">
        <v>108.69590909090907</v>
      </c>
      <c r="D4" s="162">
        <v>110.1</v>
      </c>
      <c r="E4" s="162">
        <v>108.29</v>
      </c>
      <c r="F4" s="162">
        <v>108.78281250000001</v>
      </c>
      <c r="G4" s="162">
        <v>104.91249999999998</v>
      </c>
      <c r="H4" s="162">
        <v>105.4</v>
      </c>
      <c r="I4" s="162">
        <v>109.4</v>
      </c>
      <c r="J4" s="162">
        <v>108.15</v>
      </c>
      <c r="K4" s="162">
        <v>107.1</v>
      </c>
      <c r="L4" s="158">
        <v>105</v>
      </c>
      <c r="M4" s="103">
        <f t="shared" ref="M4:M19" si="1">AVERAGE(G4,H4)</f>
        <v>105.15625</v>
      </c>
      <c r="N4" s="103">
        <f t="shared" ref="N4:N20" si="2">MAX(G4,H4)-MIN(G4,H4)</f>
        <v>0.48750000000002558</v>
      </c>
      <c r="O4" s="158">
        <v>109</v>
      </c>
      <c r="P4" s="103">
        <f t="shared" si="0"/>
        <v>108.70773792613636</v>
      </c>
      <c r="Q4" s="103">
        <f t="shared" ref="Q4:Q20" si="3">MAX(B4,C4,D4,E4,F4,I4,J4,K4)-MIN(B4,C4,D4,E4,F4,I4,J4,K4)</f>
        <v>3</v>
      </c>
      <c r="R4" s="76">
        <v>102</v>
      </c>
      <c r="S4" s="77">
        <v>108</v>
      </c>
      <c r="T4" s="77">
        <v>106</v>
      </c>
      <c r="U4" s="77">
        <v>112</v>
      </c>
      <c r="V4" s="177">
        <f>P4/P$3*100</f>
        <v>100.02610693092527</v>
      </c>
    </row>
    <row r="5" spans="1:23" ht="15.95" customHeight="1">
      <c r="A5" s="80">
        <v>11</v>
      </c>
      <c r="B5" s="162">
        <v>109.17222222222226</v>
      </c>
      <c r="C5" s="162">
        <v>108.82444444444445</v>
      </c>
      <c r="D5" s="162">
        <v>110.42</v>
      </c>
      <c r="E5" s="162">
        <v>108.45</v>
      </c>
      <c r="F5" s="162">
        <v>109.16363636363639</v>
      </c>
      <c r="G5" s="162">
        <v>104.81499999999998</v>
      </c>
      <c r="H5" s="162">
        <v>106.3</v>
      </c>
      <c r="I5" s="162">
        <v>109.959</v>
      </c>
      <c r="J5" s="162">
        <v>107.79</v>
      </c>
      <c r="K5" s="162">
        <v>107.8</v>
      </c>
      <c r="L5" s="158">
        <v>105</v>
      </c>
      <c r="M5" s="103">
        <f t="shared" si="1"/>
        <v>105.55749999999999</v>
      </c>
      <c r="N5" s="103">
        <f t="shared" si="2"/>
        <v>1.4850000000000136</v>
      </c>
      <c r="O5" s="158">
        <v>109</v>
      </c>
      <c r="P5" s="103">
        <f t="shared" si="0"/>
        <v>108.94741287878787</v>
      </c>
      <c r="Q5" s="103">
        <f t="shared" si="3"/>
        <v>2.6299999999999955</v>
      </c>
      <c r="R5" s="76">
        <v>102</v>
      </c>
      <c r="S5" s="77">
        <v>108</v>
      </c>
      <c r="T5" s="77">
        <v>106</v>
      </c>
      <c r="U5" s="77">
        <v>112</v>
      </c>
      <c r="V5" s="177">
        <f t="shared" ref="V5:V20" si="4">P5/P$3*100</f>
        <v>100.24664093245947</v>
      </c>
    </row>
    <row r="6" spans="1:23" ht="15.95" customHeight="1">
      <c r="A6" s="80">
        <v>12</v>
      </c>
      <c r="B6" s="162">
        <v>109.20555555555559</v>
      </c>
      <c r="C6" s="162">
        <v>108.88052631578948</v>
      </c>
      <c r="D6" s="162">
        <v>110.87</v>
      </c>
      <c r="E6" s="162">
        <v>108.2</v>
      </c>
      <c r="F6" s="162">
        <v>109.05892857142858</v>
      </c>
      <c r="G6" s="162">
        <v>104.45217391304348</v>
      </c>
      <c r="H6" s="162">
        <v>106</v>
      </c>
      <c r="I6" s="162">
        <v>110.096</v>
      </c>
      <c r="J6" s="162">
        <v>107.66</v>
      </c>
      <c r="K6" s="162">
        <v>107.89473684210526</v>
      </c>
      <c r="L6" s="158">
        <v>105</v>
      </c>
      <c r="M6" s="103">
        <f t="shared" si="1"/>
        <v>105.22608695652174</v>
      </c>
      <c r="N6" s="103">
        <f t="shared" si="2"/>
        <v>1.547826086956519</v>
      </c>
      <c r="O6" s="158">
        <v>109</v>
      </c>
      <c r="P6" s="103">
        <f t="shared" si="0"/>
        <v>108.98321841060985</v>
      </c>
      <c r="Q6" s="103">
        <f t="shared" si="3"/>
        <v>3.210000000000008</v>
      </c>
      <c r="R6" s="76">
        <v>102</v>
      </c>
      <c r="S6" s="77">
        <v>108</v>
      </c>
      <c r="T6" s="77">
        <v>106</v>
      </c>
      <c r="U6" s="77">
        <v>112</v>
      </c>
      <c r="V6" s="177">
        <f t="shared" si="4"/>
        <v>100.27958695841006</v>
      </c>
    </row>
    <row r="7" spans="1:23" ht="15.95" customHeight="1">
      <c r="A7" s="80">
        <v>1</v>
      </c>
      <c r="B7" s="162">
        <v>109.16842105263159</v>
      </c>
      <c r="C7" s="162">
        <v>108.92611111111113</v>
      </c>
      <c r="D7" s="162">
        <v>110.01</v>
      </c>
      <c r="E7" s="162">
        <v>108.21</v>
      </c>
      <c r="F7" s="162">
        <v>109.29649122807017</v>
      </c>
      <c r="G7" s="162">
        <v>105.0130434782609</v>
      </c>
      <c r="H7" s="162">
        <v>105.8</v>
      </c>
      <c r="I7" s="162">
        <v>109.917</v>
      </c>
      <c r="J7" s="162">
        <v>108.54</v>
      </c>
      <c r="K7" s="162">
        <v>107.875</v>
      </c>
      <c r="L7" s="158">
        <v>105</v>
      </c>
      <c r="M7" s="103">
        <f t="shared" si="1"/>
        <v>105.40652173913045</v>
      </c>
      <c r="N7" s="103">
        <f t="shared" si="2"/>
        <v>0.78695652173909991</v>
      </c>
      <c r="O7" s="158">
        <v>109</v>
      </c>
      <c r="P7" s="103">
        <f t="shared" si="0"/>
        <v>108.99287792397661</v>
      </c>
      <c r="Q7" s="103">
        <f t="shared" si="3"/>
        <v>2.1350000000000051</v>
      </c>
      <c r="R7" s="76">
        <v>102</v>
      </c>
      <c r="S7" s="77">
        <v>108</v>
      </c>
      <c r="T7" s="77">
        <v>106</v>
      </c>
      <c r="U7" s="77">
        <v>112</v>
      </c>
      <c r="V7" s="177">
        <f t="shared" si="4"/>
        <v>100.28847504250929</v>
      </c>
    </row>
    <row r="8" spans="1:23" ht="15.95" customHeight="1">
      <c r="A8" s="80">
        <v>2</v>
      </c>
      <c r="B8" s="162">
        <v>109.12105263157893</v>
      </c>
      <c r="C8" s="162">
        <v>106.02238095238094</v>
      </c>
      <c r="D8" s="162">
        <v>109.81</v>
      </c>
      <c r="E8" s="162">
        <v>108.1</v>
      </c>
      <c r="F8" s="162">
        <v>109.41090909090904</v>
      </c>
      <c r="G8" s="162">
        <v>104.91304347826087</v>
      </c>
      <c r="H8" s="162">
        <v>106</v>
      </c>
      <c r="I8" s="162">
        <v>109.96599999999999</v>
      </c>
      <c r="J8" s="162">
        <v>108.41</v>
      </c>
      <c r="K8" s="162">
        <v>108.26086956521739</v>
      </c>
      <c r="L8" s="158">
        <v>105</v>
      </c>
      <c r="M8" s="103">
        <f t="shared" si="1"/>
        <v>105.45652173913044</v>
      </c>
      <c r="N8" s="103">
        <f t="shared" si="2"/>
        <v>1.0869565217391255</v>
      </c>
      <c r="O8" s="158">
        <v>109</v>
      </c>
      <c r="P8" s="103">
        <f t="shared" si="0"/>
        <v>108.63765153001079</v>
      </c>
      <c r="Q8" s="103">
        <f t="shared" si="3"/>
        <v>3.9436190476190518</v>
      </c>
      <c r="R8" s="76">
        <v>102</v>
      </c>
      <c r="S8" s="77">
        <v>108</v>
      </c>
      <c r="T8" s="77">
        <v>106</v>
      </c>
      <c r="U8" s="77">
        <v>112</v>
      </c>
      <c r="V8" s="177">
        <f t="shared" si="4"/>
        <v>99.961617783353958</v>
      </c>
    </row>
    <row r="9" spans="1:23" ht="15.95" customHeight="1">
      <c r="A9" s="80">
        <v>3</v>
      </c>
      <c r="B9" s="162">
        <v>109.21000000000001</v>
      </c>
      <c r="C9" s="162">
        <v>105.80727272727272</v>
      </c>
      <c r="D9" s="162">
        <v>109.57</v>
      </c>
      <c r="E9" s="162">
        <v>108.25</v>
      </c>
      <c r="F9" s="162">
        <v>108.559375</v>
      </c>
      <c r="G9" s="162">
        <v>105.46818181818185</v>
      </c>
      <c r="H9" s="162">
        <v>105.6</v>
      </c>
      <c r="I9" s="162">
        <v>110.357</v>
      </c>
      <c r="J9" s="162">
        <v>108.49</v>
      </c>
      <c r="K9" s="162">
        <v>109.14285714285714</v>
      </c>
      <c r="L9" s="158">
        <v>105</v>
      </c>
      <c r="M9" s="103">
        <f t="shared" si="1"/>
        <v>105.53409090909092</v>
      </c>
      <c r="N9" s="103">
        <f t="shared" si="2"/>
        <v>0.1318181818181472</v>
      </c>
      <c r="O9" s="158">
        <v>109</v>
      </c>
      <c r="P9" s="103">
        <f t="shared" si="0"/>
        <v>108.67331310876622</v>
      </c>
      <c r="Q9" s="103">
        <f t="shared" si="3"/>
        <v>4.5497272727272815</v>
      </c>
      <c r="R9" s="76">
        <v>102</v>
      </c>
      <c r="S9" s="77">
        <v>108</v>
      </c>
      <c r="T9" s="77">
        <v>106</v>
      </c>
      <c r="U9" s="77">
        <v>112</v>
      </c>
      <c r="V9" s="177">
        <f t="shared" si="4"/>
        <v>99.994431352635857</v>
      </c>
    </row>
    <row r="10" spans="1:23" ht="15.95" customHeight="1">
      <c r="A10" s="80">
        <v>4</v>
      </c>
      <c r="B10" s="162">
        <v>109.07777777777777</v>
      </c>
      <c r="C10" s="162">
        <v>106.02238095238094</v>
      </c>
      <c r="D10" s="162">
        <v>111.13</v>
      </c>
      <c r="E10" s="162">
        <v>108.23</v>
      </c>
      <c r="F10" s="162">
        <v>108.79206349206348</v>
      </c>
      <c r="G10" s="162">
        <v>106.22000000000003</v>
      </c>
      <c r="H10" s="162">
        <v>105.3</v>
      </c>
      <c r="I10" s="162">
        <v>110.119</v>
      </c>
      <c r="J10" s="162">
        <v>108.22</v>
      </c>
      <c r="K10" s="162">
        <v>108.55555555555556</v>
      </c>
      <c r="L10" s="158">
        <v>105</v>
      </c>
      <c r="M10" s="103">
        <f t="shared" si="1"/>
        <v>105.76000000000002</v>
      </c>
      <c r="N10" s="103">
        <f t="shared" si="2"/>
        <v>0.92000000000003013</v>
      </c>
      <c r="O10" s="158">
        <v>109</v>
      </c>
      <c r="P10" s="103">
        <f t="shared" si="0"/>
        <v>108.76834722222222</v>
      </c>
      <c r="Q10" s="103">
        <f t="shared" si="3"/>
        <v>5.1076190476190533</v>
      </c>
      <c r="R10" s="76">
        <v>102</v>
      </c>
      <c r="S10" s="77">
        <v>108</v>
      </c>
      <c r="T10" s="77">
        <v>106</v>
      </c>
      <c r="U10" s="77">
        <v>112</v>
      </c>
      <c r="V10" s="177">
        <f t="shared" si="4"/>
        <v>100.08187583980836</v>
      </c>
    </row>
    <row r="11" spans="1:23" ht="15.95" customHeight="1">
      <c r="A11" s="80">
        <v>5</v>
      </c>
      <c r="B11" s="162">
        <v>109.11666666666669</v>
      </c>
      <c r="C11" s="162">
        <v>105.16500000000002</v>
      </c>
      <c r="D11" s="162">
        <v>110.26</v>
      </c>
      <c r="E11" s="162">
        <v>108.04</v>
      </c>
      <c r="F11" s="162">
        <v>108.96792452830189</v>
      </c>
      <c r="G11" s="162">
        <v>105.7</v>
      </c>
      <c r="H11" s="162">
        <v>105.1</v>
      </c>
      <c r="I11" s="162">
        <v>108.465</v>
      </c>
      <c r="J11" s="162">
        <v>107.87</v>
      </c>
      <c r="K11" s="162">
        <v>107.64516129032258</v>
      </c>
      <c r="L11" s="158">
        <v>105</v>
      </c>
      <c r="M11" s="103">
        <f t="shared" si="1"/>
        <v>105.4</v>
      </c>
      <c r="N11" s="103">
        <f t="shared" si="2"/>
        <v>0.60000000000000853</v>
      </c>
      <c r="O11" s="158">
        <v>109</v>
      </c>
      <c r="P11" s="103">
        <f t="shared" si="0"/>
        <v>108.1912190606614</v>
      </c>
      <c r="Q11" s="103">
        <f t="shared" si="3"/>
        <v>5.0949999999999847</v>
      </c>
      <c r="R11" s="76">
        <v>102</v>
      </c>
      <c r="S11" s="77">
        <v>108</v>
      </c>
      <c r="T11" s="77">
        <v>106</v>
      </c>
      <c r="U11" s="77">
        <v>112</v>
      </c>
      <c r="V11" s="177">
        <f t="shared" si="4"/>
        <v>99.550838359842089</v>
      </c>
    </row>
    <row r="12" spans="1:23" ht="15.95" customHeight="1">
      <c r="A12" s="80">
        <v>6</v>
      </c>
      <c r="B12" s="162">
        <v>109.04722222222219</v>
      </c>
      <c r="C12" s="162">
        <v>106.02238095238094</v>
      </c>
      <c r="D12" s="162">
        <v>109.59</v>
      </c>
      <c r="E12" s="162">
        <v>108.1</v>
      </c>
      <c r="F12" s="162">
        <v>109</v>
      </c>
      <c r="G12" s="162">
        <v>105.55121951219513</v>
      </c>
      <c r="H12" s="162">
        <v>104.4</v>
      </c>
      <c r="I12" s="162">
        <v>108.33</v>
      </c>
      <c r="J12" s="162">
        <v>108.68</v>
      </c>
      <c r="K12" s="162">
        <v>107.73333333333333</v>
      </c>
      <c r="L12" s="158">
        <v>105</v>
      </c>
      <c r="M12" s="103">
        <f t="shared" si="1"/>
        <v>104.97560975609757</v>
      </c>
      <c r="N12" s="103">
        <f t="shared" si="2"/>
        <v>1.1512195121951265</v>
      </c>
      <c r="O12" s="158">
        <v>109</v>
      </c>
      <c r="P12" s="103">
        <f t="shared" si="0"/>
        <v>108.31286706349206</v>
      </c>
      <c r="Q12" s="103">
        <f t="shared" si="3"/>
        <v>3.5676190476190612</v>
      </c>
      <c r="R12" s="76">
        <v>102</v>
      </c>
      <c r="S12" s="77">
        <v>108</v>
      </c>
      <c r="T12" s="77">
        <v>106</v>
      </c>
      <c r="U12" s="77">
        <v>112</v>
      </c>
      <c r="V12" s="177">
        <f t="shared" si="4"/>
        <v>99.662771294619375</v>
      </c>
    </row>
    <row r="13" spans="1:23" ht="15.95" customHeight="1">
      <c r="A13" s="80">
        <v>7</v>
      </c>
      <c r="B13" s="162">
        <v>109.08529411764705</v>
      </c>
      <c r="C13" s="162">
        <v>104.79363636363637</v>
      </c>
      <c r="D13" s="162">
        <v>109</v>
      </c>
      <c r="E13" s="162">
        <v>108.19</v>
      </c>
      <c r="F13" s="162">
        <v>108.97230769230771</v>
      </c>
      <c r="G13" s="162">
        <v>104.83902439024394</v>
      </c>
      <c r="H13" s="162">
        <v>105.2</v>
      </c>
      <c r="I13" s="162">
        <v>108.949</v>
      </c>
      <c r="J13" s="162">
        <v>108.51</v>
      </c>
      <c r="K13" s="162">
        <v>106.79310344827586</v>
      </c>
      <c r="L13" s="158">
        <v>105</v>
      </c>
      <c r="M13" s="103">
        <f t="shared" si="1"/>
        <v>105.01951219512196</v>
      </c>
      <c r="N13" s="103">
        <f t="shared" si="2"/>
        <v>0.36097560975606768</v>
      </c>
      <c r="O13" s="158">
        <v>109</v>
      </c>
      <c r="P13" s="103">
        <f t="shared" si="0"/>
        <v>108.03666770273337</v>
      </c>
      <c r="Q13" s="103">
        <f t="shared" si="3"/>
        <v>4.2916577540106857</v>
      </c>
      <c r="R13" s="76">
        <v>102</v>
      </c>
      <c r="S13" s="77">
        <v>108</v>
      </c>
      <c r="T13" s="77">
        <v>106</v>
      </c>
      <c r="U13" s="77">
        <v>112</v>
      </c>
      <c r="V13" s="177">
        <f t="shared" si="4"/>
        <v>99.408629801837378</v>
      </c>
    </row>
    <row r="14" spans="1:23" ht="15.95" customHeight="1">
      <c r="A14" s="80">
        <v>8</v>
      </c>
      <c r="B14" s="162">
        <v>108.88124999999998</v>
      </c>
      <c r="C14" s="162">
        <v>104.82285714285715</v>
      </c>
      <c r="D14" s="162">
        <v>109.31</v>
      </c>
      <c r="E14" s="162">
        <v>108.6</v>
      </c>
      <c r="F14" s="162">
        <v>109.27540983606555</v>
      </c>
      <c r="G14" s="162">
        <v>104.57659574468084</v>
      </c>
      <c r="H14" s="162">
        <v>104.5</v>
      </c>
      <c r="I14" s="162">
        <v>108.783</v>
      </c>
      <c r="J14" s="162">
        <v>108.09</v>
      </c>
      <c r="K14" s="162">
        <v>107.44444444444444</v>
      </c>
      <c r="L14" s="158">
        <v>105</v>
      </c>
      <c r="M14" s="103">
        <f t="shared" si="1"/>
        <v>104.53829787234042</v>
      </c>
      <c r="N14" s="103">
        <f t="shared" si="2"/>
        <v>7.6595744680844291E-2</v>
      </c>
      <c r="O14" s="158">
        <v>109</v>
      </c>
      <c r="P14" s="103">
        <f t="shared" si="0"/>
        <v>108.15087017792091</v>
      </c>
      <c r="Q14" s="103">
        <f t="shared" si="3"/>
        <v>4.4871428571428567</v>
      </c>
      <c r="R14" s="76">
        <v>102</v>
      </c>
      <c r="S14" s="77">
        <v>108</v>
      </c>
      <c r="T14" s="77">
        <v>106</v>
      </c>
      <c r="U14" s="77">
        <v>112</v>
      </c>
      <c r="V14" s="177">
        <f t="shared" si="4"/>
        <v>99.51371182463366</v>
      </c>
    </row>
    <row r="15" spans="1:23" ht="15.95" customHeight="1">
      <c r="A15" s="80">
        <v>9</v>
      </c>
      <c r="B15" s="162">
        <v>109.04374999999999</v>
      </c>
      <c r="C15" s="162">
        <v>105.04333333333332</v>
      </c>
      <c r="D15" s="162">
        <v>109.92</v>
      </c>
      <c r="E15" s="162">
        <v>108.29</v>
      </c>
      <c r="F15" s="162">
        <v>109.42222222222223</v>
      </c>
      <c r="G15" s="162">
        <v>104.43030303030299</v>
      </c>
      <c r="H15" s="162">
        <v>104.4</v>
      </c>
      <c r="I15" s="162">
        <v>109.03100000000001</v>
      </c>
      <c r="J15" s="162">
        <v>107.91</v>
      </c>
      <c r="K15" s="162">
        <v>107.30769230769231</v>
      </c>
      <c r="L15" s="158">
        <v>105</v>
      </c>
      <c r="M15" s="103">
        <f t="shared" si="1"/>
        <v>104.41515151515151</v>
      </c>
      <c r="N15" s="103">
        <f t="shared" si="2"/>
        <v>3.0303030302988532E-2</v>
      </c>
      <c r="O15" s="158">
        <v>109</v>
      </c>
      <c r="P15" s="103">
        <f t="shared" si="0"/>
        <v>108.24599973290597</v>
      </c>
      <c r="Q15" s="103">
        <f t="shared" si="3"/>
        <v>4.8766666666666794</v>
      </c>
      <c r="R15" s="76">
        <v>102</v>
      </c>
      <c r="S15" s="77">
        <v>108</v>
      </c>
      <c r="T15" s="77">
        <v>106</v>
      </c>
      <c r="U15" s="77">
        <v>112</v>
      </c>
      <c r="V15" s="177">
        <f t="shared" si="4"/>
        <v>99.601244131171867</v>
      </c>
      <c r="W15" s="12"/>
    </row>
    <row r="16" spans="1:23" ht="15.95" customHeight="1">
      <c r="A16" s="80">
        <v>10</v>
      </c>
      <c r="B16" s="162">
        <v>109.18124999999999</v>
      </c>
      <c r="C16" s="162">
        <v>104.82285714285715</v>
      </c>
      <c r="D16" s="162">
        <v>110.02</v>
      </c>
      <c r="E16" s="162">
        <v>108.04</v>
      </c>
      <c r="F16" s="162">
        <v>109.64375</v>
      </c>
      <c r="G16" s="162">
        <v>104.2590909090909</v>
      </c>
      <c r="H16" s="162">
        <v>104.3</v>
      </c>
      <c r="I16" s="162">
        <v>109.255</v>
      </c>
      <c r="J16" s="162">
        <v>107.32</v>
      </c>
      <c r="K16" s="162">
        <v>107.61818181818182</v>
      </c>
      <c r="L16" s="158">
        <v>105</v>
      </c>
      <c r="M16" s="103">
        <f t="shared" si="1"/>
        <v>104.27954545454546</v>
      </c>
      <c r="N16" s="103">
        <f t="shared" si="2"/>
        <v>4.0909090909096335E-2</v>
      </c>
      <c r="O16" s="158">
        <v>109</v>
      </c>
      <c r="P16" s="103">
        <f t="shared" si="0"/>
        <v>108.23762987012988</v>
      </c>
      <c r="Q16" s="103">
        <f t="shared" si="3"/>
        <v>5.1971428571428504</v>
      </c>
      <c r="R16" s="76">
        <v>102</v>
      </c>
      <c r="S16" s="77">
        <v>108</v>
      </c>
      <c r="T16" s="77">
        <v>106</v>
      </c>
      <c r="U16" s="77">
        <v>112</v>
      </c>
      <c r="V16" s="177">
        <f t="shared" si="4"/>
        <v>99.593542703426152</v>
      </c>
      <c r="W16" s="12"/>
    </row>
    <row r="17" spans="1:23" ht="15.95" customHeight="1">
      <c r="A17" s="80">
        <v>11</v>
      </c>
      <c r="B17" s="162">
        <v>109.26874999999998</v>
      </c>
      <c r="C17" s="162">
        <v>105.79588235294118</v>
      </c>
      <c r="D17" s="162">
        <v>110.71</v>
      </c>
      <c r="E17" s="162">
        <v>108.89</v>
      </c>
      <c r="F17" s="162">
        <v>109.69814814814818</v>
      </c>
      <c r="G17" s="162">
        <v>105.38888888888889</v>
      </c>
      <c r="H17" s="162">
        <v>104.6</v>
      </c>
      <c r="I17" s="162">
        <v>109.63800000000001</v>
      </c>
      <c r="J17" s="162">
        <v>108.49</v>
      </c>
      <c r="K17" s="162">
        <v>107.51785714285714</v>
      </c>
      <c r="L17" s="158">
        <v>105</v>
      </c>
      <c r="M17" s="103">
        <f t="shared" si="1"/>
        <v>104.99444444444444</v>
      </c>
      <c r="N17" s="103">
        <f t="shared" si="2"/>
        <v>0.78888888888889142</v>
      </c>
      <c r="O17" s="158">
        <v>109</v>
      </c>
      <c r="P17" s="103">
        <f t="shared" si="0"/>
        <v>108.75107970549331</v>
      </c>
      <c r="Q17" s="103">
        <f t="shared" si="3"/>
        <v>4.9141176470588164</v>
      </c>
      <c r="R17" s="76">
        <v>102</v>
      </c>
      <c r="S17" s="77">
        <v>108</v>
      </c>
      <c r="T17" s="77">
        <v>106</v>
      </c>
      <c r="U17" s="77">
        <v>112</v>
      </c>
      <c r="V17" s="177">
        <f t="shared" si="4"/>
        <v>100.06598734366534</v>
      </c>
      <c r="W17" s="12"/>
    </row>
    <row r="18" spans="1:23" ht="15.95" customHeight="1">
      <c r="A18" s="80">
        <v>12</v>
      </c>
      <c r="B18" s="162">
        <v>109.27500000000001</v>
      </c>
      <c r="C18" s="162">
        <v>105.49105263157897</v>
      </c>
      <c r="D18" s="162">
        <v>110.77</v>
      </c>
      <c r="E18" s="162">
        <v>108.94</v>
      </c>
      <c r="F18" s="162">
        <v>109.63571428571426</v>
      </c>
      <c r="G18" s="162">
        <v>105.36500000000004</v>
      </c>
      <c r="H18" s="162">
        <v>104</v>
      </c>
      <c r="I18" s="162">
        <v>109.56399999999999</v>
      </c>
      <c r="J18" s="162">
        <v>109</v>
      </c>
      <c r="K18" s="162">
        <v>107.45454545454545</v>
      </c>
      <c r="L18" s="158">
        <v>105</v>
      </c>
      <c r="M18" s="103">
        <f t="shared" si="1"/>
        <v>104.68250000000002</v>
      </c>
      <c r="N18" s="103">
        <f t="shared" si="2"/>
        <v>1.3650000000000375</v>
      </c>
      <c r="O18" s="158">
        <v>109</v>
      </c>
      <c r="P18" s="103">
        <f t="shared" si="0"/>
        <v>108.76628904647984</v>
      </c>
      <c r="Q18" s="103">
        <f t="shared" si="3"/>
        <v>5.2789473684210293</v>
      </c>
      <c r="R18" s="76">
        <v>102</v>
      </c>
      <c r="S18" s="77">
        <v>108</v>
      </c>
      <c r="T18" s="77">
        <v>106</v>
      </c>
      <c r="U18" s="77">
        <v>112</v>
      </c>
      <c r="V18" s="177">
        <f t="shared" si="4"/>
        <v>100.07998203435517</v>
      </c>
      <c r="W18" s="12"/>
    </row>
    <row r="19" spans="1:23" ht="15.95" customHeight="1">
      <c r="A19" s="84">
        <v>1</v>
      </c>
      <c r="B19" s="162">
        <v>109.13124999999999</v>
      </c>
      <c r="C19" s="162">
        <v>105.21263157894738</v>
      </c>
      <c r="D19" s="162">
        <v>110.63</v>
      </c>
      <c r="E19" s="162">
        <v>108.79</v>
      </c>
      <c r="F19" s="162">
        <v>109.8793103448276</v>
      </c>
      <c r="G19" s="162">
        <v>104.51052631578948</v>
      </c>
      <c r="H19" s="162">
        <v>104</v>
      </c>
      <c r="I19" s="162">
        <v>109.485</v>
      </c>
      <c r="J19" s="162">
        <v>109.34</v>
      </c>
      <c r="K19" s="162">
        <v>107.16981132075472</v>
      </c>
      <c r="L19" s="158">
        <v>105</v>
      </c>
      <c r="M19" s="103">
        <f t="shared" si="1"/>
        <v>104.25526315789475</v>
      </c>
      <c r="N19" s="103">
        <f t="shared" si="2"/>
        <v>0.51052631578947683</v>
      </c>
      <c r="O19" s="158">
        <v>109</v>
      </c>
      <c r="P19" s="103">
        <f t="shared" si="0"/>
        <v>108.70475040556622</v>
      </c>
      <c r="Q19" s="103">
        <f t="shared" si="3"/>
        <v>5.4173684210526147</v>
      </c>
      <c r="R19" s="76">
        <v>102</v>
      </c>
      <c r="S19" s="77">
        <v>108</v>
      </c>
      <c r="T19" s="77">
        <v>106</v>
      </c>
      <c r="U19" s="77">
        <v>112</v>
      </c>
      <c r="V19" s="177">
        <f t="shared" si="4"/>
        <v>100.02335800009743</v>
      </c>
      <c r="W19" s="12"/>
    </row>
    <row r="20" spans="1:23" ht="15.95" customHeight="1">
      <c r="A20" s="84">
        <v>2</v>
      </c>
      <c r="B20" s="162">
        <v>109.0148148148148</v>
      </c>
      <c r="C20" s="162">
        <v>104.95150000000001</v>
      </c>
      <c r="D20" s="162"/>
      <c r="E20" s="162"/>
      <c r="F20" s="162">
        <v>110.00862068965519</v>
      </c>
      <c r="G20" s="162"/>
      <c r="H20" s="162">
        <v>103.8</v>
      </c>
      <c r="I20" s="162">
        <v>109.42100000000001</v>
      </c>
      <c r="J20" s="162">
        <v>109.41</v>
      </c>
      <c r="K20" s="162">
        <v>108.11111111111111</v>
      </c>
      <c r="L20" s="158">
        <v>105</v>
      </c>
      <c r="M20" s="103">
        <f>AVERAGE(G20,H20)</f>
        <v>103.8</v>
      </c>
      <c r="N20" s="103">
        <f t="shared" si="2"/>
        <v>0</v>
      </c>
      <c r="O20" s="158">
        <v>109</v>
      </c>
      <c r="P20" s="103">
        <f t="shared" si="0"/>
        <v>108.48617443593018</v>
      </c>
      <c r="Q20" s="103">
        <f t="shared" si="3"/>
        <v>5.0571206896551786</v>
      </c>
      <c r="R20" s="76">
        <v>102</v>
      </c>
      <c r="S20" s="77">
        <v>108</v>
      </c>
      <c r="T20" s="77">
        <v>106</v>
      </c>
      <c r="U20" s="77">
        <v>112</v>
      </c>
      <c r="V20" s="177">
        <f t="shared" si="4"/>
        <v>99.822237971951878</v>
      </c>
      <c r="W20" s="12"/>
    </row>
    <row r="21" spans="1:23" ht="15.95" customHeight="1">
      <c r="A21" s="84">
        <v>3</v>
      </c>
      <c r="B21" s="162"/>
      <c r="C21" s="162"/>
      <c r="D21" s="162"/>
      <c r="E21" s="162"/>
      <c r="F21" s="162"/>
      <c r="G21" s="162"/>
      <c r="H21" s="162">
        <v>104.7</v>
      </c>
      <c r="I21" s="162"/>
      <c r="J21" s="162"/>
      <c r="K21" s="162"/>
      <c r="L21" s="158">
        <v>105</v>
      </c>
      <c r="M21" s="103">
        <f>AVERAGE(G21,H21)</f>
        <v>104.7</v>
      </c>
      <c r="N21" s="103">
        <f t="shared" ref="N21" si="5">MAX(G21,H21)-MIN(G21,H21)</f>
        <v>0</v>
      </c>
      <c r="O21" s="158">
        <v>109</v>
      </c>
      <c r="P21" s="103" t="e">
        <f t="shared" ref="P21" si="6">AVERAGE(B21,C21,D21,E21,F21,I21,J21,K21)</f>
        <v>#DIV/0!</v>
      </c>
      <c r="Q21" s="103">
        <f t="shared" ref="Q21" si="7">MAX(B21,C21,D21,E21,F21,I21,J21,K21)-MIN(B21,C21,D21,E21,F21,I21,J21,K21)</f>
        <v>0</v>
      </c>
      <c r="R21" s="76">
        <v>102</v>
      </c>
      <c r="S21" s="77">
        <v>108</v>
      </c>
      <c r="T21" s="77">
        <v>106</v>
      </c>
      <c r="U21" s="77">
        <v>112</v>
      </c>
      <c r="V21" s="177">
        <f>M21/M$4*100</f>
        <v>99.566121842496287</v>
      </c>
      <c r="W21" s="12"/>
    </row>
  </sheetData>
  <phoneticPr fontId="2"/>
  <pageMargins left="0.78700000000000003" right="0.78700000000000003" top="0.98399999999999999" bottom="0.98399999999999999" header="0.51200000000000001" footer="0.51200000000000001"/>
  <headerFooter alignWithMargins="0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>
  <sheetPr codeName="Sheet22"/>
  <dimension ref="A1:R31"/>
  <sheetViews>
    <sheetView zoomScale="80" workbookViewId="0">
      <selection activeCell="T24" sqref="T24"/>
    </sheetView>
  </sheetViews>
  <sheetFormatPr defaultRowHeight="13.5"/>
  <cols>
    <col min="1" max="1" width="3.625" customWidth="1"/>
    <col min="2" max="2" width="8.125" customWidth="1"/>
    <col min="3" max="3" width="9.375" bestFit="1" customWidth="1"/>
    <col min="4" max="5" width="8.75" customWidth="1"/>
    <col min="6" max="6" width="9.5" customWidth="1"/>
    <col min="7" max="8" width="8.75" customWidth="1"/>
    <col min="9" max="9" width="10.625" customWidth="1"/>
    <col min="10" max="10" width="8.625" customWidth="1"/>
    <col min="11" max="11" width="9.375" customWidth="1"/>
    <col min="12" max="12" width="6.875" style="5" customWidth="1"/>
    <col min="13" max="13" width="9.75" style="5" customWidth="1"/>
    <col min="14" max="14" width="6.5" style="5" customWidth="1"/>
    <col min="15" max="16" width="2.625" style="5" customWidth="1"/>
    <col min="17" max="17" width="10.125" bestFit="1" customWidth="1"/>
  </cols>
  <sheetData>
    <row r="1" spans="1:18" ht="20.100000000000001" customHeight="1">
      <c r="F1" s="58" t="s">
        <v>21</v>
      </c>
    </row>
    <row r="2" spans="1:18" ht="15.95" customHeight="1">
      <c r="A2" s="81" t="s">
        <v>28</v>
      </c>
      <c r="B2" s="71" t="s">
        <v>29</v>
      </c>
      <c r="C2" s="71" t="s">
        <v>30</v>
      </c>
      <c r="D2" s="71" t="s">
        <v>83</v>
      </c>
      <c r="E2" s="71" t="s">
        <v>31</v>
      </c>
      <c r="F2" s="71" t="s">
        <v>32</v>
      </c>
      <c r="G2" s="71" t="s">
        <v>33</v>
      </c>
      <c r="H2" s="72" t="s">
        <v>34</v>
      </c>
      <c r="I2" s="71" t="s">
        <v>35</v>
      </c>
      <c r="J2" s="71" t="s">
        <v>72</v>
      </c>
      <c r="K2" s="71" t="s">
        <v>59</v>
      </c>
      <c r="L2" s="74" t="s">
        <v>1</v>
      </c>
      <c r="M2" s="75" t="s">
        <v>60</v>
      </c>
      <c r="N2" s="75" t="s">
        <v>36</v>
      </c>
      <c r="O2" s="76" t="s">
        <v>37</v>
      </c>
      <c r="P2" s="77" t="s">
        <v>38</v>
      </c>
      <c r="Q2" s="78" t="s">
        <v>148</v>
      </c>
    </row>
    <row r="3" spans="1:18" ht="15.95" customHeight="1">
      <c r="A3" s="80">
        <v>9</v>
      </c>
      <c r="B3" s="164"/>
      <c r="C3" s="164"/>
      <c r="D3" s="164">
        <v>11.257999999999999</v>
      </c>
      <c r="E3" s="164"/>
      <c r="F3" s="164">
        <v>11.333888888888888</v>
      </c>
      <c r="G3" s="164"/>
      <c r="H3" s="165"/>
      <c r="I3" s="164"/>
      <c r="J3" s="164">
        <v>11.34</v>
      </c>
      <c r="K3" s="164">
        <v>11.271428571428572</v>
      </c>
      <c r="L3" s="162">
        <v>11.4</v>
      </c>
      <c r="M3" s="166">
        <f t="shared" ref="M3:M20" si="0">AVERAGE(B3:K3)</f>
        <v>11.300829365079366</v>
      </c>
      <c r="N3" s="166">
        <f t="shared" ref="N3:N20" si="1">MAX(B3:K3)-MIN(B3:K3)</f>
        <v>8.2000000000000739E-2</v>
      </c>
      <c r="O3" s="95">
        <v>10.9</v>
      </c>
      <c r="P3" s="96">
        <v>11.9</v>
      </c>
      <c r="Q3" s="177">
        <f>M3/M3*100</f>
        <v>100</v>
      </c>
    </row>
    <row r="4" spans="1:18" ht="15.95" customHeight="1">
      <c r="A4" s="80">
        <v>10</v>
      </c>
      <c r="B4" s="164">
        <v>11.329545454545453</v>
      </c>
      <c r="C4" s="164">
        <v>11.039545454545454</v>
      </c>
      <c r="D4" s="164">
        <v>11.212999999999999</v>
      </c>
      <c r="E4" s="164">
        <v>11.21</v>
      </c>
      <c r="F4" s="164">
        <v>11.3803125</v>
      </c>
      <c r="G4" s="164">
        <v>11.345833333333337</v>
      </c>
      <c r="H4" s="164">
        <v>11.1</v>
      </c>
      <c r="I4" s="164">
        <v>11.14</v>
      </c>
      <c r="J4" s="164">
        <v>11.34</v>
      </c>
      <c r="K4" s="164">
        <v>11.483333333333333</v>
      </c>
      <c r="L4" s="162">
        <v>11.4</v>
      </c>
      <c r="M4" s="166">
        <f t="shared" si="0"/>
        <v>11.258157007575758</v>
      </c>
      <c r="N4" s="166">
        <f t="shared" si="1"/>
        <v>0.4437878787878784</v>
      </c>
      <c r="O4" s="95">
        <v>10.9</v>
      </c>
      <c r="P4" s="96">
        <v>11.9</v>
      </c>
      <c r="Q4" s="177">
        <f>M4/M$3*100</f>
        <v>99.622396231948514</v>
      </c>
    </row>
    <row r="5" spans="1:18" ht="15.95" customHeight="1">
      <c r="A5" s="80">
        <v>11</v>
      </c>
      <c r="B5" s="164">
        <v>11.349999999999998</v>
      </c>
      <c r="C5" s="164">
        <v>11.059277777777776</v>
      </c>
      <c r="D5" s="164">
        <v>11.218999999999999</v>
      </c>
      <c r="E5" s="164">
        <v>11.2</v>
      </c>
      <c r="F5" s="164">
        <v>11.348909090909094</v>
      </c>
      <c r="G5" s="164">
        <v>11.304166666666669</v>
      </c>
      <c r="H5" s="164">
        <v>11</v>
      </c>
      <c r="I5" s="164">
        <v>11.163</v>
      </c>
      <c r="J5" s="164">
        <v>11.45</v>
      </c>
      <c r="K5" s="164">
        <v>11.738095238095234</v>
      </c>
      <c r="L5" s="162">
        <v>11.4</v>
      </c>
      <c r="M5" s="166">
        <f t="shared" si="0"/>
        <v>11.283244877344876</v>
      </c>
      <c r="N5" s="166">
        <f t="shared" si="1"/>
        <v>0.7380952380952337</v>
      </c>
      <c r="O5" s="95">
        <v>10.9</v>
      </c>
      <c r="P5" s="96">
        <v>11.9</v>
      </c>
      <c r="Q5" s="177">
        <f t="shared" ref="Q5:Q20" si="2">M5/M$3*100</f>
        <v>99.844396484838299</v>
      </c>
    </row>
    <row r="6" spans="1:18" ht="15.95" customHeight="1">
      <c r="A6" s="80">
        <v>12</v>
      </c>
      <c r="B6" s="164">
        <v>11.369444444444444</v>
      </c>
      <c r="C6" s="164">
        <v>11.128631578947369</v>
      </c>
      <c r="D6" s="164">
        <v>11.244999999999999</v>
      </c>
      <c r="E6" s="164">
        <v>11.16</v>
      </c>
      <c r="F6" s="164">
        <v>11.375357142857142</v>
      </c>
      <c r="G6" s="164">
        <v>11.212499999999999</v>
      </c>
      <c r="H6" s="164">
        <v>11.07</v>
      </c>
      <c r="I6" s="164">
        <v>11.223000000000001</v>
      </c>
      <c r="J6" s="164">
        <v>11.29</v>
      </c>
      <c r="K6" s="164">
        <v>11.55833333333333</v>
      </c>
      <c r="L6" s="162">
        <v>11.4</v>
      </c>
      <c r="M6" s="166">
        <f t="shared" si="0"/>
        <v>11.263226649958227</v>
      </c>
      <c r="N6" s="166">
        <f t="shared" si="1"/>
        <v>0.48833333333332973</v>
      </c>
      <c r="O6" s="95">
        <v>10.9</v>
      </c>
      <c r="P6" s="96">
        <v>11.9</v>
      </c>
      <c r="Q6" s="177">
        <f t="shared" si="2"/>
        <v>99.667257031264143</v>
      </c>
    </row>
    <row r="7" spans="1:18" ht="15.95" customHeight="1">
      <c r="A7" s="80">
        <v>1</v>
      </c>
      <c r="B7" s="164">
        <v>11.376315789473679</v>
      </c>
      <c r="C7" s="164">
        <v>11.133555555555555</v>
      </c>
      <c r="D7" s="164">
        <v>11.22</v>
      </c>
      <c r="E7" s="164">
        <v>11.18</v>
      </c>
      <c r="F7" s="164">
        <v>11.392807017543863</v>
      </c>
      <c r="G7" s="164">
        <v>11.290909090909093</v>
      </c>
      <c r="H7" s="164">
        <v>11.08</v>
      </c>
      <c r="I7" s="164">
        <v>11.214</v>
      </c>
      <c r="J7" s="164">
        <v>11.52</v>
      </c>
      <c r="K7" s="164">
        <v>11.684999999999997</v>
      </c>
      <c r="L7" s="162">
        <v>11.4</v>
      </c>
      <c r="M7" s="166">
        <f t="shared" si="0"/>
        <v>11.309258745348219</v>
      </c>
      <c r="N7" s="166">
        <f t="shared" si="1"/>
        <v>0.60499999999999687</v>
      </c>
      <c r="O7" s="95">
        <v>10.9</v>
      </c>
      <c r="P7" s="96">
        <v>11.9</v>
      </c>
      <c r="Q7" s="177">
        <f t="shared" si="2"/>
        <v>100.07459081096206</v>
      </c>
    </row>
    <row r="8" spans="1:18" ht="15.95" customHeight="1">
      <c r="A8" s="80">
        <v>2</v>
      </c>
      <c r="B8" s="164">
        <v>11.323684210526313</v>
      </c>
      <c r="C8" s="164">
        <v>11.535285714285713</v>
      </c>
      <c r="D8" s="164">
        <v>11.182</v>
      </c>
      <c r="E8" s="164">
        <v>11.24</v>
      </c>
      <c r="F8" s="164">
        <v>11.334545454545456</v>
      </c>
      <c r="G8" s="164">
        <v>11.3375</v>
      </c>
      <c r="H8" s="164">
        <v>11.08</v>
      </c>
      <c r="I8" s="164">
        <v>11.303000000000001</v>
      </c>
      <c r="J8" s="164">
        <v>11.49</v>
      </c>
      <c r="K8" s="164">
        <v>11.762962962962968</v>
      </c>
      <c r="L8" s="162">
        <v>11.4</v>
      </c>
      <c r="M8" s="166">
        <f t="shared" si="0"/>
        <v>11.358897834232044</v>
      </c>
      <c r="N8" s="166">
        <f t="shared" si="1"/>
        <v>0.68296296296296788</v>
      </c>
      <c r="O8" s="95">
        <v>10.9</v>
      </c>
      <c r="P8" s="96">
        <v>11.9</v>
      </c>
      <c r="Q8" s="177">
        <f t="shared" si="2"/>
        <v>100.51384254444294</v>
      </c>
    </row>
    <row r="9" spans="1:18" ht="15.95" customHeight="1">
      <c r="A9" s="80">
        <v>3</v>
      </c>
      <c r="B9" s="164">
        <v>11.284999999999998</v>
      </c>
      <c r="C9" s="164">
        <v>11.438318181818184</v>
      </c>
      <c r="D9" s="164">
        <v>11.227</v>
      </c>
      <c r="E9" s="164">
        <v>11.3</v>
      </c>
      <c r="F9" s="164">
        <v>11.33640625</v>
      </c>
      <c r="G9" s="164">
        <v>11.313636363636364</v>
      </c>
      <c r="H9" s="164">
        <v>11</v>
      </c>
      <c r="I9" s="164">
        <v>11.292</v>
      </c>
      <c r="J9" s="164">
        <v>11.64</v>
      </c>
      <c r="K9" s="164">
        <v>11.561290322580648</v>
      </c>
      <c r="L9" s="162">
        <v>11.4</v>
      </c>
      <c r="M9" s="166">
        <f t="shared" si="0"/>
        <v>11.33936511180352</v>
      </c>
      <c r="N9" s="166">
        <f t="shared" si="1"/>
        <v>0.64000000000000057</v>
      </c>
      <c r="O9" s="95">
        <v>10.9</v>
      </c>
      <c r="P9" s="96">
        <v>11.9</v>
      </c>
      <c r="Q9" s="177">
        <f t="shared" si="2"/>
        <v>100.34099927960361</v>
      </c>
    </row>
    <row r="10" spans="1:18" ht="15.95" customHeight="1">
      <c r="A10" s="80">
        <v>4</v>
      </c>
      <c r="B10" s="164">
        <v>11.311111111111115</v>
      </c>
      <c r="C10" s="164">
        <v>11.535285714285713</v>
      </c>
      <c r="D10" s="164">
        <v>11.237</v>
      </c>
      <c r="E10" s="164">
        <v>11.27</v>
      </c>
      <c r="F10" s="164">
        <v>11.351904761904759</v>
      </c>
      <c r="G10" s="164">
        <v>11.376190476190477</v>
      </c>
      <c r="H10" s="164">
        <v>11.12</v>
      </c>
      <c r="I10" s="164">
        <v>11.292999999999999</v>
      </c>
      <c r="J10" s="164">
        <v>11.55</v>
      </c>
      <c r="K10" s="164">
        <v>11.373333333333335</v>
      </c>
      <c r="L10" s="162">
        <v>11.4</v>
      </c>
      <c r="M10" s="166">
        <f t="shared" si="0"/>
        <v>11.341782539682539</v>
      </c>
      <c r="N10" s="166">
        <f t="shared" si="1"/>
        <v>0.43000000000000149</v>
      </c>
      <c r="O10" s="95">
        <v>10.9</v>
      </c>
      <c r="P10" s="96">
        <v>11.9</v>
      </c>
      <c r="Q10" s="177">
        <f t="shared" si="2"/>
        <v>100.36239087663532</v>
      </c>
    </row>
    <row r="11" spans="1:18" ht="15.95" customHeight="1">
      <c r="A11" s="80">
        <v>5</v>
      </c>
      <c r="B11" s="164">
        <v>11.288888888888884</v>
      </c>
      <c r="C11" s="164">
        <v>11.421388888888888</v>
      </c>
      <c r="D11" s="164">
        <v>11.195</v>
      </c>
      <c r="E11" s="164">
        <v>11.22</v>
      </c>
      <c r="F11" s="164">
        <v>11.396981132075471</v>
      </c>
      <c r="G11" s="164">
        <v>11.44</v>
      </c>
      <c r="H11" s="164">
        <v>11.15</v>
      </c>
      <c r="I11" s="164">
        <v>11.166</v>
      </c>
      <c r="J11" s="164">
        <v>11.59</v>
      </c>
      <c r="K11" s="164">
        <v>11.674999999999997</v>
      </c>
      <c r="L11" s="162">
        <v>11.4</v>
      </c>
      <c r="M11" s="166">
        <f t="shared" si="0"/>
        <v>11.354325890985324</v>
      </c>
      <c r="N11" s="166">
        <f t="shared" si="1"/>
        <v>0.5249999999999968</v>
      </c>
      <c r="O11" s="95">
        <v>10.9</v>
      </c>
      <c r="P11" s="96">
        <v>11.9</v>
      </c>
      <c r="Q11" s="177">
        <f t="shared" si="2"/>
        <v>100.47338583901875</v>
      </c>
    </row>
    <row r="12" spans="1:18" ht="15.95" customHeight="1">
      <c r="A12" s="80">
        <v>6</v>
      </c>
      <c r="B12" s="164">
        <v>11.30555555555555</v>
      </c>
      <c r="C12" s="164">
        <v>11.535285714285713</v>
      </c>
      <c r="D12" s="164">
        <v>11.161</v>
      </c>
      <c r="E12" s="164">
        <v>11.24</v>
      </c>
      <c r="F12" s="164">
        <v>11.37</v>
      </c>
      <c r="G12" s="164">
        <v>11.348888888888887</v>
      </c>
      <c r="H12" s="164">
        <v>10.91</v>
      </c>
      <c r="I12" s="164">
        <v>11.148999999999999</v>
      </c>
      <c r="J12" s="164">
        <v>11.54</v>
      </c>
      <c r="K12" s="164">
        <v>11.427586206896551</v>
      </c>
      <c r="L12" s="162">
        <v>11.4</v>
      </c>
      <c r="M12" s="166">
        <f t="shared" si="0"/>
        <v>11.298731636562668</v>
      </c>
      <c r="N12" s="166">
        <f t="shared" si="1"/>
        <v>0.62999999999999901</v>
      </c>
      <c r="O12" s="95">
        <v>10.9</v>
      </c>
      <c r="P12" s="96">
        <v>11.9</v>
      </c>
      <c r="Q12" s="177">
        <f>M12/M$3*100</f>
        <v>99.981437393230806</v>
      </c>
    </row>
    <row r="13" spans="1:18" ht="15.95" customHeight="1">
      <c r="A13" s="80">
        <v>7</v>
      </c>
      <c r="B13" s="164">
        <v>11.382352941176469</v>
      </c>
      <c r="C13" s="164">
        <v>11.526227272727274</v>
      </c>
      <c r="D13" s="164">
        <v>11.167999999999999</v>
      </c>
      <c r="E13" s="164">
        <v>11.27</v>
      </c>
      <c r="F13" s="164">
        <v>11.324925373134324</v>
      </c>
      <c r="G13" s="164">
        <v>11.355555555555553</v>
      </c>
      <c r="H13" s="164">
        <v>11.04</v>
      </c>
      <c r="I13" s="164">
        <v>11.095000000000001</v>
      </c>
      <c r="J13" s="164">
        <v>11.43</v>
      </c>
      <c r="K13" s="164">
        <v>11.560714285714285</v>
      </c>
      <c r="L13" s="162">
        <v>11.4</v>
      </c>
      <c r="M13" s="166">
        <f t="shared" si="0"/>
        <v>11.31527754283079</v>
      </c>
      <c r="N13" s="166">
        <f t="shared" si="1"/>
        <v>0.52071428571428591</v>
      </c>
      <c r="O13" s="95">
        <v>10.9</v>
      </c>
      <c r="P13" s="96">
        <v>11.9</v>
      </c>
      <c r="Q13" s="177">
        <f>M13/M$3*100</f>
        <v>100.1278505964887</v>
      </c>
    </row>
    <row r="14" spans="1:18" ht="15.95" customHeight="1">
      <c r="A14" s="80">
        <v>8</v>
      </c>
      <c r="B14" s="164">
        <v>11.406250000000002</v>
      </c>
      <c r="C14" s="164">
        <v>11.53742857142857</v>
      </c>
      <c r="D14" s="164">
        <v>11.207000000000001</v>
      </c>
      <c r="E14" s="164">
        <v>11.25</v>
      </c>
      <c r="F14" s="164">
        <v>11.268644067796611</v>
      </c>
      <c r="G14" s="164">
        <v>11.327083333333329</v>
      </c>
      <c r="H14" s="164">
        <v>10.98</v>
      </c>
      <c r="I14" s="164">
        <v>11.087</v>
      </c>
      <c r="J14" s="164">
        <v>11.48</v>
      </c>
      <c r="K14" s="164">
        <v>11.432000000000002</v>
      </c>
      <c r="L14" s="162">
        <v>11.4</v>
      </c>
      <c r="M14" s="166">
        <f t="shared" si="0"/>
        <v>11.297540597255853</v>
      </c>
      <c r="N14" s="166">
        <f t="shared" si="1"/>
        <v>0.55742857142857005</v>
      </c>
      <c r="O14" s="95">
        <v>10.9</v>
      </c>
      <c r="P14" s="96">
        <v>11.9</v>
      </c>
      <c r="Q14" s="177">
        <f t="shared" si="2"/>
        <v>99.970897995914569</v>
      </c>
    </row>
    <row r="15" spans="1:18" ht="15.95" customHeight="1">
      <c r="A15" s="80">
        <v>9</v>
      </c>
      <c r="B15" s="164">
        <v>11.409375000000001</v>
      </c>
      <c r="C15" s="164">
        <v>11.517500000000002</v>
      </c>
      <c r="D15" s="164">
        <v>11.205</v>
      </c>
      <c r="E15" s="164">
        <v>11.3</v>
      </c>
      <c r="F15" s="164">
        <v>11.322452830188677</v>
      </c>
      <c r="G15" s="164">
        <v>11.367391304347823</v>
      </c>
      <c r="H15" s="164">
        <v>11.13</v>
      </c>
      <c r="I15" s="164">
        <v>11.089</v>
      </c>
      <c r="J15" s="164">
        <v>11.31</v>
      </c>
      <c r="K15" s="164">
        <v>11.513333333333337</v>
      </c>
      <c r="L15" s="162">
        <v>11.4</v>
      </c>
      <c r="M15" s="166">
        <f t="shared" si="0"/>
        <v>11.316405246786983</v>
      </c>
      <c r="N15" s="166">
        <f t="shared" si="1"/>
        <v>0.42850000000000144</v>
      </c>
      <c r="O15" s="95">
        <v>10.9</v>
      </c>
      <c r="P15" s="96">
        <v>11.9</v>
      </c>
      <c r="Q15" s="177">
        <f t="shared" si="2"/>
        <v>100.13782954511063</v>
      </c>
      <c r="R15" s="12"/>
    </row>
    <row r="16" spans="1:18" ht="15.95" customHeight="1">
      <c r="A16" s="80">
        <v>10</v>
      </c>
      <c r="B16" s="164">
        <v>11.243749999999997</v>
      </c>
      <c r="C16" s="164">
        <v>11.53742857142857</v>
      </c>
      <c r="D16" s="164">
        <v>11.217000000000001</v>
      </c>
      <c r="E16" s="164">
        <v>11.28</v>
      </c>
      <c r="F16" s="164">
        <v>11.3452381</v>
      </c>
      <c r="G16" s="164">
        <v>11.4</v>
      </c>
      <c r="H16" s="164">
        <v>10.99</v>
      </c>
      <c r="I16" s="164">
        <v>11.134</v>
      </c>
      <c r="J16" s="164">
        <v>11.39</v>
      </c>
      <c r="K16" s="164">
        <v>11.383720930232554</v>
      </c>
      <c r="L16" s="162">
        <v>11.4</v>
      </c>
      <c r="M16" s="166">
        <f t="shared" si="0"/>
        <v>11.292113760166114</v>
      </c>
      <c r="N16" s="166">
        <f t="shared" si="1"/>
        <v>0.54742857142857027</v>
      </c>
      <c r="O16" s="95">
        <v>10.9</v>
      </c>
      <c r="P16" s="96">
        <v>11.9</v>
      </c>
      <c r="Q16" s="177">
        <f t="shared" si="2"/>
        <v>99.922876413476473</v>
      </c>
      <c r="R16" s="12"/>
    </row>
    <row r="17" spans="1:18" ht="15.95" customHeight="1">
      <c r="A17" s="80">
        <v>11</v>
      </c>
      <c r="B17" s="164">
        <v>11.321874999999999</v>
      </c>
      <c r="C17" s="164">
        <v>11.523684210526314</v>
      </c>
      <c r="D17" s="164">
        <v>11.25</v>
      </c>
      <c r="E17" s="164">
        <v>11.26</v>
      </c>
      <c r="F17" s="164">
        <v>11.368333333333336</v>
      </c>
      <c r="G17" s="164">
        <v>11.312195121951222</v>
      </c>
      <c r="H17" s="164">
        <v>11.46</v>
      </c>
      <c r="I17" s="164">
        <v>11.151</v>
      </c>
      <c r="J17" s="164">
        <v>11.44</v>
      </c>
      <c r="K17" s="164">
        <v>11.358536585365853</v>
      </c>
      <c r="L17" s="162">
        <v>11.4</v>
      </c>
      <c r="M17" s="166">
        <f t="shared" si="0"/>
        <v>11.344562425117672</v>
      </c>
      <c r="N17" s="166">
        <f t="shared" si="1"/>
        <v>0.37268421052631417</v>
      </c>
      <c r="O17" s="95">
        <v>10.9</v>
      </c>
      <c r="P17" s="96">
        <v>11.9</v>
      </c>
      <c r="Q17" s="177">
        <f t="shared" si="2"/>
        <v>100.38698982725502</v>
      </c>
      <c r="R17" s="12"/>
    </row>
    <row r="18" spans="1:18" ht="15.95" customHeight="1">
      <c r="A18" s="80">
        <v>12</v>
      </c>
      <c r="B18" s="164">
        <v>11.393749999999997</v>
      </c>
      <c r="C18" s="164">
        <v>11.574473684210526</v>
      </c>
      <c r="D18" s="164">
        <v>11.198</v>
      </c>
      <c r="E18" s="164">
        <v>11.21</v>
      </c>
      <c r="F18" s="164">
        <v>11.288596491228073</v>
      </c>
      <c r="G18" s="164">
        <v>11.257142857142856</v>
      </c>
      <c r="H18" s="164">
        <v>11.43</v>
      </c>
      <c r="I18" s="164">
        <v>11.180999999999999</v>
      </c>
      <c r="J18" s="164">
        <v>11.54</v>
      </c>
      <c r="K18" s="164">
        <v>11.371428571428572</v>
      </c>
      <c r="L18" s="162">
        <v>11.4</v>
      </c>
      <c r="M18" s="166">
        <f t="shared" si="0"/>
        <v>11.344439160401</v>
      </c>
      <c r="N18" s="166">
        <f t="shared" si="1"/>
        <v>0.39347368421052664</v>
      </c>
      <c r="O18" s="95">
        <v>10.9</v>
      </c>
      <c r="P18" s="96">
        <v>11.9</v>
      </c>
      <c r="Q18" s="177">
        <f t="shared" si="2"/>
        <v>100.38589906911074</v>
      </c>
      <c r="R18" s="12"/>
    </row>
    <row r="19" spans="1:18" ht="15.95" customHeight="1">
      <c r="A19" s="84">
        <v>1</v>
      </c>
      <c r="B19" s="164">
        <v>11.268750000000001</v>
      </c>
      <c r="C19" s="164">
        <v>11.545947368421052</v>
      </c>
      <c r="D19" s="164">
        <v>11.145</v>
      </c>
      <c r="E19" s="164">
        <v>11.15</v>
      </c>
      <c r="F19" s="164">
        <v>11.313620689655171</v>
      </c>
      <c r="G19" s="164">
        <v>11.274074074074074</v>
      </c>
      <c r="H19" s="164">
        <v>11.43</v>
      </c>
      <c r="I19" s="164">
        <v>11.154</v>
      </c>
      <c r="J19" s="164">
        <v>11.51</v>
      </c>
      <c r="K19" s="164">
        <v>11.254285714285716</v>
      </c>
      <c r="L19" s="162">
        <v>11.4</v>
      </c>
      <c r="M19" s="166">
        <f t="shared" si="0"/>
        <v>11.304567784643602</v>
      </c>
      <c r="N19" s="166">
        <f t="shared" si="1"/>
        <v>0.40094736842105227</v>
      </c>
      <c r="O19" s="95">
        <v>10.9</v>
      </c>
      <c r="P19" s="96">
        <v>11.9</v>
      </c>
      <c r="Q19" s="177">
        <f t="shared" si="2"/>
        <v>100.03308093099599</v>
      </c>
      <c r="R19" s="12"/>
    </row>
    <row r="20" spans="1:18" ht="15.95" customHeight="1">
      <c r="A20" s="84">
        <v>2</v>
      </c>
      <c r="B20" s="164">
        <v>11.381481481481481</v>
      </c>
      <c r="C20" s="164">
        <v>11.531599999999997</v>
      </c>
      <c r="D20" s="164"/>
      <c r="E20" s="164"/>
      <c r="F20" s="164">
        <v>11.353448275862068</v>
      </c>
      <c r="G20" s="164"/>
      <c r="H20" s="164">
        <v>11.46</v>
      </c>
      <c r="I20" s="164">
        <v>11.069000000000001</v>
      </c>
      <c r="J20" s="164">
        <v>11.61</v>
      </c>
      <c r="K20" s="164">
        <v>11.260000000000002</v>
      </c>
      <c r="L20" s="162">
        <v>11.4</v>
      </c>
      <c r="M20" s="166">
        <f t="shared" si="0"/>
        <v>11.380789965334793</v>
      </c>
      <c r="N20" s="166">
        <f t="shared" si="1"/>
        <v>0.54099999999999859</v>
      </c>
      <c r="O20" s="95">
        <v>10.9</v>
      </c>
      <c r="P20" s="96">
        <v>11.9</v>
      </c>
      <c r="Q20" s="177">
        <f t="shared" si="2"/>
        <v>100.70756399970531</v>
      </c>
      <c r="R20" s="12"/>
    </row>
    <row r="21" spans="1:18" ht="15.95" customHeight="1">
      <c r="A21" s="84">
        <v>3</v>
      </c>
      <c r="B21" s="164"/>
      <c r="C21" s="164"/>
      <c r="D21" s="164"/>
      <c r="E21" s="164"/>
      <c r="F21" s="164"/>
      <c r="G21" s="164"/>
      <c r="H21" s="164">
        <v>11.43</v>
      </c>
      <c r="I21" s="164"/>
      <c r="J21" s="164"/>
      <c r="K21" s="164"/>
      <c r="L21" s="162">
        <v>11.4</v>
      </c>
      <c r="M21" s="166">
        <f t="shared" ref="M21" si="3">AVERAGE(B21:K21)</f>
        <v>11.43</v>
      </c>
      <c r="N21" s="166">
        <f t="shared" ref="N21" si="4">MAX(B21:K21)-MIN(B21:K21)</f>
        <v>0</v>
      </c>
      <c r="O21" s="95">
        <v>10.9</v>
      </c>
      <c r="P21" s="96">
        <v>11.9</v>
      </c>
      <c r="Q21" s="177">
        <f t="shared" ref="Q21" si="5">M21/M$3*100</f>
        <v>101.14301907185488</v>
      </c>
      <c r="R21" s="12"/>
    </row>
    <row r="31" spans="1:18">
      <c r="G31" t="s">
        <v>65</v>
      </c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horizontalDpi="0" verticalDpi="0" copies="0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>
  <sheetPr codeName="Sheet23"/>
  <dimension ref="A1:R21"/>
  <sheetViews>
    <sheetView zoomScale="80" workbookViewId="0">
      <selection activeCell="H22" sqref="H22"/>
    </sheetView>
  </sheetViews>
  <sheetFormatPr defaultRowHeight="15.75"/>
  <cols>
    <col min="1" max="1" width="3.75" customWidth="1"/>
    <col min="2" max="2" width="6.875" customWidth="1"/>
    <col min="4" max="5" width="8.75" customWidth="1"/>
    <col min="6" max="6" width="9.5" customWidth="1"/>
    <col min="7" max="8" width="8.75" customWidth="1"/>
    <col min="9" max="9" width="10.625" customWidth="1"/>
    <col min="10" max="10" width="8.625" customWidth="1"/>
    <col min="11" max="11" width="9.375" customWidth="1"/>
    <col min="12" max="12" width="6.875" style="5" customWidth="1"/>
    <col min="13" max="13" width="9.75" style="5" customWidth="1"/>
    <col min="14" max="14" width="6.875" style="188" customWidth="1"/>
    <col min="15" max="16" width="2.625" style="5" customWidth="1"/>
    <col min="17" max="17" width="11.875" bestFit="1" customWidth="1"/>
  </cols>
  <sheetData>
    <row r="1" spans="1:18" ht="20.100000000000001" customHeight="1">
      <c r="F1" s="58" t="s">
        <v>22</v>
      </c>
    </row>
    <row r="2" spans="1:18" ht="15.95" customHeight="1">
      <c r="A2" s="81" t="s">
        <v>28</v>
      </c>
      <c r="B2" s="71" t="s">
        <v>29</v>
      </c>
      <c r="C2" s="71" t="s">
        <v>30</v>
      </c>
      <c r="D2" s="71" t="s">
        <v>83</v>
      </c>
      <c r="E2" s="71" t="s">
        <v>31</v>
      </c>
      <c r="F2" s="71" t="s">
        <v>32</v>
      </c>
      <c r="G2" s="71" t="s">
        <v>33</v>
      </c>
      <c r="H2" s="72" t="s">
        <v>34</v>
      </c>
      <c r="I2" s="71" t="s">
        <v>35</v>
      </c>
      <c r="J2" s="71" t="s">
        <v>72</v>
      </c>
      <c r="K2" s="94" t="s">
        <v>59</v>
      </c>
      <c r="L2" s="74" t="s">
        <v>1</v>
      </c>
      <c r="M2" s="75" t="s">
        <v>60</v>
      </c>
      <c r="N2" s="187" t="s">
        <v>36</v>
      </c>
      <c r="O2" s="76" t="s">
        <v>37</v>
      </c>
      <c r="P2" s="77" t="s">
        <v>38</v>
      </c>
      <c r="Q2" s="78" t="s">
        <v>150</v>
      </c>
    </row>
    <row r="3" spans="1:18" ht="15.95" customHeight="1">
      <c r="A3" s="80">
        <v>9</v>
      </c>
      <c r="B3" s="164"/>
      <c r="C3" s="164"/>
      <c r="D3" s="164">
        <v>5.7510000000000003</v>
      </c>
      <c r="E3" s="164"/>
      <c r="F3" s="164">
        <v>5.8427777777777781</v>
      </c>
      <c r="G3" s="164"/>
      <c r="H3" s="165"/>
      <c r="I3" s="164"/>
      <c r="J3" s="164">
        <v>5.68</v>
      </c>
      <c r="K3" s="164">
        <v>5.7285714285714286</v>
      </c>
      <c r="L3" s="162">
        <v>5.7</v>
      </c>
      <c r="M3" s="166">
        <f t="shared" ref="M3:M20" si="0">AVERAGE(B3:K3)</f>
        <v>5.7505873015873012</v>
      </c>
      <c r="N3" s="166">
        <f t="shared" ref="N3:N20" si="1">MAX(B3:K3)-MIN(B3:K3)</f>
        <v>0.16277777777777835</v>
      </c>
      <c r="O3" s="95">
        <v>5.5</v>
      </c>
      <c r="P3" s="96">
        <v>5.9</v>
      </c>
      <c r="Q3" s="79">
        <f>M3/M3*100</f>
        <v>100</v>
      </c>
    </row>
    <row r="4" spans="1:18" ht="15.95" customHeight="1">
      <c r="A4" s="80">
        <v>10</v>
      </c>
      <c r="B4" s="164">
        <v>5.8022727272727312</v>
      </c>
      <c r="C4" s="164">
        <v>5.9096363636363654</v>
      </c>
      <c r="D4" s="164">
        <v>5.7069999999999999</v>
      </c>
      <c r="E4" s="164">
        <v>5.85</v>
      </c>
      <c r="F4" s="164">
        <v>5.843333333333331</v>
      </c>
      <c r="G4" s="164">
        <v>5.8409090909090908</v>
      </c>
      <c r="H4" s="164">
        <v>5.76</v>
      </c>
      <c r="I4" s="164">
        <v>5.81</v>
      </c>
      <c r="J4" s="164">
        <v>5.68</v>
      </c>
      <c r="K4" s="164">
        <v>5.7266666666666648</v>
      </c>
      <c r="L4" s="162">
        <v>5.7</v>
      </c>
      <c r="M4" s="166">
        <f t="shared" si="0"/>
        <v>5.7929818181818185</v>
      </c>
      <c r="N4" s="166">
        <f t="shared" si="1"/>
        <v>0.22963636363636564</v>
      </c>
      <c r="O4" s="95">
        <v>5.5</v>
      </c>
      <c r="P4" s="96">
        <v>5.9</v>
      </c>
      <c r="Q4" s="79">
        <f>M4/M$3*100</f>
        <v>100.73722064149544</v>
      </c>
    </row>
    <row r="5" spans="1:18" ht="15.95" customHeight="1">
      <c r="A5" s="80">
        <v>11</v>
      </c>
      <c r="B5" s="164">
        <v>5.88055555555556</v>
      </c>
      <c r="C5" s="164">
        <v>5.8936111111111114</v>
      </c>
      <c r="D5" s="164">
        <v>5.6970000000000001</v>
      </c>
      <c r="E5" s="164">
        <v>5.83</v>
      </c>
      <c r="F5" s="164">
        <v>5.827924528301887</v>
      </c>
      <c r="G5" s="164">
        <v>5.8208333333333337</v>
      </c>
      <c r="H5" s="164">
        <v>5.72</v>
      </c>
      <c r="I5" s="164">
        <v>5.7939999999999996</v>
      </c>
      <c r="J5" s="164">
        <v>5.7</v>
      </c>
      <c r="K5" s="164">
        <v>5.7266666666666683</v>
      </c>
      <c r="L5" s="162">
        <v>5.7</v>
      </c>
      <c r="M5" s="166">
        <f t="shared" si="0"/>
        <v>5.7890591194968559</v>
      </c>
      <c r="N5" s="166">
        <f t="shared" si="1"/>
        <v>0.19661111111111129</v>
      </c>
      <c r="O5" s="95">
        <v>5.5</v>
      </c>
      <c r="P5" s="96">
        <v>5.9</v>
      </c>
      <c r="Q5" s="79">
        <f t="shared" ref="Q5:Q20" si="2">M5/M$3*100</f>
        <v>100.6690067621256</v>
      </c>
    </row>
    <row r="6" spans="1:18" ht="15.95" customHeight="1">
      <c r="A6" s="80">
        <v>12</v>
      </c>
      <c r="B6" s="164">
        <v>5.8611111111111152</v>
      </c>
      <c r="C6" s="164">
        <v>5.8880000000000008</v>
      </c>
      <c r="D6" s="164">
        <v>5.7110000000000003</v>
      </c>
      <c r="E6" s="164">
        <v>5.83</v>
      </c>
      <c r="F6" s="164">
        <v>5.8136363636363617</v>
      </c>
      <c r="G6" s="164">
        <v>5.8166666666666673</v>
      </c>
      <c r="H6" s="164">
        <v>5.72</v>
      </c>
      <c r="I6" s="164">
        <v>5.8250000000000002</v>
      </c>
      <c r="J6" s="164">
        <v>5.69</v>
      </c>
      <c r="K6" s="164">
        <v>5.7999999999999989</v>
      </c>
      <c r="L6" s="162">
        <v>5.7</v>
      </c>
      <c r="M6" s="166">
        <f t="shared" si="0"/>
        <v>5.7955414141414145</v>
      </c>
      <c r="N6" s="166">
        <f t="shared" si="1"/>
        <v>0.1980000000000004</v>
      </c>
      <c r="O6" s="95">
        <v>5.5</v>
      </c>
      <c r="P6" s="96">
        <v>5.9</v>
      </c>
      <c r="Q6" s="79">
        <f t="shared" si="2"/>
        <v>100.7817308075943</v>
      </c>
    </row>
    <row r="7" spans="1:18" ht="15.95" customHeight="1">
      <c r="A7" s="80">
        <v>1</v>
      </c>
      <c r="B7" s="164">
        <v>5.8131578947368467</v>
      </c>
      <c r="C7" s="164">
        <v>5.847333333333335</v>
      </c>
      <c r="D7" s="164">
        <v>5.7460000000000004</v>
      </c>
      <c r="E7" s="164">
        <v>5.9</v>
      </c>
      <c r="F7" s="164">
        <v>5.8145614035087689</v>
      </c>
      <c r="G7" s="164">
        <v>5.7960000000000003</v>
      </c>
      <c r="H7" s="164">
        <v>5.73</v>
      </c>
      <c r="I7" s="164">
        <v>5.8570000000000002</v>
      </c>
      <c r="J7" s="164">
        <v>5.64</v>
      </c>
      <c r="K7" s="164">
        <v>5.7967741935483881</v>
      </c>
      <c r="L7" s="162">
        <v>5.7</v>
      </c>
      <c r="M7" s="166">
        <f t="shared" si="0"/>
        <v>5.794082682512733</v>
      </c>
      <c r="N7" s="166">
        <f t="shared" si="1"/>
        <v>0.26000000000000068</v>
      </c>
      <c r="O7" s="95">
        <v>5.5</v>
      </c>
      <c r="P7" s="96">
        <v>5.9</v>
      </c>
      <c r="Q7" s="79">
        <f t="shared" si="2"/>
        <v>100.75636415281315</v>
      </c>
    </row>
    <row r="8" spans="1:18" ht="15.95" customHeight="1">
      <c r="A8" s="80">
        <v>2</v>
      </c>
      <c r="B8" s="164">
        <v>5.80526315789474</v>
      </c>
      <c r="C8" s="164">
        <v>5.8295238095238089</v>
      </c>
      <c r="D8" s="164">
        <v>5.742</v>
      </c>
      <c r="E8" s="164">
        <v>5.88</v>
      </c>
      <c r="F8" s="164">
        <v>5.8046296296296296</v>
      </c>
      <c r="G8" s="164">
        <v>5.8291666666666666</v>
      </c>
      <c r="H8" s="164">
        <v>5.74</v>
      </c>
      <c r="I8" s="164">
        <v>5.8040000000000003</v>
      </c>
      <c r="J8" s="164">
        <v>5.74</v>
      </c>
      <c r="K8" s="164">
        <v>5.7888888888888879</v>
      </c>
      <c r="L8" s="162">
        <v>5.7</v>
      </c>
      <c r="M8" s="166">
        <f t="shared" si="0"/>
        <v>5.7963472152603739</v>
      </c>
      <c r="N8" s="166">
        <f t="shared" si="1"/>
        <v>0.13999999999999968</v>
      </c>
      <c r="O8" s="95">
        <v>5.5</v>
      </c>
      <c r="P8" s="96">
        <v>5.9</v>
      </c>
      <c r="Q8" s="79">
        <f t="shared" si="2"/>
        <v>100.79574330886938</v>
      </c>
    </row>
    <row r="9" spans="1:18" ht="15.95" customHeight="1">
      <c r="A9" s="80">
        <v>3</v>
      </c>
      <c r="B9" s="164">
        <v>5.8125000000000044</v>
      </c>
      <c r="C9" s="164">
        <v>5.8853181818181808</v>
      </c>
      <c r="D9" s="164">
        <v>5.7409999999999997</v>
      </c>
      <c r="E9" s="164">
        <v>5.86</v>
      </c>
      <c r="F9" s="164">
        <v>5.8148437499999996</v>
      </c>
      <c r="G9" s="164">
        <v>5.8636363636363651</v>
      </c>
      <c r="H9" s="164">
        <v>5.7</v>
      </c>
      <c r="I9" s="164">
        <v>5.694</v>
      </c>
      <c r="J9" s="164">
        <v>5.8</v>
      </c>
      <c r="K9" s="164">
        <v>5.8000000000000016</v>
      </c>
      <c r="L9" s="162">
        <v>5.7</v>
      </c>
      <c r="M9" s="166">
        <f t="shared" si="0"/>
        <v>5.7971298295454563</v>
      </c>
      <c r="N9" s="166">
        <f t="shared" si="1"/>
        <v>0.19131818181818083</v>
      </c>
      <c r="O9" s="95">
        <v>5.5</v>
      </c>
      <c r="P9" s="96">
        <v>5.9</v>
      </c>
      <c r="Q9" s="79">
        <f t="shared" si="2"/>
        <v>100.80935260204306</v>
      </c>
    </row>
    <row r="10" spans="1:18" ht="15.95" customHeight="1">
      <c r="A10" s="80">
        <v>4</v>
      </c>
      <c r="B10" s="164">
        <v>5.8027777777777807</v>
      </c>
      <c r="C10" s="164">
        <v>5.8295238095238089</v>
      </c>
      <c r="D10" s="164">
        <v>5.76</v>
      </c>
      <c r="E10" s="164">
        <v>5.87</v>
      </c>
      <c r="F10" s="164">
        <v>5.8022950819672099</v>
      </c>
      <c r="G10" s="164">
        <v>5.8476190476190482</v>
      </c>
      <c r="H10" s="164">
        <v>5.69</v>
      </c>
      <c r="I10" s="164">
        <v>5.66</v>
      </c>
      <c r="J10" s="164">
        <v>5.78</v>
      </c>
      <c r="K10" s="164">
        <v>5.7966666666666677</v>
      </c>
      <c r="L10" s="162">
        <v>5.7</v>
      </c>
      <c r="M10" s="166">
        <f t="shared" si="0"/>
        <v>5.7838882383554502</v>
      </c>
      <c r="N10" s="166">
        <f t="shared" si="1"/>
        <v>0.20999999999999996</v>
      </c>
      <c r="O10" s="95">
        <v>5.5</v>
      </c>
      <c r="P10" s="96">
        <v>5.9</v>
      </c>
      <c r="Q10" s="79">
        <f t="shared" si="2"/>
        <v>100.579087578741</v>
      </c>
    </row>
    <row r="11" spans="1:18" ht="15.95" customHeight="1">
      <c r="A11" s="80">
        <v>5</v>
      </c>
      <c r="B11" s="164">
        <v>5.7833333333333323</v>
      </c>
      <c r="C11" s="164">
        <v>5.8691666666666675</v>
      </c>
      <c r="D11" s="164">
        <v>5.7069999999999999</v>
      </c>
      <c r="E11" s="164">
        <v>5.87</v>
      </c>
      <c r="F11" s="164">
        <v>5.8256862745098053</v>
      </c>
      <c r="G11" s="164">
        <v>5.79</v>
      </c>
      <c r="H11" s="164">
        <v>5.69</v>
      </c>
      <c r="I11" s="164">
        <v>5.6749999999999998</v>
      </c>
      <c r="J11" s="164">
        <v>5.77</v>
      </c>
      <c r="K11" s="164">
        <v>5.7709677419354835</v>
      </c>
      <c r="L11" s="162">
        <v>5.7</v>
      </c>
      <c r="M11" s="166">
        <f t="shared" si="0"/>
        <v>5.7751154016445287</v>
      </c>
      <c r="N11" s="166">
        <f t="shared" si="1"/>
        <v>0.19500000000000028</v>
      </c>
      <c r="O11" s="95">
        <v>5.5</v>
      </c>
      <c r="P11" s="96">
        <v>5.9</v>
      </c>
      <c r="Q11" s="79">
        <f t="shared" si="2"/>
        <v>100.42653208743491</v>
      </c>
    </row>
    <row r="12" spans="1:18" ht="15.95" customHeight="1">
      <c r="A12" s="80">
        <v>6</v>
      </c>
      <c r="B12" s="164">
        <v>5.786111111111115</v>
      </c>
      <c r="C12" s="164">
        <v>5.8295238095238089</v>
      </c>
      <c r="D12" s="164">
        <v>5.7320000000000002</v>
      </c>
      <c r="E12" s="164">
        <v>5.88</v>
      </c>
      <c r="F12" s="164">
        <v>5.84</v>
      </c>
      <c r="G12" s="164">
        <v>5.8586956521739157</v>
      </c>
      <c r="H12" s="164">
        <v>5.8</v>
      </c>
      <c r="I12" s="164">
        <v>5.7329999999999997</v>
      </c>
      <c r="J12" s="164">
        <v>5.77</v>
      </c>
      <c r="K12" s="164">
        <v>5.7833333333333332</v>
      </c>
      <c r="L12" s="162">
        <v>5.7</v>
      </c>
      <c r="M12" s="166">
        <f t="shared" si="0"/>
        <v>5.8012663906142166</v>
      </c>
      <c r="N12" s="166">
        <f t="shared" si="1"/>
        <v>0.14799999999999969</v>
      </c>
      <c r="O12" s="95">
        <v>5.5</v>
      </c>
      <c r="P12" s="96">
        <v>5.9</v>
      </c>
      <c r="Q12" s="79">
        <f t="shared" si="2"/>
        <v>100.88128544736512</v>
      </c>
    </row>
    <row r="13" spans="1:18" ht="15.95" customHeight="1">
      <c r="A13" s="80">
        <v>7</v>
      </c>
      <c r="B13" s="164">
        <v>5.8000000000000025</v>
      </c>
      <c r="C13" s="164">
        <v>5.8711363636363636</v>
      </c>
      <c r="D13" s="164">
        <v>5.7140000000000004</v>
      </c>
      <c r="E13" s="164">
        <v>5.88</v>
      </c>
      <c r="F13" s="164">
        <v>5.8411111111111111</v>
      </c>
      <c r="G13" s="164">
        <v>5.8711111111111149</v>
      </c>
      <c r="H13" s="164">
        <v>5.81</v>
      </c>
      <c r="I13" s="164">
        <v>5.7949999999999999</v>
      </c>
      <c r="J13" s="164">
        <v>5.78</v>
      </c>
      <c r="K13" s="164">
        <v>5.8032258064516142</v>
      </c>
      <c r="L13" s="162">
        <v>5.7</v>
      </c>
      <c r="M13" s="166">
        <f t="shared" si="0"/>
        <v>5.816558439231021</v>
      </c>
      <c r="N13" s="166">
        <f t="shared" si="1"/>
        <v>0.16599999999999948</v>
      </c>
      <c r="O13" s="95">
        <v>5.5</v>
      </c>
      <c r="P13" s="96">
        <v>5.9</v>
      </c>
      <c r="Q13" s="79">
        <f t="shared" si="2"/>
        <v>101.14720695789646</v>
      </c>
    </row>
    <row r="14" spans="1:18" ht="15.95" customHeight="1">
      <c r="A14" s="80">
        <v>8</v>
      </c>
      <c r="B14" s="164">
        <v>5.8000000000000025</v>
      </c>
      <c r="C14" s="164">
        <v>5.8679999999999994</v>
      </c>
      <c r="D14" s="164">
        <v>5.7</v>
      </c>
      <c r="E14" s="164">
        <v>5.91</v>
      </c>
      <c r="F14" s="164">
        <v>5.8308064516129035</v>
      </c>
      <c r="G14" s="164">
        <v>5.8469387755102078</v>
      </c>
      <c r="H14" s="164">
        <v>5.8</v>
      </c>
      <c r="I14" s="164">
        <v>5.7960000000000003</v>
      </c>
      <c r="J14" s="164">
        <v>5.77</v>
      </c>
      <c r="K14" s="164">
        <v>5.7645161290322582</v>
      </c>
      <c r="L14" s="162">
        <v>5.7</v>
      </c>
      <c r="M14" s="166">
        <f t="shared" si="0"/>
        <v>5.8086261356155378</v>
      </c>
      <c r="N14" s="166">
        <f t="shared" si="1"/>
        <v>0.20999999999999996</v>
      </c>
      <c r="O14" s="95">
        <v>5.5</v>
      </c>
      <c r="P14" s="96">
        <v>5.9</v>
      </c>
      <c r="Q14" s="79">
        <f t="shared" si="2"/>
        <v>101.00926794054959</v>
      </c>
    </row>
    <row r="15" spans="1:18" ht="15.95" customHeight="1">
      <c r="A15" s="80">
        <v>9</v>
      </c>
      <c r="B15" s="164">
        <v>5.809375000000002</v>
      </c>
      <c r="C15" s="164">
        <v>5.8709444444444436</v>
      </c>
      <c r="D15" s="164">
        <v>5.7110000000000003</v>
      </c>
      <c r="E15" s="164">
        <v>5.91</v>
      </c>
      <c r="F15" s="164">
        <v>5.8285999999999998</v>
      </c>
      <c r="G15" s="164">
        <v>5.7956521739130435</v>
      </c>
      <c r="H15" s="164">
        <v>5.79</v>
      </c>
      <c r="I15" s="164">
        <v>5.7729999999999997</v>
      </c>
      <c r="J15" s="164">
        <v>5.78</v>
      </c>
      <c r="K15" s="164">
        <v>5.7620689655172432</v>
      </c>
      <c r="L15" s="162">
        <v>5.7</v>
      </c>
      <c r="M15" s="166">
        <f t="shared" si="0"/>
        <v>5.8030640583874726</v>
      </c>
      <c r="N15" s="166">
        <f t="shared" si="1"/>
        <v>0.19899999999999984</v>
      </c>
      <c r="O15" s="95">
        <v>5.5</v>
      </c>
      <c r="P15" s="96">
        <v>5.9</v>
      </c>
      <c r="Q15" s="79">
        <f t="shared" si="2"/>
        <v>100.91254604178755</v>
      </c>
      <c r="R15" s="12"/>
    </row>
    <row r="16" spans="1:18" ht="15.95" customHeight="1">
      <c r="A16" s="80">
        <v>10</v>
      </c>
      <c r="B16" s="164">
        <v>5.809375000000002</v>
      </c>
      <c r="C16" s="164">
        <v>5.8679999999999994</v>
      </c>
      <c r="D16" s="164">
        <v>5.7069999999999999</v>
      </c>
      <c r="E16" s="164">
        <v>5.87</v>
      </c>
      <c r="F16" s="164">
        <v>5.8403448280000001</v>
      </c>
      <c r="G16" s="164">
        <v>5.8387096774193585</v>
      </c>
      <c r="H16" s="164">
        <v>5.76</v>
      </c>
      <c r="I16" s="164">
        <v>5.7640000000000002</v>
      </c>
      <c r="J16" s="164">
        <v>5.76</v>
      </c>
      <c r="K16" s="164">
        <v>5.6487804878048742</v>
      </c>
      <c r="L16" s="162">
        <v>5.7</v>
      </c>
      <c r="M16" s="166">
        <f t="shared" si="0"/>
        <v>5.7866209993224231</v>
      </c>
      <c r="N16" s="166">
        <f t="shared" si="1"/>
        <v>0.22121951219512592</v>
      </c>
      <c r="O16" s="95">
        <v>5.5</v>
      </c>
      <c r="P16" s="96">
        <v>5.9</v>
      </c>
      <c r="Q16" s="79">
        <f t="shared" si="2"/>
        <v>100.62660900261744</v>
      </c>
      <c r="R16" s="12"/>
    </row>
    <row r="17" spans="1:18" ht="15.95" customHeight="1">
      <c r="A17" s="80">
        <v>11</v>
      </c>
      <c r="B17" s="164">
        <v>5.8437500000000018</v>
      </c>
      <c r="C17" s="164">
        <v>5.8547894736842103</v>
      </c>
      <c r="D17" s="164">
        <v>5.734</v>
      </c>
      <c r="E17" s="164">
        <v>5.85</v>
      </c>
      <c r="F17" s="164">
        <v>5.8433333333333328</v>
      </c>
      <c r="G17" s="164">
        <v>5.7857142857142874</v>
      </c>
      <c r="H17" s="164">
        <v>5.79</v>
      </c>
      <c r="I17" s="164">
        <v>5.7949999999999999</v>
      </c>
      <c r="J17" s="164">
        <v>5.78</v>
      </c>
      <c r="K17" s="164">
        <v>5.642105263157891</v>
      </c>
      <c r="L17" s="162">
        <v>5.7</v>
      </c>
      <c r="M17" s="166">
        <f t="shared" si="0"/>
        <v>5.7918692355889716</v>
      </c>
      <c r="N17" s="166">
        <f t="shared" si="1"/>
        <v>0.21268421052631936</v>
      </c>
      <c r="O17" s="95">
        <v>5.5</v>
      </c>
      <c r="P17" s="96">
        <v>5.9</v>
      </c>
      <c r="Q17" s="79">
        <f t="shared" si="2"/>
        <v>100.71787335513149</v>
      </c>
      <c r="R17" s="12"/>
    </row>
    <row r="18" spans="1:18" ht="15.95" customHeight="1">
      <c r="A18" s="80">
        <v>12</v>
      </c>
      <c r="B18" s="164">
        <v>5.8343750000000023</v>
      </c>
      <c r="C18" s="164">
        <v>5.8625263157894745</v>
      </c>
      <c r="D18" s="164">
        <v>5.7149999999999999</v>
      </c>
      <c r="E18" s="164">
        <v>5.86</v>
      </c>
      <c r="F18" s="164">
        <v>5.8323636363636355</v>
      </c>
      <c r="G18" s="164">
        <v>5.7880952380952397</v>
      </c>
      <c r="H18" s="164">
        <v>5.758</v>
      </c>
      <c r="I18" s="164">
        <v>5.7709999999999999</v>
      </c>
      <c r="J18" s="164">
        <v>5.8</v>
      </c>
      <c r="K18" s="164">
        <v>5.6382352941176439</v>
      </c>
      <c r="L18" s="162">
        <v>5.7</v>
      </c>
      <c r="M18" s="166">
        <f t="shared" si="0"/>
        <v>5.7859595484365993</v>
      </c>
      <c r="N18" s="166">
        <f t="shared" si="1"/>
        <v>0.22429102167183057</v>
      </c>
      <c r="O18" s="95">
        <v>5.5</v>
      </c>
      <c r="P18" s="96">
        <v>5.9</v>
      </c>
      <c r="Q18" s="79">
        <f t="shared" si="2"/>
        <v>100.61510668379097</v>
      </c>
      <c r="R18" s="12"/>
    </row>
    <row r="19" spans="1:18" ht="15.95" customHeight="1">
      <c r="A19" s="84">
        <v>1</v>
      </c>
      <c r="B19" s="164">
        <v>5.8187500000000014</v>
      </c>
      <c r="C19" s="164">
        <v>5.8581052631578947</v>
      </c>
      <c r="D19" s="164">
        <v>5.718</v>
      </c>
      <c r="E19" s="164">
        <v>5.84</v>
      </c>
      <c r="F19" s="164">
        <v>5.8448214285714286</v>
      </c>
      <c r="G19" s="164">
        <v>5.8285714285714301</v>
      </c>
      <c r="H19" s="164">
        <v>5.75</v>
      </c>
      <c r="I19" s="164">
        <v>5.8209999999999997</v>
      </c>
      <c r="J19" s="164">
        <v>5.74</v>
      </c>
      <c r="K19" s="164">
        <v>5.6114285714285685</v>
      </c>
      <c r="L19" s="162">
        <v>5.7</v>
      </c>
      <c r="M19" s="166">
        <f t="shared" si="0"/>
        <v>5.7830676691729321</v>
      </c>
      <c r="N19" s="166">
        <f t="shared" si="1"/>
        <v>0.24667669172932616</v>
      </c>
      <c r="O19" s="95">
        <v>5.5</v>
      </c>
      <c r="P19" s="96">
        <v>5.9</v>
      </c>
      <c r="Q19" s="79">
        <f t="shared" si="2"/>
        <v>100.56481826780832</v>
      </c>
      <c r="R19" s="12"/>
    </row>
    <row r="20" spans="1:18" ht="15.95" customHeight="1">
      <c r="A20" s="84">
        <v>2</v>
      </c>
      <c r="B20" s="164">
        <v>5.8296296296296308</v>
      </c>
      <c r="C20" s="164">
        <v>5.8503999999999996</v>
      </c>
      <c r="D20" s="164"/>
      <c r="E20" s="164"/>
      <c r="F20" s="164">
        <v>5.844310344827587</v>
      </c>
      <c r="G20" s="164"/>
      <c r="H20" s="164">
        <v>5.76</v>
      </c>
      <c r="I20" s="164">
        <v>5.8259999999999996</v>
      </c>
      <c r="J20" s="164">
        <v>5.73</v>
      </c>
      <c r="K20" s="164">
        <v>5.6099999999999977</v>
      </c>
      <c r="L20" s="162">
        <v>5.7</v>
      </c>
      <c r="M20" s="166">
        <f t="shared" si="0"/>
        <v>5.7786199963510319</v>
      </c>
      <c r="N20" s="166">
        <f t="shared" si="1"/>
        <v>0.24040000000000195</v>
      </c>
      <c r="O20" s="95">
        <v>5.5</v>
      </c>
      <c r="P20" s="96">
        <v>5.9</v>
      </c>
      <c r="Q20" s="79">
        <f t="shared" si="2"/>
        <v>100.48747533588427</v>
      </c>
      <c r="R20" s="12"/>
    </row>
    <row r="21" spans="1:18" ht="15.95" customHeight="1">
      <c r="A21" s="84">
        <v>3</v>
      </c>
      <c r="B21" s="164"/>
      <c r="C21" s="164"/>
      <c r="D21" s="164"/>
      <c r="E21" s="164"/>
      <c r="F21" s="164"/>
      <c r="G21" s="164"/>
      <c r="H21" s="164">
        <v>5.78</v>
      </c>
      <c r="I21" s="164"/>
      <c r="J21" s="164"/>
      <c r="K21" s="164"/>
      <c r="L21" s="162">
        <v>5.7</v>
      </c>
      <c r="M21" s="166">
        <f t="shared" ref="M21" si="3">AVERAGE(B21:K21)</f>
        <v>5.78</v>
      </c>
      <c r="N21" s="166">
        <f t="shared" ref="N21" si="4">MAX(B21:K21)-MIN(B21:K21)</f>
        <v>0</v>
      </c>
      <c r="O21" s="95">
        <v>5.5</v>
      </c>
      <c r="P21" s="96">
        <v>5.9</v>
      </c>
      <c r="Q21" s="79">
        <f t="shared" ref="Q21" si="5">M21/M$3*100</f>
        <v>100.5114729482427</v>
      </c>
      <c r="R21" s="12"/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>
  <sheetPr codeName="Sheet24"/>
  <dimension ref="A1:R21"/>
  <sheetViews>
    <sheetView zoomScale="80" workbookViewId="0">
      <selection activeCell="H22" sqref="H22"/>
    </sheetView>
  </sheetViews>
  <sheetFormatPr defaultRowHeight="13.5"/>
  <cols>
    <col min="1" max="1" width="3.75" customWidth="1"/>
    <col min="2" max="2" width="9.375" customWidth="1"/>
    <col min="3" max="3" width="9.375" bestFit="1" customWidth="1"/>
    <col min="4" max="5" width="8.75" customWidth="1"/>
    <col min="6" max="6" width="9.5" customWidth="1"/>
    <col min="7" max="8" width="8.75" customWidth="1"/>
    <col min="9" max="9" width="10.625" customWidth="1"/>
    <col min="10" max="10" width="8.625" customWidth="1"/>
    <col min="11" max="11" width="9.375" customWidth="1"/>
    <col min="12" max="12" width="7.5" style="5" customWidth="1"/>
    <col min="13" max="13" width="9.75" style="5" customWidth="1"/>
    <col min="14" max="14" width="5.25" style="5" customWidth="1"/>
    <col min="15" max="16" width="2.625" style="5" customWidth="1"/>
    <col min="17" max="17" width="10.125" bestFit="1" customWidth="1"/>
  </cols>
  <sheetData>
    <row r="1" spans="1:18" ht="18" customHeight="1">
      <c r="F1" s="58" t="s">
        <v>86</v>
      </c>
    </row>
    <row r="2" spans="1:18" ht="16.5">
      <c r="A2" s="81" t="s">
        <v>28</v>
      </c>
      <c r="B2" s="71" t="s">
        <v>29</v>
      </c>
      <c r="C2" s="71" t="s">
        <v>30</v>
      </c>
      <c r="D2" s="71" t="s">
        <v>83</v>
      </c>
      <c r="E2" s="71" t="s">
        <v>31</v>
      </c>
      <c r="F2" s="71" t="s">
        <v>32</v>
      </c>
      <c r="G2" s="71" t="s">
        <v>33</v>
      </c>
      <c r="H2" s="72" t="s">
        <v>34</v>
      </c>
      <c r="I2" s="71" t="s">
        <v>35</v>
      </c>
      <c r="J2" s="71" t="s">
        <v>72</v>
      </c>
      <c r="K2" s="94" t="s">
        <v>59</v>
      </c>
      <c r="L2" s="74" t="s">
        <v>1</v>
      </c>
      <c r="M2" s="75" t="s">
        <v>60</v>
      </c>
      <c r="N2" s="75" t="s">
        <v>36</v>
      </c>
      <c r="O2" s="76" t="s">
        <v>37</v>
      </c>
      <c r="P2" s="77" t="s">
        <v>38</v>
      </c>
      <c r="Q2" s="78" t="s">
        <v>148</v>
      </c>
    </row>
    <row r="3" spans="1:18" ht="15.95" customHeight="1">
      <c r="A3" s="80">
        <v>9</v>
      </c>
      <c r="B3" s="162"/>
      <c r="C3" s="162"/>
      <c r="D3" s="162">
        <v>152.69</v>
      </c>
      <c r="E3" s="162"/>
      <c r="F3" s="162">
        <v>158.30000000000001</v>
      </c>
      <c r="G3" s="162"/>
      <c r="H3" s="163"/>
      <c r="I3" s="162"/>
      <c r="J3" s="162">
        <v>154.58000000000001</v>
      </c>
      <c r="K3" s="162">
        <v>155.6</v>
      </c>
      <c r="L3" s="158">
        <v>155</v>
      </c>
      <c r="M3" s="103">
        <f t="shared" ref="M3:M20" si="0">AVERAGE(B3:K3)</f>
        <v>155.29250000000002</v>
      </c>
      <c r="N3" s="103">
        <f t="shared" ref="N3:N20" si="1">MAX(B3:K3)-MIN(B3:K3)</f>
        <v>5.6100000000000136</v>
      </c>
      <c r="O3" s="101">
        <v>147</v>
      </c>
      <c r="P3" s="102">
        <v>163</v>
      </c>
      <c r="Q3" s="177">
        <f>M3/M3*100</f>
        <v>100</v>
      </c>
    </row>
    <row r="4" spans="1:18" ht="15.95" customHeight="1">
      <c r="A4" s="80">
        <v>10</v>
      </c>
      <c r="B4" s="162">
        <v>156.61363636363637</v>
      </c>
      <c r="C4" s="162">
        <v>156.50363636363633</v>
      </c>
      <c r="D4" s="162">
        <v>151.85</v>
      </c>
      <c r="E4" s="162">
        <v>153.97999999999999</v>
      </c>
      <c r="F4" s="162">
        <v>158.74687499999999</v>
      </c>
      <c r="G4" s="162">
        <v>158.45833333333334</v>
      </c>
      <c r="H4" s="162">
        <v>152.4</v>
      </c>
      <c r="I4" s="162">
        <v>153.5</v>
      </c>
      <c r="J4" s="162">
        <v>154.31</v>
      </c>
      <c r="K4" s="162">
        <v>156.18181818181819</v>
      </c>
      <c r="L4" s="158">
        <v>155</v>
      </c>
      <c r="M4" s="103">
        <f t="shared" si="0"/>
        <v>155.25442992424243</v>
      </c>
      <c r="N4" s="103">
        <f t="shared" si="1"/>
        <v>6.8968749999999943</v>
      </c>
      <c r="O4" s="101">
        <v>147</v>
      </c>
      <c r="P4" s="102">
        <v>163</v>
      </c>
      <c r="Q4" s="177">
        <f>M4/M$3*100</f>
        <v>99.975484923124043</v>
      </c>
    </row>
    <row r="5" spans="1:18" ht="15.95" customHeight="1">
      <c r="A5" s="80">
        <v>11</v>
      </c>
      <c r="B5" s="162">
        <v>155.66666666666666</v>
      </c>
      <c r="C5" s="162">
        <v>155.9133333333333</v>
      </c>
      <c r="D5" s="162">
        <v>152.47</v>
      </c>
      <c r="E5" s="162">
        <v>153.97999999999999</v>
      </c>
      <c r="F5" s="162">
        <v>158.40909090909091</v>
      </c>
      <c r="G5" s="162">
        <v>158.91666666666666</v>
      </c>
      <c r="H5" s="162">
        <v>152.9</v>
      </c>
      <c r="I5" s="162">
        <v>154.76499999999999</v>
      </c>
      <c r="J5" s="162">
        <v>156.27000000000001</v>
      </c>
      <c r="K5" s="162">
        <v>156.47368421052633</v>
      </c>
      <c r="L5" s="158">
        <v>155</v>
      </c>
      <c r="M5" s="103">
        <f t="shared" si="0"/>
        <v>155.57644417862838</v>
      </c>
      <c r="N5" s="103">
        <f t="shared" si="1"/>
        <v>6.4466666666666583</v>
      </c>
      <c r="O5" s="101">
        <v>147</v>
      </c>
      <c r="P5" s="102">
        <v>163</v>
      </c>
      <c r="Q5" s="177">
        <f t="shared" ref="Q5:Q20" si="2">M5/M$3*100</f>
        <v>100.18284474693135</v>
      </c>
    </row>
    <row r="6" spans="1:18" ht="15.95" customHeight="1">
      <c r="A6" s="80">
        <v>12</v>
      </c>
      <c r="B6" s="162">
        <v>155.72222222222223</v>
      </c>
      <c r="C6" s="162">
        <v>157.9252631578947</v>
      </c>
      <c r="D6" s="162">
        <v>151.38999999999999</v>
      </c>
      <c r="E6" s="162">
        <v>154.16</v>
      </c>
      <c r="F6" s="162">
        <v>158.38035714285709</v>
      </c>
      <c r="G6" s="162">
        <v>157.39130434782609</v>
      </c>
      <c r="H6" s="162">
        <v>153.19999999999999</v>
      </c>
      <c r="I6" s="162">
        <v>160.30000000000001</v>
      </c>
      <c r="J6" s="162">
        <v>154.52000000000001</v>
      </c>
      <c r="K6" s="162">
        <v>156.52631578947367</v>
      </c>
      <c r="L6" s="158">
        <v>155</v>
      </c>
      <c r="M6" s="103">
        <f t="shared" si="0"/>
        <v>155.95154626602738</v>
      </c>
      <c r="N6" s="103">
        <f t="shared" si="1"/>
        <v>8.910000000000025</v>
      </c>
      <c r="O6" s="101">
        <v>147</v>
      </c>
      <c r="P6" s="102">
        <v>163</v>
      </c>
      <c r="Q6" s="177">
        <f t="shared" si="2"/>
        <v>100.42439027385571</v>
      </c>
    </row>
    <row r="7" spans="1:18" ht="15.95" customHeight="1">
      <c r="A7" s="80">
        <v>1</v>
      </c>
      <c r="B7" s="162">
        <v>155.81578947368422</v>
      </c>
      <c r="C7" s="162">
        <v>156.13888888888889</v>
      </c>
      <c r="D7" s="162">
        <v>153.19</v>
      </c>
      <c r="E7" s="162">
        <v>154.06</v>
      </c>
      <c r="F7" s="162">
        <v>158.93684210526311</v>
      </c>
      <c r="G7" s="162">
        <v>157.88</v>
      </c>
      <c r="H7" s="162">
        <v>152.80000000000001</v>
      </c>
      <c r="I7" s="162">
        <v>155.458</v>
      </c>
      <c r="J7" s="162">
        <v>152.6</v>
      </c>
      <c r="K7" s="162">
        <v>156.61904761904762</v>
      </c>
      <c r="L7" s="158">
        <v>155</v>
      </c>
      <c r="M7" s="103">
        <f t="shared" si="0"/>
        <v>155.3498568086884</v>
      </c>
      <c r="N7" s="103">
        <f t="shared" si="1"/>
        <v>6.3368421052631163</v>
      </c>
      <c r="O7" s="101">
        <v>147</v>
      </c>
      <c r="P7" s="102">
        <v>163</v>
      </c>
      <c r="Q7" s="177">
        <f t="shared" si="2"/>
        <v>100.03693469336147</v>
      </c>
    </row>
    <row r="8" spans="1:18" ht="15.95" customHeight="1">
      <c r="A8" s="80">
        <v>2</v>
      </c>
      <c r="B8" s="162">
        <v>155.86842105263159</v>
      </c>
      <c r="C8" s="162">
        <v>155.06761904761902</v>
      </c>
      <c r="D8" s="162">
        <v>152.69999999999999</v>
      </c>
      <c r="E8" s="162">
        <v>154.18</v>
      </c>
      <c r="F8" s="162">
        <v>158.74909090909091</v>
      </c>
      <c r="G8" s="162">
        <v>158.41666666666666</v>
      </c>
      <c r="H8" s="162">
        <v>152.80000000000001</v>
      </c>
      <c r="I8" s="162">
        <v>153.233</v>
      </c>
      <c r="J8" s="162">
        <v>152.61000000000001</v>
      </c>
      <c r="K8" s="162">
        <v>155.47368421052633</v>
      </c>
      <c r="L8" s="158">
        <v>155</v>
      </c>
      <c r="M8" s="103">
        <f t="shared" si="0"/>
        <v>154.90984818865346</v>
      </c>
      <c r="N8" s="103">
        <f t="shared" si="1"/>
        <v>6.1390909090908963</v>
      </c>
      <c r="O8" s="101">
        <v>147</v>
      </c>
      <c r="P8" s="102">
        <v>163</v>
      </c>
      <c r="Q8" s="177">
        <f t="shared" si="2"/>
        <v>99.753592857770627</v>
      </c>
    </row>
    <row r="9" spans="1:18" ht="15.95" customHeight="1">
      <c r="A9" s="80">
        <v>3</v>
      </c>
      <c r="B9" s="162">
        <v>156.47499999999999</v>
      </c>
      <c r="C9" s="162">
        <v>155.20136363636362</v>
      </c>
      <c r="D9" s="162">
        <v>151.66</v>
      </c>
      <c r="E9" s="162">
        <v>153.5</v>
      </c>
      <c r="F9" s="162">
        <v>158.52812499999999</v>
      </c>
      <c r="G9" s="162">
        <v>159.45454545454547</v>
      </c>
      <c r="H9" s="162">
        <v>153.30000000000001</v>
      </c>
      <c r="I9" s="162">
        <v>151.608</v>
      </c>
      <c r="J9" s="162">
        <v>153.47</v>
      </c>
      <c r="K9" s="162">
        <v>156.54545454545453</v>
      </c>
      <c r="L9" s="158">
        <v>155</v>
      </c>
      <c r="M9" s="103">
        <f t="shared" si="0"/>
        <v>154.97424886363635</v>
      </c>
      <c r="N9" s="103">
        <f t="shared" si="1"/>
        <v>7.8465454545454634</v>
      </c>
      <c r="O9" s="101">
        <v>147</v>
      </c>
      <c r="P9" s="102">
        <v>163</v>
      </c>
      <c r="Q9" s="177">
        <f t="shared" si="2"/>
        <v>99.795063421373428</v>
      </c>
    </row>
    <row r="10" spans="1:18" ht="15.95" customHeight="1">
      <c r="A10" s="80">
        <v>4</v>
      </c>
      <c r="B10" s="162">
        <v>156.38888888888889</v>
      </c>
      <c r="C10" s="162">
        <v>155.06761904761902</v>
      </c>
      <c r="D10" s="162">
        <v>153.43</v>
      </c>
      <c r="E10" s="162">
        <v>153.54</v>
      </c>
      <c r="F10" s="162">
        <v>158.44126984126981</v>
      </c>
      <c r="G10" s="162">
        <v>159.42857142857142</v>
      </c>
      <c r="H10" s="162">
        <v>153.6</v>
      </c>
      <c r="I10" s="162">
        <v>150.31200000000001</v>
      </c>
      <c r="J10" s="162">
        <v>154.1</v>
      </c>
      <c r="K10" s="162">
        <v>156.1904761904762</v>
      </c>
      <c r="L10" s="158">
        <v>155</v>
      </c>
      <c r="M10" s="103">
        <f t="shared" si="0"/>
        <v>155.04988253968253</v>
      </c>
      <c r="N10" s="103">
        <f t="shared" si="1"/>
        <v>9.1165714285714046</v>
      </c>
      <c r="O10" s="101">
        <v>147</v>
      </c>
      <c r="P10" s="102">
        <v>163</v>
      </c>
      <c r="Q10" s="177">
        <f t="shared" si="2"/>
        <v>99.843767432221469</v>
      </c>
    </row>
    <row r="11" spans="1:18" ht="15.95" customHeight="1">
      <c r="A11" s="80">
        <v>5</v>
      </c>
      <c r="B11" s="162">
        <v>155.86111111111111</v>
      </c>
      <c r="C11" s="162">
        <v>154.39166666666668</v>
      </c>
      <c r="D11" s="162">
        <v>153.69</v>
      </c>
      <c r="E11" s="162">
        <v>153.49</v>
      </c>
      <c r="F11" s="162">
        <v>159.01320754716977</v>
      </c>
      <c r="G11" s="162">
        <v>156.6</v>
      </c>
      <c r="H11" s="162">
        <v>152.9</v>
      </c>
      <c r="I11" s="162">
        <v>149.12299999999999</v>
      </c>
      <c r="J11" s="162">
        <v>151.16999999999999</v>
      </c>
      <c r="K11" s="162">
        <v>155.36842105263159</v>
      </c>
      <c r="L11" s="158">
        <v>155</v>
      </c>
      <c r="M11" s="103">
        <f t="shared" si="0"/>
        <v>154.16074063775793</v>
      </c>
      <c r="N11" s="103">
        <f t="shared" si="1"/>
        <v>9.8902075471697799</v>
      </c>
      <c r="O11" s="101">
        <v>147</v>
      </c>
      <c r="P11" s="102">
        <v>163</v>
      </c>
      <c r="Q11" s="177">
        <f t="shared" si="2"/>
        <v>99.271207970608955</v>
      </c>
    </row>
    <row r="12" spans="1:18" ht="15.95" customHeight="1">
      <c r="A12" s="80">
        <v>6</v>
      </c>
      <c r="B12" s="162">
        <v>155.19444444444446</v>
      </c>
      <c r="C12" s="162">
        <v>155.06761904761902</v>
      </c>
      <c r="D12" s="162">
        <v>152.43</v>
      </c>
      <c r="E12" s="162">
        <v>153.55000000000001</v>
      </c>
      <c r="F12" s="162">
        <v>158.69999999999999</v>
      </c>
      <c r="G12" s="162">
        <v>159.04255319148936</v>
      </c>
      <c r="H12" s="162">
        <v>152.19999999999999</v>
      </c>
      <c r="I12" s="162">
        <v>151.36099999999999</v>
      </c>
      <c r="J12" s="162">
        <v>152.22</v>
      </c>
      <c r="K12" s="162">
        <v>155.77272727272728</v>
      </c>
      <c r="L12" s="158">
        <v>155</v>
      </c>
      <c r="M12" s="103">
        <f t="shared" si="0"/>
        <v>154.55383439562803</v>
      </c>
      <c r="N12" s="103">
        <f t="shared" si="1"/>
        <v>7.6815531914893711</v>
      </c>
      <c r="O12" s="101">
        <v>147</v>
      </c>
      <c r="P12" s="102">
        <v>163</v>
      </c>
      <c r="Q12" s="177">
        <f t="shared" si="2"/>
        <v>99.524339163596437</v>
      </c>
    </row>
    <row r="13" spans="1:18" ht="15.95" customHeight="1">
      <c r="A13" s="80">
        <v>7</v>
      </c>
      <c r="B13" s="162">
        <v>155.47058823529412</v>
      </c>
      <c r="C13" s="162">
        <v>153.82500000000002</v>
      </c>
      <c r="D13" s="162">
        <v>152.25</v>
      </c>
      <c r="E13" s="162">
        <v>153.93</v>
      </c>
      <c r="F13" s="162">
        <v>158.66818181818181</v>
      </c>
      <c r="G13" s="162">
        <v>158.15555555555557</v>
      </c>
      <c r="H13" s="162">
        <v>152.4</v>
      </c>
      <c r="I13" s="162">
        <v>152.17099999999999</v>
      </c>
      <c r="J13" s="162">
        <v>153.77000000000001</v>
      </c>
      <c r="K13" s="162">
        <v>155.43478260869566</v>
      </c>
      <c r="L13" s="158">
        <v>155</v>
      </c>
      <c r="M13" s="103">
        <f t="shared" si="0"/>
        <v>154.60751082177273</v>
      </c>
      <c r="N13" s="103">
        <f t="shared" si="1"/>
        <v>6.4971818181818151</v>
      </c>
      <c r="O13" s="101">
        <v>147</v>
      </c>
      <c r="P13" s="102">
        <v>163</v>
      </c>
      <c r="Q13" s="177">
        <f t="shared" si="2"/>
        <v>99.558903888966128</v>
      </c>
    </row>
    <row r="14" spans="1:18" ht="15.95" customHeight="1">
      <c r="A14" s="80">
        <v>8</v>
      </c>
      <c r="B14" s="162">
        <v>156.46875</v>
      </c>
      <c r="C14" s="162">
        <v>153.8447619047619</v>
      </c>
      <c r="D14" s="162">
        <v>151.78</v>
      </c>
      <c r="E14" s="162">
        <v>153.94999999999999</v>
      </c>
      <c r="F14" s="162">
        <v>158.42419354838711</v>
      </c>
      <c r="G14" s="162">
        <v>158.57142857142858</v>
      </c>
      <c r="H14" s="162">
        <v>152.80000000000001</v>
      </c>
      <c r="I14" s="162">
        <v>152.02799999999999</v>
      </c>
      <c r="J14" s="162">
        <v>153.09</v>
      </c>
      <c r="K14" s="162">
        <v>155.38095238095238</v>
      </c>
      <c r="L14" s="158">
        <v>155</v>
      </c>
      <c r="M14" s="103">
        <f t="shared" si="0"/>
        <v>154.63380864055299</v>
      </c>
      <c r="N14" s="103">
        <f t="shared" si="1"/>
        <v>6.7914285714285825</v>
      </c>
      <c r="O14" s="101">
        <v>147</v>
      </c>
      <c r="P14" s="102">
        <v>163</v>
      </c>
      <c r="Q14" s="177">
        <f t="shared" si="2"/>
        <v>99.575838266853182</v>
      </c>
    </row>
    <row r="15" spans="1:18" ht="15.95" customHeight="1">
      <c r="A15" s="80">
        <v>9</v>
      </c>
      <c r="B15" s="162">
        <v>156.59375</v>
      </c>
      <c r="C15" s="162">
        <v>153.86222222222216</v>
      </c>
      <c r="D15" s="162">
        <v>152.88999999999999</v>
      </c>
      <c r="E15" s="162">
        <v>153.91</v>
      </c>
      <c r="F15" s="162">
        <v>158.91296296296298</v>
      </c>
      <c r="G15" s="162">
        <v>158.7391304347826</v>
      </c>
      <c r="H15" s="162">
        <v>153.30000000000001</v>
      </c>
      <c r="I15" s="162">
        <v>151.755</v>
      </c>
      <c r="J15" s="162">
        <v>153.04</v>
      </c>
      <c r="K15" s="162">
        <v>156.6</v>
      </c>
      <c r="L15" s="158">
        <v>155</v>
      </c>
      <c r="M15" s="103">
        <f t="shared" si="0"/>
        <v>154.96030656199679</v>
      </c>
      <c r="N15" s="103">
        <f t="shared" si="1"/>
        <v>7.1579629629629835</v>
      </c>
      <c r="O15" s="101">
        <v>147</v>
      </c>
      <c r="P15" s="102">
        <v>163</v>
      </c>
      <c r="Q15" s="177">
        <f t="shared" si="2"/>
        <v>99.786085330583745</v>
      </c>
      <c r="R15" s="12"/>
    </row>
    <row r="16" spans="1:18" ht="15.95" customHeight="1">
      <c r="A16" s="80">
        <v>10</v>
      </c>
      <c r="B16" s="162">
        <v>156.46875</v>
      </c>
      <c r="C16" s="162">
        <v>153.8447619047619</v>
      </c>
      <c r="D16" s="162">
        <v>153.05000000000001</v>
      </c>
      <c r="E16" s="162">
        <v>154.22999999999999</v>
      </c>
      <c r="F16" s="162">
        <v>159.0444444</v>
      </c>
      <c r="G16" s="162">
        <v>158.93548387096774</v>
      </c>
      <c r="H16" s="162">
        <v>152.80000000000001</v>
      </c>
      <c r="I16" s="162">
        <v>150.584</v>
      </c>
      <c r="J16" s="162">
        <v>153.54</v>
      </c>
      <c r="K16" s="162">
        <v>157.4375</v>
      </c>
      <c r="L16" s="158">
        <v>155</v>
      </c>
      <c r="M16" s="103">
        <f t="shared" si="0"/>
        <v>154.99349401757294</v>
      </c>
      <c r="N16" s="103">
        <f t="shared" si="1"/>
        <v>8.4604444000000001</v>
      </c>
      <c r="O16" s="101">
        <v>147</v>
      </c>
      <c r="P16" s="102">
        <v>163</v>
      </c>
      <c r="Q16" s="177">
        <f t="shared" si="2"/>
        <v>99.807456263227735</v>
      </c>
      <c r="R16" s="12"/>
    </row>
    <row r="17" spans="1:18" ht="15.95" customHeight="1">
      <c r="A17" s="80">
        <v>11</v>
      </c>
      <c r="B17" s="162">
        <v>156.5</v>
      </c>
      <c r="C17" s="162">
        <v>153.40631578947369</v>
      </c>
      <c r="D17" s="162">
        <v>154.38999999999999</v>
      </c>
      <c r="E17" s="162">
        <v>154.59</v>
      </c>
      <c r="F17" s="162">
        <v>158.90925925925927</v>
      </c>
      <c r="G17" s="162">
        <v>158.90909090909091</v>
      </c>
      <c r="H17" s="162">
        <v>154</v>
      </c>
      <c r="I17" s="162">
        <v>150.554</v>
      </c>
      <c r="J17" s="162">
        <v>153.59</v>
      </c>
      <c r="K17" s="162">
        <v>157.65217391304347</v>
      </c>
      <c r="L17" s="158">
        <v>155</v>
      </c>
      <c r="M17" s="103">
        <f t="shared" si="0"/>
        <v>155.25008398708673</v>
      </c>
      <c r="N17" s="103">
        <f t="shared" si="1"/>
        <v>8.3552592592592703</v>
      </c>
      <c r="O17" s="101">
        <v>147</v>
      </c>
      <c r="P17" s="102">
        <v>163</v>
      </c>
      <c r="Q17" s="177">
        <f t="shared" si="2"/>
        <v>99.97268637383435</v>
      </c>
      <c r="R17" s="12"/>
    </row>
    <row r="18" spans="1:18" ht="15.95" customHeight="1">
      <c r="A18" s="80">
        <v>12</v>
      </c>
      <c r="B18" s="162">
        <v>155.84375</v>
      </c>
      <c r="C18" s="162">
        <v>153.54894736842104</v>
      </c>
      <c r="D18" s="162">
        <v>156.88</v>
      </c>
      <c r="E18" s="162">
        <v>154.72999999999999</v>
      </c>
      <c r="F18" s="162">
        <v>159.6553571428571</v>
      </c>
      <c r="G18" s="162">
        <v>158.38095238095238</v>
      </c>
      <c r="H18" s="162">
        <v>154.30000000000001</v>
      </c>
      <c r="I18" s="162">
        <v>151.36000000000001</v>
      </c>
      <c r="J18" s="162">
        <v>153.63</v>
      </c>
      <c r="K18" s="162">
        <v>156.91666666666666</v>
      </c>
      <c r="L18" s="158">
        <v>155</v>
      </c>
      <c r="M18" s="103">
        <f t="shared" si="0"/>
        <v>155.52456735588973</v>
      </c>
      <c r="N18" s="103">
        <f t="shared" si="1"/>
        <v>8.2953571428570854</v>
      </c>
      <c r="O18" s="101">
        <v>147</v>
      </c>
      <c r="P18" s="102">
        <v>163</v>
      </c>
      <c r="Q18" s="177">
        <f t="shared" si="2"/>
        <v>100.14943886915964</v>
      </c>
      <c r="R18" s="12"/>
    </row>
    <row r="19" spans="1:18" ht="15.95" customHeight="1">
      <c r="A19" s="84">
        <v>1</v>
      </c>
      <c r="B19" s="162">
        <v>156.3125</v>
      </c>
      <c r="C19" s="162">
        <v>153.71684210526314</v>
      </c>
      <c r="D19" s="162">
        <v>155.63</v>
      </c>
      <c r="E19" s="162">
        <v>153.77000000000001</v>
      </c>
      <c r="F19" s="162">
        <v>160.11034482758626</v>
      </c>
      <c r="G19" s="162">
        <v>159.07142857142858</v>
      </c>
      <c r="H19" s="162">
        <v>153.4</v>
      </c>
      <c r="I19" s="162">
        <v>152.405</v>
      </c>
      <c r="J19" s="162">
        <v>154.08000000000001</v>
      </c>
      <c r="K19" s="162">
        <v>155.82608695652175</v>
      </c>
      <c r="L19" s="158">
        <v>155</v>
      </c>
      <c r="M19" s="103">
        <f t="shared" si="0"/>
        <v>155.43222024607996</v>
      </c>
      <c r="N19" s="103">
        <f t="shared" si="1"/>
        <v>7.7053448275862593</v>
      </c>
      <c r="O19" s="101">
        <v>147</v>
      </c>
      <c r="P19" s="102">
        <v>163</v>
      </c>
      <c r="Q19" s="177">
        <f t="shared" si="2"/>
        <v>100.08997230779333</v>
      </c>
      <c r="R19" s="12"/>
    </row>
    <row r="20" spans="1:18" ht="15.95" customHeight="1">
      <c r="A20" s="84">
        <v>2</v>
      </c>
      <c r="B20" s="162">
        <v>155.55555555555554</v>
      </c>
      <c r="C20" s="162">
        <v>153.07249999999996</v>
      </c>
      <c r="D20" s="162"/>
      <c r="E20" s="162"/>
      <c r="F20" s="162">
        <v>158.20862068965522</v>
      </c>
      <c r="G20" s="162"/>
      <c r="H20" s="162">
        <v>153.9</v>
      </c>
      <c r="I20" s="162">
        <v>151.75899999999999</v>
      </c>
      <c r="J20" s="162">
        <v>153.79</v>
      </c>
      <c r="K20" s="162">
        <v>155.41176470588235</v>
      </c>
      <c r="L20" s="158">
        <v>155</v>
      </c>
      <c r="M20" s="103">
        <f t="shared" si="0"/>
        <v>154.52820585015616</v>
      </c>
      <c r="N20" s="103">
        <f t="shared" si="1"/>
        <v>6.4496206896552337</v>
      </c>
      <c r="O20" s="101">
        <v>147</v>
      </c>
      <c r="P20" s="102">
        <v>163</v>
      </c>
      <c r="Q20" s="177">
        <f t="shared" si="2"/>
        <v>99.5078357616473</v>
      </c>
      <c r="R20" s="12"/>
    </row>
    <row r="21" spans="1:18" ht="15.95" customHeight="1">
      <c r="A21" s="84">
        <v>3</v>
      </c>
      <c r="B21" s="162"/>
      <c r="C21" s="162"/>
      <c r="D21" s="162"/>
      <c r="E21" s="162"/>
      <c r="F21" s="162"/>
      <c r="G21" s="162"/>
      <c r="H21" s="162">
        <v>153.6</v>
      </c>
      <c r="I21" s="162"/>
      <c r="J21" s="162"/>
      <c r="K21" s="162"/>
      <c r="L21" s="158">
        <v>155</v>
      </c>
      <c r="M21" s="103">
        <f t="shared" ref="M21" si="3">AVERAGE(B21:K21)</f>
        <v>153.6</v>
      </c>
      <c r="N21" s="103">
        <f t="shared" ref="N21" si="4">MAX(B21:K21)-MIN(B21:K21)</f>
        <v>0</v>
      </c>
      <c r="O21" s="101">
        <v>147</v>
      </c>
      <c r="P21" s="102">
        <v>163</v>
      </c>
      <c r="Q21" s="177">
        <f t="shared" ref="Q21" si="5">M21/M$3*100</f>
        <v>98.910121222853633</v>
      </c>
      <c r="R21" s="12"/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>
  <sheetPr codeName="Sheet25"/>
  <dimension ref="A1:R21"/>
  <sheetViews>
    <sheetView zoomScale="80" workbookViewId="0">
      <selection activeCell="V27" sqref="V27"/>
    </sheetView>
  </sheetViews>
  <sheetFormatPr defaultRowHeight="13.5"/>
  <cols>
    <col min="1" max="1" width="3.25" customWidth="1"/>
    <col min="2" max="2" width="8.5" customWidth="1"/>
    <col min="3" max="3" width="9.375" bestFit="1" customWidth="1"/>
    <col min="4" max="5" width="8.75" customWidth="1"/>
    <col min="6" max="6" width="9.5" customWidth="1"/>
    <col min="7" max="8" width="8.75" customWidth="1"/>
    <col min="9" max="9" width="10.625" customWidth="1"/>
    <col min="10" max="10" width="8.625" customWidth="1"/>
    <col min="11" max="11" width="9.375" customWidth="1"/>
    <col min="12" max="12" width="7.25" style="5" customWidth="1"/>
    <col min="13" max="13" width="9.875" style="5" customWidth="1"/>
    <col min="14" max="14" width="8.5" style="5" customWidth="1"/>
    <col min="15" max="16" width="2.625" style="5" customWidth="1"/>
    <col min="17" max="17" width="10.125" bestFit="1" customWidth="1"/>
  </cols>
  <sheetData>
    <row r="1" spans="1:18" ht="20.100000000000001" customHeight="1">
      <c r="F1" s="58" t="s">
        <v>24</v>
      </c>
    </row>
    <row r="2" spans="1:18" ht="16.5">
      <c r="A2" s="81" t="s">
        <v>28</v>
      </c>
      <c r="B2" s="71" t="s">
        <v>29</v>
      </c>
      <c r="C2" s="71" t="s">
        <v>30</v>
      </c>
      <c r="D2" s="71" t="s">
        <v>83</v>
      </c>
      <c r="E2" s="71" t="s">
        <v>31</v>
      </c>
      <c r="F2" s="71" t="s">
        <v>32</v>
      </c>
      <c r="G2" s="71" t="s">
        <v>33</v>
      </c>
      <c r="H2" s="72" t="s">
        <v>34</v>
      </c>
      <c r="I2" s="71" t="s">
        <v>35</v>
      </c>
      <c r="J2" s="71" t="s">
        <v>72</v>
      </c>
      <c r="K2" s="75" t="s">
        <v>59</v>
      </c>
      <c r="L2" s="74" t="s">
        <v>1</v>
      </c>
      <c r="M2" s="75" t="s">
        <v>60</v>
      </c>
      <c r="N2" s="75" t="s">
        <v>36</v>
      </c>
      <c r="O2" s="76" t="s">
        <v>37</v>
      </c>
      <c r="P2" s="77" t="s">
        <v>38</v>
      </c>
      <c r="Q2" s="78" t="s">
        <v>148</v>
      </c>
    </row>
    <row r="3" spans="1:18" ht="15.95" customHeight="1">
      <c r="A3" s="80">
        <v>9</v>
      </c>
      <c r="B3" s="167"/>
      <c r="C3" s="167"/>
      <c r="D3" s="167">
        <v>1.8178000000000001</v>
      </c>
      <c r="E3" s="167"/>
      <c r="F3" s="167">
        <v>1.9560555555555554</v>
      </c>
      <c r="G3" s="167"/>
      <c r="H3" s="168"/>
      <c r="I3" s="167"/>
      <c r="J3" s="167">
        <v>2.08</v>
      </c>
      <c r="K3" s="167">
        <v>1.9214285714285713</v>
      </c>
      <c r="L3" s="164">
        <v>1.93</v>
      </c>
      <c r="M3" s="169">
        <f t="shared" ref="M3:M20" si="0">AVERAGE(B3:K3)</f>
        <v>1.9438210317460318</v>
      </c>
      <c r="N3" s="169">
        <f t="shared" ref="N3:N20" si="1">MAX(B3:K3)-MIN(B3:K3)</f>
        <v>0.26219999999999999</v>
      </c>
      <c r="O3" s="76">
        <v>1.73</v>
      </c>
      <c r="P3" s="77">
        <v>2.13</v>
      </c>
      <c r="Q3" s="177">
        <f>M3/M3*100</f>
        <v>100</v>
      </c>
    </row>
    <row r="4" spans="1:18" ht="15.95" customHeight="1">
      <c r="A4" s="80">
        <v>10</v>
      </c>
      <c r="B4" s="167">
        <v>1.9581818181818185</v>
      </c>
      <c r="C4" s="167">
        <v>1.8450454545454547</v>
      </c>
      <c r="D4" s="167">
        <v>1.8506</v>
      </c>
      <c r="E4" s="167">
        <v>1.84</v>
      </c>
      <c r="F4" s="167">
        <v>1.9544374999999992</v>
      </c>
      <c r="G4" s="167">
        <v>2.0145833333333329</v>
      </c>
      <c r="H4" s="167">
        <v>1.9850000000000001</v>
      </c>
      <c r="I4" s="167">
        <v>2.0270000000000001</v>
      </c>
      <c r="J4" s="167">
        <v>2.09</v>
      </c>
      <c r="K4" s="167">
        <v>1.9699999999999998</v>
      </c>
      <c r="L4" s="164">
        <v>1.93</v>
      </c>
      <c r="M4" s="169">
        <f t="shared" si="0"/>
        <v>1.9534848106060605</v>
      </c>
      <c r="N4" s="169">
        <f t="shared" si="1"/>
        <v>0.24999999999999978</v>
      </c>
      <c r="O4" s="76">
        <v>1.73</v>
      </c>
      <c r="P4" s="77">
        <v>2.13</v>
      </c>
      <c r="Q4" s="177">
        <f>M4/M$3*100</f>
        <v>100.49715373494791</v>
      </c>
    </row>
    <row r="5" spans="1:18" ht="15.95" customHeight="1">
      <c r="A5" s="80">
        <v>11</v>
      </c>
      <c r="B5" s="167">
        <v>1.9916666666666663</v>
      </c>
      <c r="C5" s="167">
        <v>1.8428888888888888</v>
      </c>
      <c r="D5" s="167">
        <v>1.8347</v>
      </c>
      <c r="E5" s="167">
        <v>1.88</v>
      </c>
      <c r="F5" s="167">
        <v>1.9570185185185183</v>
      </c>
      <c r="G5" s="167">
        <v>1.9783333333333333</v>
      </c>
      <c r="H5" s="167">
        <v>1.992</v>
      </c>
      <c r="I5" s="167">
        <v>2.0299999999999998</v>
      </c>
      <c r="J5" s="167">
        <v>2.0299999999999998</v>
      </c>
      <c r="K5" s="167">
        <v>1.9688888888888891</v>
      </c>
      <c r="L5" s="164">
        <v>1.93</v>
      </c>
      <c r="M5" s="169">
        <f t="shared" si="0"/>
        <v>1.9505496296296294</v>
      </c>
      <c r="N5" s="169">
        <f t="shared" si="1"/>
        <v>0.19529999999999981</v>
      </c>
      <c r="O5" s="76">
        <v>1.73</v>
      </c>
      <c r="P5" s="77">
        <v>2.13</v>
      </c>
      <c r="Q5" s="177">
        <f t="shared" ref="Q5:Q20" si="2">M5/M$3*100</f>
        <v>100.34615315781174</v>
      </c>
    </row>
    <row r="6" spans="1:18" ht="15.95" customHeight="1">
      <c r="A6" s="80">
        <v>12</v>
      </c>
      <c r="B6" s="167">
        <v>2.0208333333333339</v>
      </c>
      <c r="C6" s="167">
        <v>1.8401176470588236</v>
      </c>
      <c r="D6" s="167">
        <v>1.8352999999999999</v>
      </c>
      <c r="E6" s="167">
        <v>1.88</v>
      </c>
      <c r="F6" s="167">
        <v>1.9639999999999997</v>
      </c>
      <c r="G6" s="167">
        <v>1.9633333333333336</v>
      </c>
      <c r="H6" s="167">
        <v>1.9690000000000001</v>
      </c>
      <c r="I6" s="167">
        <v>2.036</v>
      </c>
      <c r="J6" s="167">
        <v>1.97</v>
      </c>
      <c r="K6" s="167">
        <v>1.9109523809523812</v>
      </c>
      <c r="L6" s="164">
        <v>1.93</v>
      </c>
      <c r="M6" s="169">
        <f t="shared" si="0"/>
        <v>1.9389536694677869</v>
      </c>
      <c r="N6" s="169">
        <f t="shared" si="1"/>
        <v>0.2007000000000001</v>
      </c>
      <c r="O6" s="76">
        <v>1.73</v>
      </c>
      <c r="P6" s="77">
        <v>2.13</v>
      </c>
      <c r="Q6" s="177">
        <f t="shared" si="2"/>
        <v>99.74959822953079</v>
      </c>
    </row>
    <row r="7" spans="1:18" ht="15.95" customHeight="1">
      <c r="A7" s="80">
        <v>1</v>
      </c>
      <c r="B7" s="167">
        <v>2.022368421052632</v>
      </c>
      <c r="C7" s="167">
        <v>1.8639999999999999</v>
      </c>
      <c r="D7" s="167">
        <v>1.8305</v>
      </c>
      <c r="E7" s="167">
        <v>1.87</v>
      </c>
      <c r="F7" s="167">
        <v>1.9411929824561405</v>
      </c>
      <c r="G7" s="167">
        <v>1.9970833333333333</v>
      </c>
      <c r="H7" s="167">
        <v>1.99</v>
      </c>
      <c r="I7" s="167">
        <v>2.0110000000000001</v>
      </c>
      <c r="J7" s="167">
        <v>2.0299999999999998</v>
      </c>
      <c r="K7" s="167">
        <v>1.8658064516129038</v>
      </c>
      <c r="L7" s="164">
        <v>1.93</v>
      </c>
      <c r="M7" s="169">
        <f t="shared" si="0"/>
        <v>1.9421951188455011</v>
      </c>
      <c r="N7" s="169">
        <f t="shared" si="1"/>
        <v>0.19949999999999979</v>
      </c>
      <c r="O7" s="76">
        <v>1.73</v>
      </c>
      <c r="P7" s="77">
        <v>2.13</v>
      </c>
      <c r="Q7" s="177">
        <f t="shared" si="2"/>
        <v>99.916354804584543</v>
      </c>
    </row>
    <row r="8" spans="1:18" ht="15.95" customHeight="1">
      <c r="A8" s="80">
        <v>2</v>
      </c>
      <c r="B8" s="167">
        <v>2.0278947368421054</v>
      </c>
      <c r="C8" s="167">
        <v>1.8368095238095241</v>
      </c>
      <c r="D8" s="167">
        <v>1.823</v>
      </c>
      <c r="E8" s="167">
        <v>1.87</v>
      </c>
      <c r="F8" s="167">
        <v>1.9680545454545453</v>
      </c>
      <c r="G8" s="167">
        <v>1.9460869565217394</v>
      </c>
      <c r="H8" s="167">
        <v>2.0139999999999998</v>
      </c>
      <c r="I8" s="167">
        <v>2.0129999999999999</v>
      </c>
      <c r="J8" s="167">
        <v>1.99</v>
      </c>
      <c r="K8" s="167">
        <v>1.8670370370370377</v>
      </c>
      <c r="L8" s="164">
        <v>1.93</v>
      </c>
      <c r="M8" s="169">
        <f t="shared" si="0"/>
        <v>1.935588279966495</v>
      </c>
      <c r="N8" s="169">
        <f t="shared" si="1"/>
        <v>0.20489473684210546</v>
      </c>
      <c r="O8" s="76">
        <v>1.73</v>
      </c>
      <c r="P8" s="77">
        <v>2.13</v>
      </c>
      <c r="Q8" s="177">
        <f t="shared" si="2"/>
        <v>99.576465546720527</v>
      </c>
    </row>
    <row r="9" spans="1:18" ht="15.95" customHeight="1">
      <c r="A9" s="80">
        <v>3</v>
      </c>
      <c r="B9" s="167">
        <v>2.0707499999999994</v>
      </c>
      <c r="C9" s="167">
        <v>1.8604545454545451</v>
      </c>
      <c r="D9" s="167">
        <v>1.8310999999999999</v>
      </c>
      <c r="E9" s="167">
        <v>1.88</v>
      </c>
      <c r="F9" s="167">
        <v>1.9583906249999994</v>
      </c>
      <c r="G9" s="167">
        <v>1.9363636363636365</v>
      </c>
      <c r="H9" s="167">
        <v>2.0569999999999999</v>
      </c>
      <c r="I9" s="167">
        <v>1.998</v>
      </c>
      <c r="J9" s="167">
        <v>2.0499999999999998</v>
      </c>
      <c r="K9" s="167">
        <v>1.9019354838709677</v>
      </c>
      <c r="L9" s="164">
        <v>1.93</v>
      </c>
      <c r="M9" s="169">
        <f t="shared" si="0"/>
        <v>1.9543994290689148</v>
      </c>
      <c r="N9" s="169">
        <f t="shared" si="1"/>
        <v>0.23964999999999947</v>
      </c>
      <c r="O9" s="76">
        <v>1.73</v>
      </c>
      <c r="P9" s="77">
        <v>2.13</v>
      </c>
      <c r="Q9" s="177">
        <f t="shared" si="2"/>
        <v>100.54420634153654</v>
      </c>
    </row>
    <row r="10" spans="1:18" ht="15.95" customHeight="1">
      <c r="A10" s="80">
        <v>4</v>
      </c>
      <c r="B10" s="167">
        <v>2.0427777777777778</v>
      </c>
      <c r="C10" s="167">
        <v>1.8368095238095241</v>
      </c>
      <c r="D10" s="167">
        <v>1.8109999999999999</v>
      </c>
      <c r="E10" s="167">
        <v>1.87</v>
      </c>
      <c r="F10" s="167">
        <v>1.9580793650793644</v>
      </c>
      <c r="G10" s="167">
        <v>1.9514285714285708</v>
      </c>
      <c r="H10" s="167">
        <v>2.0259999999999998</v>
      </c>
      <c r="I10" s="167">
        <v>2.0289999999999999</v>
      </c>
      <c r="J10" s="167">
        <v>2.1</v>
      </c>
      <c r="K10" s="167">
        <v>1.9113793103448269</v>
      </c>
      <c r="L10" s="164">
        <v>1.93</v>
      </c>
      <c r="M10" s="169">
        <f t="shared" si="0"/>
        <v>1.9536474548440066</v>
      </c>
      <c r="N10" s="169">
        <f t="shared" si="1"/>
        <v>0.28900000000000015</v>
      </c>
      <c r="O10" s="76">
        <v>1.73</v>
      </c>
      <c r="P10" s="77">
        <v>2.13</v>
      </c>
      <c r="Q10" s="177">
        <f t="shared" si="2"/>
        <v>100.50552097839729</v>
      </c>
    </row>
    <row r="11" spans="1:18" ht="15.95" customHeight="1">
      <c r="A11" s="80">
        <v>5</v>
      </c>
      <c r="B11" s="167">
        <v>2.028888888888889</v>
      </c>
      <c r="C11" s="167">
        <v>1.9388333333333339</v>
      </c>
      <c r="D11" s="167">
        <v>1.8420000000000001</v>
      </c>
      <c r="E11" s="167">
        <v>1.85</v>
      </c>
      <c r="F11" s="167">
        <v>1.9490377358490565</v>
      </c>
      <c r="G11" s="167">
        <v>1.9430000000000001</v>
      </c>
      <c r="H11" s="167">
        <v>1.923</v>
      </c>
      <c r="I11" s="167">
        <v>1.9510000000000001</v>
      </c>
      <c r="J11" s="167">
        <v>2.1</v>
      </c>
      <c r="K11" s="167">
        <v>1.899354838709677</v>
      </c>
      <c r="L11" s="164">
        <v>1.93</v>
      </c>
      <c r="M11" s="169">
        <f t="shared" si="0"/>
        <v>1.9425114796780956</v>
      </c>
      <c r="N11" s="169">
        <f t="shared" si="1"/>
        <v>0.25800000000000001</v>
      </c>
      <c r="O11" s="76">
        <v>1.73</v>
      </c>
      <c r="P11" s="77">
        <v>2.13</v>
      </c>
      <c r="Q11" s="177">
        <f t="shared" si="2"/>
        <v>99.932630008290431</v>
      </c>
    </row>
    <row r="12" spans="1:18" ht="15.95" customHeight="1">
      <c r="A12" s="80">
        <v>6</v>
      </c>
      <c r="B12" s="167">
        <v>2.0311111111111111</v>
      </c>
      <c r="C12" s="167">
        <v>1.8368095238095241</v>
      </c>
      <c r="D12" s="167">
        <v>1.8194999999999999</v>
      </c>
      <c r="E12" s="167">
        <v>1.85</v>
      </c>
      <c r="F12" s="167">
        <v>1.9379999999999999</v>
      </c>
      <c r="G12" s="167">
        <v>1.9553333333333336</v>
      </c>
      <c r="H12" s="167">
        <v>1.94</v>
      </c>
      <c r="I12" s="167">
        <v>1.952</v>
      </c>
      <c r="J12" s="167">
        <v>2.13</v>
      </c>
      <c r="K12" s="167">
        <v>1.9710714285714288</v>
      </c>
      <c r="L12" s="164">
        <v>1.93</v>
      </c>
      <c r="M12" s="169">
        <f t="shared" si="0"/>
        <v>1.9423825396825396</v>
      </c>
      <c r="N12" s="169">
        <f t="shared" si="1"/>
        <v>0.3105</v>
      </c>
      <c r="O12" s="76">
        <v>1.73</v>
      </c>
      <c r="P12" s="77">
        <v>2.13</v>
      </c>
      <c r="Q12" s="177">
        <f t="shared" si="2"/>
        <v>99.925996681793265</v>
      </c>
    </row>
    <row r="13" spans="1:18" ht="15.95" customHeight="1">
      <c r="A13" s="80">
        <v>7</v>
      </c>
      <c r="B13" s="167">
        <v>2.0361764705882348</v>
      </c>
      <c r="C13" s="167">
        <v>1.9467272727272726</v>
      </c>
      <c r="D13" s="167">
        <v>1.7969999999999999</v>
      </c>
      <c r="E13" s="167">
        <v>1.94</v>
      </c>
      <c r="F13" s="167">
        <v>1.9726406250000001</v>
      </c>
      <c r="G13" s="167">
        <v>1.9167105263157889</v>
      </c>
      <c r="H13" s="167">
        <v>1.9350000000000001</v>
      </c>
      <c r="I13" s="167">
        <v>1.9770000000000001</v>
      </c>
      <c r="J13" s="167">
        <v>2.12</v>
      </c>
      <c r="K13" s="167">
        <v>1.9796774193548383</v>
      </c>
      <c r="L13" s="164">
        <v>1.93</v>
      </c>
      <c r="M13" s="169">
        <f t="shared" si="0"/>
        <v>1.9620932313986139</v>
      </c>
      <c r="N13" s="169">
        <f t="shared" si="1"/>
        <v>0.32300000000000018</v>
      </c>
      <c r="O13" s="76">
        <v>1.73</v>
      </c>
      <c r="P13" s="77">
        <v>2.13</v>
      </c>
      <c r="Q13" s="177">
        <f t="shared" si="2"/>
        <v>100.94001450515067</v>
      </c>
    </row>
    <row r="14" spans="1:18" ht="15.95" customHeight="1">
      <c r="A14" s="80">
        <v>8</v>
      </c>
      <c r="B14" s="167">
        <v>2.0546875</v>
      </c>
      <c r="C14" s="167">
        <v>1.9467619047619047</v>
      </c>
      <c r="D14" s="167">
        <v>1.9729000000000001</v>
      </c>
      <c r="E14" s="167">
        <v>2.0299999999999998</v>
      </c>
      <c r="F14" s="167">
        <v>1.9978688524590167</v>
      </c>
      <c r="G14" s="167">
        <v>1.9042708333333331</v>
      </c>
      <c r="H14" s="167">
        <v>1.919</v>
      </c>
      <c r="I14" s="167">
        <v>1.9730000000000001</v>
      </c>
      <c r="J14" s="167">
        <v>2.04</v>
      </c>
      <c r="K14" s="167">
        <v>1.9973076923076922</v>
      </c>
      <c r="L14" s="164">
        <v>1.93</v>
      </c>
      <c r="M14" s="169">
        <f t="shared" si="0"/>
        <v>1.9835796782861947</v>
      </c>
      <c r="N14" s="169">
        <f t="shared" si="1"/>
        <v>0.15041666666666687</v>
      </c>
      <c r="O14" s="76">
        <v>1.73</v>
      </c>
      <c r="P14" s="77">
        <v>2.13</v>
      </c>
      <c r="Q14" s="177">
        <f t="shared" si="2"/>
        <v>102.04538616934553</v>
      </c>
    </row>
    <row r="15" spans="1:18" ht="15.95" customHeight="1">
      <c r="A15" s="80">
        <v>9</v>
      </c>
      <c r="B15" s="167">
        <v>2.0818750000000001</v>
      </c>
      <c r="C15" s="167">
        <v>1.9667777777777777</v>
      </c>
      <c r="D15" s="167">
        <v>1.9555</v>
      </c>
      <c r="E15" s="167">
        <v>2.0299999999999998</v>
      </c>
      <c r="F15" s="167">
        <v>1.9755740740740733</v>
      </c>
      <c r="G15" s="167">
        <v>1.8936363636363645</v>
      </c>
      <c r="H15" s="167">
        <v>1.907</v>
      </c>
      <c r="I15" s="167">
        <v>1.9530000000000001</v>
      </c>
      <c r="J15" s="167">
        <v>2.0499999999999998</v>
      </c>
      <c r="K15" s="167">
        <v>2.0378571428571424</v>
      </c>
      <c r="L15" s="164">
        <v>1.93</v>
      </c>
      <c r="M15" s="169">
        <f t="shared" si="0"/>
        <v>1.9851220358345354</v>
      </c>
      <c r="N15" s="169">
        <f t="shared" si="1"/>
        <v>0.18823863636363569</v>
      </c>
      <c r="O15" s="76">
        <v>1.73</v>
      </c>
      <c r="P15" s="77">
        <v>2.13</v>
      </c>
      <c r="Q15" s="177">
        <f t="shared" si="2"/>
        <v>102.12473285420751</v>
      </c>
      <c r="R15" s="12"/>
    </row>
    <row r="16" spans="1:18" ht="15.95" customHeight="1">
      <c r="A16" s="80">
        <v>10</v>
      </c>
      <c r="B16" s="167">
        <v>2.058125</v>
      </c>
      <c r="C16" s="167">
        <v>1.9467619047619047</v>
      </c>
      <c r="D16" s="167">
        <v>1.9582999999999999</v>
      </c>
      <c r="E16" s="167">
        <v>2.0299999999999998</v>
      </c>
      <c r="F16" s="167">
        <v>1.9636507940000001</v>
      </c>
      <c r="G16" s="167">
        <v>1.941451612903226</v>
      </c>
      <c r="H16" s="167">
        <v>1.9670000000000001</v>
      </c>
      <c r="I16" s="167">
        <v>1.996</v>
      </c>
      <c r="J16" s="167">
        <v>2.08</v>
      </c>
      <c r="K16" s="167">
        <v>2.0150000000000006</v>
      </c>
      <c r="L16" s="164">
        <v>1.93</v>
      </c>
      <c r="M16" s="169">
        <f t="shared" si="0"/>
        <v>1.9956289311665132</v>
      </c>
      <c r="N16" s="169">
        <f t="shared" si="1"/>
        <v>0.13854838709677408</v>
      </c>
      <c r="O16" s="76">
        <v>1.73</v>
      </c>
      <c r="P16" s="77">
        <v>2.13</v>
      </c>
      <c r="Q16" s="177">
        <f t="shared" si="2"/>
        <v>102.66526077114955</v>
      </c>
      <c r="R16" s="12"/>
    </row>
    <row r="17" spans="1:18" ht="15.95" customHeight="1">
      <c r="A17" s="80">
        <v>11</v>
      </c>
      <c r="B17" s="167">
        <v>2.0153125000000003</v>
      </c>
      <c r="C17" s="167">
        <v>1.9693157894736844</v>
      </c>
      <c r="D17" s="167">
        <v>1.9855</v>
      </c>
      <c r="E17" s="167">
        <v>2.0299999999999998</v>
      </c>
      <c r="F17" s="167">
        <v>1.9731458333333325</v>
      </c>
      <c r="G17" s="167">
        <v>1.9562162162162164</v>
      </c>
      <c r="H17" s="167">
        <v>1.9590000000000001</v>
      </c>
      <c r="I17" s="167">
        <v>1.952</v>
      </c>
      <c r="J17" s="167">
        <v>2.08</v>
      </c>
      <c r="K17" s="167">
        <v>2.0189361702127662</v>
      </c>
      <c r="L17" s="164">
        <v>1.93</v>
      </c>
      <c r="M17" s="169">
        <f t="shared" si="0"/>
        <v>1.9939426509235996</v>
      </c>
      <c r="N17" s="169">
        <f t="shared" si="1"/>
        <v>0.12800000000000011</v>
      </c>
      <c r="O17" s="76">
        <v>1.73</v>
      </c>
      <c r="P17" s="77">
        <v>2.13</v>
      </c>
      <c r="Q17" s="177">
        <f t="shared" si="2"/>
        <v>102.57850997386041</v>
      </c>
      <c r="R17" s="12"/>
    </row>
    <row r="18" spans="1:18" ht="15.95" customHeight="1">
      <c r="A18" s="80">
        <v>12</v>
      </c>
      <c r="B18" s="167">
        <v>1.9878124999999998</v>
      </c>
      <c r="C18" s="167">
        <v>1.9727894736842106</v>
      </c>
      <c r="D18" s="167">
        <v>1.9935</v>
      </c>
      <c r="E18" s="167">
        <v>1.99</v>
      </c>
      <c r="F18" s="167">
        <v>1.9695964912280699</v>
      </c>
      <c r="G18" s="167">
        <v>2.0433333333333334</v>
      </c>
      <c r="H18" s="167">
        <v>1.9219999999999999</v>
      </c>
      <c r="I18" s="167">
        <v>1.9370000000000001</v>
      </c>
      <c r="J18" s="167">
        <v>2.04</v>
      </c>
      <c r="K18" s="167">
        <v>1.9751351351351352</v>
      </c>
      <c r="L18" s="164">
        <v>1.93</v>
      </c>
      <c r="M18" s="169">
        <f t="shared" si="0"/>
        <v>1.9831166933380751</v>
      </c>
      <c r="N18" s="169">
        <f t="shared" si="1"/>
        <v>0.12133333333333352</v>
      </c>
      <c r="O18" s="76">
        <v>1.73</v>
      </c>
      <c r="P18" s="77">
        <v>2.13</v>
      </c>
      <c r="Q18" s="177">
        <f t="shared" si="2"/>
        <v>102.02156787843508</v>
      </c>
      <c r="R18" s="12"/>
    </row>
    <row r="19" spans="1:18" ht="15.95" customHeight="1">
      <c r="A19" s="84">
        <v>1</v>
      </c>
      <c r="B19" s="167">
        <v>1.9843749999999998</v>
      </c>
      <c r="C19" s="167">
        <v>1.9760000000000002</v>
      </c>
      <c r="D19" s="167">
        <v>1.9783999999999999</v>
      </c>
      <c r="E19" s="167">
        <v>1.98</v>
      </c>
      <c r="F19" s="167">
        <v>1.9518275862068963</v>
      </c>
      <c r="G19" s="167">
        <v>2.0541071428571427</v>
      </c>
      <c r="H19" s="167">
        <v>1.875</v>
      </c>
      <c r="I19" s="167">
        <v>1.931</v>
      </c>
      <c r="J19" s="167">
        <v>2.0499999999999998</v>
      </c>
      <c r="K19" s="167">
        <v>1.9675510204081632</v>
      </c>
      <c r="L19" s="164">
        <v>1.93</v>
      </c>
      <c r="M19" s="169">
        <f t="shared" si="0"/>
        <v>1.9748260749472202</v>
      </c>
      <c r="N19" s="169">
        <f t="shared" si="1"/>
        <v>0.17910714285714269</v>
      </c>
      <c r="O19" s="76">
        <v>1.73</v>
      </c>
      <c r="P19" s="77">
        <v>2.13</v>
      </c>
      <c r="Q19" s="177">
        <f t="shared" si="2"/>
        <v>101.59505647355498</v>
      </c>
      <c r="R19" s="12"/>
    </row>
    <row r="20" spans="1:18" ht="15.95" customHeight="1">
      <c r="A20" s="84">
        <v>2</v>
      </c>
      <c r="B20" s="167">
        <v>1.9748148148148148</v>
      </c>
      <c r="C20" s="167">
        <v>1.9949999999999999</v>
      </c>
      <c r="D20" s="167"/>
      <c r="E20" s="167"/>
      <c r="F20" s="167">
        <v>1.9406896551724135</v>
      </c>
      <c r="G20" s="167"/>
      <c r="H20" s="167">
        <v>1.907</v>
      </c>
      <c r="I20" s="167">
        <v>1.901</v>
      </c>
      <c r="J20" s="167">
        <v>2.06</v>
      </c>
      <c r="K20" s="167">
        <v>1.9604999999999997</v>
      </c>
      <c r="L20" s="164">
        <v>1.93</v>
      </c>
      <c r="M20" s="169">
        <f t="shared" si="0"/>
        <v>1.9627149242838899</v>
      </c>
      <c r="N20" s="169">
        <f t="shared" si="1"/>
        <v>0.15900000000000003</v>
      </c>
      <c r="O20" s="76">
        <v>1.73</v>
      </c>
      <c r="P20" s="77">
        <v>2.13</v>
      </c>
      <c r="Q20" s="177">
        <f t="shared" si="2"/>
        <v>100.97199753625912</v>
      </c>
      <c r="R20" s="12"/>
    </row>
    <row r="21" spans="1:18" ht="15.95" customHeight="1">
      <c r="A21" s="84">
        <v>3</v>
      </c>
      <c r="B21" s="167"/>
      <c r="C21" s="167"/>
      <c r="D21" s="167"/>
      <c r="E21" s="167"/>
      <c r="F21" s="167"/>
      <c r="G21" s="167"/>
      <c r="H21" s="167">
        <v>1.944</v>
      </c>
      <c r="I21" s="167"/>
      <c r="J21" s="167"/>
      <c r="K21" s="167"/>
      <c r="L21" s="164">
        <v>1.93</v>
      </c>
      <c r="M21" s="169">
        <f t="shared" ref="M21" si="3">AVERAGE(B21:K21)</f>
        <v>1.944</v>
      </c>
      <c r="N21" s="169">
        <f t="shared" ref="N21" si="4">MAX(B21:K21)-MIN(B21:K21)</f>
        <v>0</v>
      </c>
      <c r="O21" s="76">
        <v>1.73</v>
      </c>
      <c r="P21" s="77">
        <v>2.13</v>
      </c>
      <c r="Q21" s="177">
        <f t="shared" ref="Q21" si="5">M21/M$3*100</f>
        <v>100.00920703352034</v>
      </c>
      <c r="R21" s="12"/>
    </row>
  </sheetData>
  <phoneticPr fontId="2"/>
  <pageMargins left="0.78700000000000003" right="0.78700000000000003" top="0.98399999999999999" bottom="0.98399999999999999" header="0.51200000000000001" footer="0.51200000000000001"/>
  <headerFooter alignWithMargins="0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>
  <sheetPr codeName="Sheet26"/>
  <dimension ref="A1:R20"/>
  <sheetViews>
    <sheetView zoomScale="80" workbookViewId="0">
      <selection activeCell="R30" sqref="R30"/>
    </sheetView>
  </sheetViews>
  <sheetFormatPr defaultRowHeight="13.5"/>
  <cols>
    <col min="1" max="1" width="3.625" customWidth="1"/>
    <col min="2" max="2" width="9.875" customWidth="1"/>
    <col min="3" max="3" width="9.625" customWidth="1"/>
    <col min="4" max="4" width="10" customWidth="1"/>
    <col min="5" max="5" width="8.75" customWidth="1"/>
    <col min="6" max="6" width="10.125" customWidth="1"/>
    <col min="7" max="8" width="8.75" customWidth="1"/>
    <col min="9" max="9" width="10.625" customWidth="1"/>
    <col min="10" max="10" width="8.625" customWidth="1"/>
    <col min="11" max="11" width="10.5" customWidth="1"/>
    <col min="12" max="12" width="7.5" style="5" customWidth="1"/>
    <col min="13" max="13" width="9.75" style="5" customWidth="1"/>
    <col min="14" max="14" width="6.625" style="5" customWidth="1"/>
    <col min="15" max="16" width="2.625" style="5" customWidth="1"/>
    <col min="17" max="17" width="10.125" bestFit="1" customWidth="1"/>
  </cols>
  <sheetData>
    <row r="1" spans="1:18" ht="20.100000000000001" customHeight="1">
      <c r="F1" s="58" t="s">
        <v>87</v>
      </c>
    </row>
    <row r="2" spans="1:18" ht="16.5">
      <c r="A2" s="81" t="s">
        <v>28</v>
      </c>
      <c r="B2" s="71" t="s">
        <v>29</v>
      </c>
      <c r="C2" s="71" t="s">
        <v>30</v>
      </c>
      <c r="D2" s="71" t="s">
        <v>83</v>
      </c>
      <c r="E2" s="71" t="s">
        <v>31</v>
      </c>
      <c r="F2" s="71" t="s">
        <v>32</v>
      </c>
      <c r="G2" s="71" t="s">
        <v>33</v>
      </c>
      <c r="H2" s="72" t="s">
        <v>34</v>
      </c>
      <c r="I2" s="71" t="s">
        <v>35</v>
      </c>
      <c r="J2" s="71" t="s">
        <v>149</v>
      </c>
      <c r="K2" s="94" t="s">
        <v>59</v>
      </c>
      <c r="L2" s="74" t="s">
        <v>1</v>
      </c>
      <c r="M2" s="75" t="s">
        <v>160</v>
      </c>
      <c r="N2" s="75" t="s">
        <v>36</v>
      </c>
      <c r="O2" s="76" t="s">
        <v>37</v>
      </c>
      <c r="P2" s="77" t="s">
        <v>38</v>
      </c>
      <c r="Q2" s="78" t="s">
        <v>148</v>
      </c>
    </row>
    <row r="3" spans="1:18" ht="15.95" customHeight="1">
      <c r="A3" s="80">
        <v>9</v>
      </c>
      <c r="B3" s="162"/>
      <c r="C3" s="162"/>
      <c r="D3" s="162">
        <v>972.54</v>
      </c>
      <c r="E3" s="162"/>
      <c r="F3" s="162">
        <v>986.36111111111086</v>
      </c>
      <c r="G3" s="162"/>
      <c r="H3" s="163"/>
      <c r="I3" s="162"/>
      <c r="J3" s="162">
        <v>981.23</v>
      </c>
      <c r="K3" s="162">
        <v>995.6</v>
      </c>
      <c r="L3" s="100">
        <v>986</v>
      </c>
      <c r="M3" s="103">
        <f t="shared" ref="M3:M20" si="0">AVERAGE(B3:K3)</f>
        <v>983.93277777777769</v>
      </c>
      <c r="N3" s="103">
        <f t="shared" ref="N3:N20" si="1">MAX(B3:K3)-MIN(B3:K3)</f>
        <v>23.060000000000059</v>
      </c>
      <c r="O3" s="101">
        <v>936</v>
      </c>
      <c r="P3" s="102">
        <v>1036</v>
      </c>
      <c r="Q3" s="177">
        <f>M3/M3*100</f>
        <v>100</v>
      </c>
    </row>
    <row r="4" spans="1:18" ht="15.95" customHeight="1">
      <c r="A4" s="80">
        <v>10</v>
      </c>
      <c r="B4" s="162">
        <v>984.13636363636363</v>
      </c>
      <c r="C4" s="162">
        <v>998.10227272727275</v>
      </c>
      <c r="D4" s="162">
        <v>982.22</v>
      </c>
      <c r="E4" s="162">
        <v>982.62</v>
      </c>
      <c r="F4" s="162">
        <v>985.32656250000025</v>
      </c>
      <c r="G4" s="162">
        <v>986.76190476190482</v>
      </c>
      <c r="H4" s="162"/>
      <c r="I4" s="162">
        <v>990</v>
      </c>
      <c r="J4" s="162">
        <v>970.42</v>
      </c>
      <c r="K4" s="162">
        <v>1004.6818181818181</v>
      </c>
      <c r="L4" s="100">
        <v>986</v>
      </c>
      <c r="M4" s="103">
        <f t="shared" si="0"/>
        <v>987.14099131192881</v>
      </c>
      <c r="N4" s="103">
        <f t="shared" si="1"/>
        <v>34.261818181818171</v>
      </c>
      <c r="O4" s="101">
        <v>936</v>
      </c>
      <c r="P4" s="102">
        <v>1036</v>
      </c>
      <c r="Q4" s="177">
        <f>M4/M$3*100</f>
        <v>100.32606023567961</v>
      </c>
    </row>
    <row r="5" spans="1:18" ht="15.95" customHeight="1">
      <c r="A5" s="80">
        <v>11</v>
      </c>
      <c r="B5" s="162">
        <v>989.19444444444446</v>
      </c>
      <c r="C5" s="162">
        <v>1012.9722222222222</v>
      </c>
      <c r="D5" s="162">
        <v>974.03</v>
      </c>
      <c r="E5" s="162">
        <v>982.13</v>
      </c>
      <c r="F5" s="162">
        <v>982.94909090909107</v>
      </c>
      <c r="G5" s="162">
        <v>981.875</v>
      </c>
      <c r="H5" s="162"/>
      <c r="I5" s="162">
        <v>995.51900000000001</v>
      </c>
      <c r="J5" s="162">
        <v>981.93</v>
      </c>
      <c r="K5" s="162">
        <v>978.53846153846155</v>
      </c>
      <c r="L5" s="100">
        <v>986</v>
      </c>
      <c r="M5" s="103">
        <f t="shared" si="0"/>
        <v>986.57091323491341</v>
      </c>
      <c r="N5" s="103">
        <f t="shared" si="1"/>
        <v>38.942222222222199</v>
      </c>
      <c r="O5" s="101">
        <v>936</v>
      </c>
      <c r="P5" s="102">
        <v>1036</v>
      </c>
      <c r="Q5" s="177">
        <f t="shared" ref="Q5:Q20" si="2">M5/M$3*100</f>
        <v>100.26812151365606</v>
      </c>
    </row>
    <row r="6" spans="1:18" ht="15.95" customHeight="1">
      <c r="A6" s="80">
        <v>12</v>
      </c>
      <c r="B6" s="162">
        <v>989.61111111111109</v>
      </c>
      <c r="C6" s="162">
        <v>987.78052631578953</v>
      </c>
      <c r="D6" s="162">
        <v>959.87</v>
      </c>
      <c r="E6" s="162">
        <v>992.23</v>
      </c>
      <c r="F6" s="162">
        <v>984.6267857142858</v>
      </c>
      <c r="G6" s="162">
        <v>983.16666666666663</v>
      </c>
      <c r="H6" s="162"/>
      <c r="I6" s="162">
        <v>988.11099999999999</v>
      </c>
      <c r="J6" s="162">
        <v>971.9</v>
      </c>
      <c r="K6" s="162">
        <v>969.30769230769226</v>
      </c>
      <c r="L6" s="100">
        <v>986</v>
      </c>
      <c r="M6" s="103">
        <f t="shared" si="0"/>
        <v>980.73375356839381</v>
      </c>
      <c r="N6" s="103">
        <f t="shared" si="1"/>
        <v>32.360000000000014</v>
      </c>
      <c r="O6" s="101">
        <v>936</v>
      </c>
      <c r="P6" s="102">
        <v>1036</v>
      </c>
      <c r="Q6" s="177">
        <f t="shared" si="2"/>
        <v>99.674873702590844</v>
      </c>
    </row>
    <row r="7" spans="1:18" ht="15.95" customHeight="1">
      <c r="A7" s="80">
        <v>1</v>
      </c>
      <c r="B7" s="162">
        <v>987.89473684210532</v>
      </c>
      <c r="C7" s="162">
        <v>975.63888888888891</v>
      </c>
      <c r="D7" s="162">
        <v>985.17</v>
      </c>
      <c r="E7" s="162">
        <v>974.53</v>
      </c>
      <c r="F7" s="162">
        <v>985.59649122807014</v>
      </c>
      <c r="G7" s="162">
        <v>986.52</v>
      </c>
      <c r="H7" s="162"/>
      <c r="I7" s="162">
        <v>985.35799999999995</v>
      </c>
      <c r="J7" s="162">
        <v>967.02</v>
      </c>
      <c r="K7" s="162">
        <v>974.8</v>
      </c>
      <c r="L7" s="100">
        <v>986</v>
      </c>
      <c r="M7" s="103">
        <f t="shared" si="0"/>
        <v>980.28090188434055</v>
      </c>
      <c r="N7" s="103">
        <f t="shared" si="1"/>
        <v>20.874736842105335</v>
      </c>
      <c r="O7" s="101">
        <v>936</v>
      </c>
      <c r="P7" s="102">
        <v>1036</v>
      </c>
      <c r="Q7" s="177">
        <f t="shared" si="2"/>
        <v>99.628849045797125</v>
      </c>
    </row>
    <row r="8" spans="1:18" ht="15.95" customHeight="1">
      <c r="A8" s="80">
        <v>2</v>
      </c>
      <c r="B8" s="162">
        <v>989.07894736842104</v>
      </c>
      <c r="C8" s="162">
        <v>964.59809523809508</v>
      </c>
      <c r="D8" s="162">
        <v>979.05</v>
      </c>
      <c r="E8" s="162">
        <v>977.27</v>
      </c>
      <c r="F8" s="162">
        <v>978.18727272727278</v>
      </c>
      <c r="G8" s="162">
        <v>984.375</v>
      </c>
      <c r="H8" s="162"/>
      <c r="I8" s="162">
        <v>990.82899999999995</v>
      </c>
      <c r="J8" s="162">
        <v>961.33</v>
      </c>
      <c r="K8" s="162">
        <v>969.70588235294122</v>
      </c>
      <c r="L8" s="100">
        <v>986</v>
      </c>
      <c r="M8" s="103">
        <f t="shared" si="0"/>
        <v>977.15824418741431</v>
      </c>
      <c r="N8" s="103">
        <f t="shared" si="1"/>
        <v>29.49899999999991</v>
      </c>
      <c r="O8" s="101">
        <v>936</v>
      </c>
      <c r="P8" s="102">
        <v>1036</v>
      </c>
      <c r="Q8" s="177">
        <f t="shared" si="2"/>
        <v>99.311484103043739</v>
      </c>
    </row>
    <row r="9" spans="1:18" ht="15.95" customHeight="1">
      <c r="A9" s="80">
        <v>3</v>
      </c>
      <c r="B9" s="162">
        <v>998.4</v>
      </c>
      <c r="C9" s="162">
        <v>969.47181818181821</v>
      </c>
      <c r="D9" s="162">
        <v>983.8</v>
      </c>
      <c r="E9" s="162">
        <v>977.57</v>
      </c>
      <c r="F9" s="162">
        <v>976.15</v>
      </c>
      <c r="G9" s="162">
        <v>982.13636363636363</v>
      </c>
      <c r="H9" s="162"/>
      <c r="I9" s="162">
        <v>980.49400000000003</v>
      </c>
      <c r="J9" s="162">
        <v>970.22</v>
      </c>
      <c r="K9" s="162">
        <v>978.5</v>
      </c>
      <c r="L9" s="100">
        <v>986</v>
      </c>
      <c r="M9" s="103">
        <f t="shared" si="0"/>
        <v>979.63802020202036</v>
      </c>
      <c r="N9" s="103">
        <f t="shared" si="1"/>
        <v>28.92818181818177</v>
      </c>
      <c r="O9" s="101">
        <v>936</v>
      </c>
      <c r="P9" s="102">
        <v>1036</v>
      </c>
      <c r="Q9" s="177">
        <f t="shared" si="2"/>
        <v>99.563511077915607</v>
      </c>
    </row>
    <row r="10" spans="1:18" ht="15.95" customHeight="1">
      <c r="A10" s="80">
        <v>4</v>
      </c>
      <c r="B10" s="162">
        <v>994.72222222222217</v>
      </c>
      <c r="C10" s="162">
        <v>964.59809523809508</v>
      </c>
      <c r="D10" s="162">
        <v>969.97</v>
      </c>
      <c r="E10" s="162">
        <v>974.69</v>
      </c>
      <c r="F10" s="162">
        <v>980.87936507936513</v>
      </c>
      <c r="G10" s="162">
        <v>993.47619047619048</v>
      </c>
      <c r="H10" s="162"/>
      <c r="I10" s="162">
        <v>984.10400000000004</v>
      </c>
      <c r="J10" s="162">
        <v>974.76</v>
      </c>
      <c r="K10" s="162">
        <v>967.0454545454545</v>
      </c>
      <c r="L10" s="100">
        <v>986</v>
      </c>
      <c r="M10" s="103">
        <f t="shared" si="0"/>
        <v>978.2494808401475</v>
      </c>
      <c r="N10" s="103">
        <f t="shared" si="1"/>
        <v>30.124126984127088</v>
      </c>
      <c r="O10" s="101">
        <v>936</v>
      </c>
      <c r="P10" s="102">
        <v>1036</v>
      </c>
      <c r="Q10" s="177">
        <f t="shared" si="2"/>
        <v>99.422389713404414</v>
      </c>
    </row>
    <row r="11" spans="1:18" ht="15.95" customHeight="1">
      <c r="A11" s="80">
        <v>5</v>
      </c>
      <c r="B11" s="162">
        <v>997.97222222222217</v>
      </c>
      <c r="C11" s="162">
        <v>975.71111111111111</v>
      </c>
      <c r="D11" s="162">
        <v>971.19</v>
      </c>
      <c r="E11" s="162">
        <v>973.8</v>
      </c>
      <c r="F11" s="162">
        <v>984.12641509433968</v>
      </c>
      <c r="G11" s="162">
        <v>986.6</v>
      </c>
      <c r="H11" s="162"/>
      <c r="I11" s="162">
        <v>982.43700000000001</v>
      </c>
      <c r="J11" s="162">
        <v>974.19</v>
      </c>
      <c r="K11" s="162">
        <v>959.84210526315792</v>
      </c>
      <c r="L11" s="100">
        <v>986</v>
      </c>
      <c r="M11" s="103">
        <f t="shared" si="0"/>
        <v>978.42987263231464</v>
      </c>
      <c r="N11" s="103">
        <f t="shared" si="1"/>
        <v>38.130116959064253</v>
      </c>
      <c r="O11" s="101">
        <v>936</v>
      </c>
      <c r="P11" s="102">
        <v>1036</v>
      </c>
      <c r="Q11" s="177">
        <f t="shared" si="2"/>
        <v>99.440723465083508</v>
      </c>
    </row>
    <row r="12" spans="1:18" ht="15.95" customHeight="1">
      <c r="A12" s="80">
        <v>6</v>
      </c>
      <c r="B12" s="162">
        <v>992.88888888888891</v>
      </c>
      <c r="C12" s="162">
        <v>964.59809523809508</v>
      </c>
      <c r="D12" s="162">
        <v>958.02</v>
      </c>
      <c r="E12" s="162">
        <v>990.88</v>
      </c>
      <c r="F12" s="162">
        <v>1001.4</v>
      </c>
      <c r="G12" s="162">
        <v>985.625</v>
      </c>
      <c r="H12" s="162"/>
      <c r="I12" s="162">
        <v>991.35400000000004</v>
      </c>
      <c r="J12" s="162">
        <v>973.92</v>
      </c>
      <c r="K12" s="162">
        <v>977.36363636363637</v>
      </c>
      <c r="L12" s="100">
        <v>986</v>
      </c>
      <c r="M12" s="103">
        <f t="shared" si="0"/>
        <v>981.78329116562463</v>
      </c>
      <c r="N12" s="103">
        <f t="shared" si="1"/>
        <v>43.379999999999995</v>
      </c>
      <c r="O12" s="101">
        <v>936</v>
      </c>
      <c r="P12" s="102">
        <v>1036</v>
      </c>
      <c r="Q12" s="177">
        <f t="shared" si="2"/>
        <v>99.781541314539012</v>
      </c>
    </row>
    <row r="13" spans="1:18" ht="15.95" customHeight="1">
      <c r="A13" s="80">
        <v>7</v>
      </c>
      <c r="B13" s="162">
        <v>991.61764705882354</v>
      </c>
      <c r="C13" s="162">
        <v>957.78363636363656</v>
      </c>
      <c r="D13" s="162">
        <v>980</v>
      </c>
      <c r="E13" s="162">
        <v>994.44</v>
      </c>
      <c r="F13" s="162">
        <v>1009.1268656716418</v>
      </c>
      <c r="G13" s="162">
        <v>968.72727272727275</v>
      </c>
      <c r="H13" s="162"/>
      <c r="I13" s="162">
        <v>1011.866</v>
      </c>
      <c r="J13" s="162">
        <v>987.33</v>
      </c>
      <c r="K13" s="162">
        <v>982.73913043478262</v>
      </c>
      <c r="L13" s="100">
        <v>986</v>
      </c>
      <c r="M13" s="103">
        <f t="shared" si="0"/>
        <v>987.0700613617953</v>
      </c>
      <c r="N13" s="103">
        <f t="shared" si="1"/>
        <v>54.082363636363425</v>
      </c>
      <c r="O13" s="101">
        <v>936</v>
      </c>
      <c r="P13" s="102">
        <v>1036</v>
      </c>
      <c r="Q13" s="177">
        <f t="shared" si="2"/>
        <v>100.31885141494151</v>
      </c>
    </row>
    <row r="14" spans="1:18" ht="15.95" customHeight="1">
      <c r="A14" s="80">
        <v>8</v>
      </c>
      <c r="B14" s="162">
        <v>981.65625</v>
      </c>
      <c r="C14" s="162">
        <v>970.96333333333337</v>
      </c>
      <c r="D14" s="162">
        <v>974.11</v>
      </c>
      <c r="E14" s="162">
        <v>990.67</v>
      </c>
      <c r="F14" s="162">
        <v>1003.3721311475409</v>
      </c>
      <c r="G14" s="162">
        <v>987.38888888888891</v>
      </c>
      <c r="H14" s="162"/>
      <c r="I14" s="162">
        <v>1001.313</v>
      </c>
      <c r="J14" s="162">
        <v>990</v>
      </c>
      <c r="K14" s="162">
        <v>991.85714285714289</v>
      </c>
      <c r="L14" s="100">
        <v>986</v>
      </c>
      <c r="M14" s="103">
        <f t="shared" si="0"/>
        <v>987.92563846965618</v>
      </c>
      <c r="N14" s="103">
        <f t="shared" si="1"/>
        <v>32.40879781420756</v>
      </c>
      <c r="O14" s="101">
        <v>936</v>
      </c>
      <c r="P14" s="102">
        <v>1036</v>
      </c>
      <c r="Q14" s="177">
        <f t="shared" si="2"/>
        <v>100.4058062483594</v>
      </c>
    </row>
    <row r="15" spans="1:18" ht="15.95" customHeight="1">
      <c r="A15" s="80">
        <v>9</v>
      </c>
      <c r="B15" s="162">
        <v>976.46875</v>
      </c>
      <c r="C15" s="162">
        <v>981.39388888888891</v>
      </c>
      <c r="D15" s="162">
        <v>987.24</v>
      </c>
      <c r="E15" s="162">
        <v>994.25</v>
      </c>
      <c r="F15" s="162">
        <v>995.48301886792433</v>
      </c>
      <c r="G15" s="162">
        <v>983.93333333333328</v>
      </c>
      <c r="H15" s="162"/>
      <c r="I15" s="162">
        <v>996.48199999999997</v>
      </c>
      <c r="J15" s="162">
        <v>984.63</v>
      </c>
      <c r="K15" s="162">
        <v>990.57142857142856</v>
      </c>
      <c r="L15" s="100">
        <v>986</v>
      </c>
      <c r="M15" s="103">
        <f t="shared" si="0"/>
        <v>987.82804662906392</v>
      </c>
      <c r="N15" s="103">
        <f t="shared" si="1"/>
        <v>20.013249999999971</v>
      </c>
      <c r="O15" s="101">
        <v>936</v>
      </c>
      <c r="P15" s="102">
        <v>1036</v>
      </c>
      <c r="Q15" s="177">
        <f t="shared" si="2"/>
        <v>100.39588770079231</v>
      </c>
      <c r="R15" s="12"/>
    </row>
    <row r="16" spans="1:18" ht="15.95" customHeight="1">
      <c r="A16" s="80">
        <v>10</v>
      </c>
      <c r="B16" s="162">
        <v>981.65625</v>
      </c>
      <c r="C16" s="162">
        <v>970.96333333333337</v>
      </c>
      <c r="D16" s="162">
        <v>989.81</v>
      </c>
      <c r="E16" s="162">
        <v>982.4</v>
      </c>
      <c r="F16" s="162">
        <v>1000.3888889999999</v>
      </c>
      <c r="G16" s="162">
        <v>972.88</v>
      </c>
      <c r="H16" s="162"/>
      <c r="I16" s="162">
        <v>996.75900000000001</v>
      </c>
      <c r="J16" s="162">
        <v>993.89</v>
      </c>
      <c r="K16" s="162">
        <v>975.14285714285711</v>
      </c>
      <c r="L16" s="100">
        <v>986</v>
      </c>
      <c r="M16" s="103">
        <f t="shared" si="0"/>
        <v>984.8767032751324</v>
      </c>
      <c r="N16" s="103">
        <f t="shared" si="1"/>
        <v>29.425555666666583</v>
      </c>
      <c r="O16" s="101">
        <v>936</v>
      </c>
      <c r="P16" s="102">
        <v>1036</v>
      </c>
      <c r="Q16" s="177">
        <f t="shared" si="2"/>
        <v>100.09593394169534</v>
      </c>
      <c r="R16" s="12"/>
    </row>
    <row r="17" spans="1:18" ht="15.95" customHeight="1">
      <c r="A17" s="80">
        <v>11</v>
      </c>
      <c r="B17" s="162">
        <v>986.6875</v>
      </c>
      <c r="C17" s="162">
        <v>952.93894736842105</v>
      </c>
      <c r="D17" s="162">
        <v>996.76</v>
      </c>
      <c r="E17" s="162">
        <v>973.87</v>
      </c>
      <c r="F17" s="162">
        <v>989.98888888888894</v>
      </c>
      <c r="G17" s="162">
        <v>958.88095238095241</v>
      </c>
      <c r="H17" s="162"/>
      <c r="I17" s="162">
        <v>991.64599999999996</v>
      </c>
      <c r="J17" s="162">
        <v>993.83</v>
      </c>
      <c r="K17" s="162">
        <v>970.61538461538464</v>
      </c>
      <c r="L17" s="100">
        <v>986</v>
      </c>
      <c r="M17" s="103">
        <f t="shared" si="0"/>
        <v>979.46863036151626</v>
      </c>
      <c r="N17" s="103">
        <f t="shared" si="1"/>
        <v>43.821052631578937</v>
      </c>
      <c r="O17" s="101">
        <v>936</v>
      </c>
      <c r="P17" s="102">
        <v>1036</v>
      </c>
      <c r="Q17" s="177">
        <f t="shared" si="2"/>
        <v>99.546295487142558</v>
      </c>
      <c r="R17" s="12"/>
    </row>
    <row r="18" spans="1:18" ht="15.95" customHeight="1">
      <c r="A18" s="80">
        <v>12</v>
      </c>
      <c r="B18" s="162">
        <v>989.21875</v>
      </c>
      <c r="C18" s="162">
        <v>983.37526315789478</v>
      </c>
      <c r="D18" s="162">
        <v>1001.36</v>
      </c>
      <c r="E18" s="162">
        <v>990.89</v>
      </c>
      <c r="F18" s="162">
        <v>991.84363636363662</v>
      </c>
      <c r="G18" s="162">
        <v>948</v>
      </c>
      <c r="H18" s="162"/>
      <c r="I18" s="162">
        <v>986.67499999999995</v>
      </c>
      <c r="J18" s="162">
        <v>987.75</v>
      </c>
      <c r="K18" s="162">
        <v>950.33333333333337</v>
      </c>
      <c r="L18" s="100">
        <v>986</v>
      </c>
      <c r="M18" s="103">
        <f t="shared" si="0"/>
        <v>981.04955365054047</v>
      </c>
      <c r="N18" s="103">
        <f t="shared" si="1"/>
        <v>53.360000000000014</v>
      </c>
      <c r="O18" s="101">
        <v>936</v>
      </c>
      <c r="P18" s="102">
        <v>1036</v>
      </c>
      <c r="Q18" s="177">
        <f t="shared" si="2"/>
        <v>99.706969399500139</v>
      </c>
      <c r="R18" s="12"/>
    </row>
    <row r="19" spans="1:18" ht="15.95" customHeight="1">
      <c r="A19" s="84">
        <v>1</v>
      </c>
      <c r="B19" s="162">
        <v>994.65625</v>
      </c>
      <c r="C19" s="162">
        <v>973.56666666666649</v>
      </c>
      <c r="D19" s="162">
        <v>992.5</v>
      </c>
      <c r="E19" s="162">
        <v>986.65</v>
      </c>
      <c r="F19" s="162">
        <v>990.64137931034497</v>
      </c>
      <c r="G19" s="162">
        <v>931.82142857142856</v>
      </c>
      <c r="H19" s="162"/>
      <c r="I19" s="162">
        <v>987.59299999999996</v>
      </c>
      <c r="J19" s="162">
        <v>982</v>
      </c>
      <c r="K19" s="162">
        <v>997.08333333333337</v>
      </c>
      <c r="L19" s="100">
        <v>986</v>
      </c>
      <c r="M19" s="103">
        <f t="shared" si="0"/>
        <v>981.83467309797481</v>
      </c>
      <c r="N19" s="103">
        <f t="shared" si="1"/>
        <v>65.261904761904816</v>
      </c>
      <c r="O19" s="101">
        <v>936</v>
      </c>
      <c r="P19" s="102">
        <v>1036</v>
      </c>
      <c r="Q19" s="177">
        <f t="shared" si="2"/>
        <v>99.786763412380523</v>
      </c>
      <c r="R19" s="12"/>
    </row>
    <row r="20" spans="1:18" ht="15.95" customHeight="1">
      <c r="A20" s="84">
        <v>2</v>
      </c>
      <c r="B20" s="162">
        <v>1003</v>
      </c>
      <c r="C20" s="162">
        <v>975.49900000000014</v>
      </c>
      <c r="D20" s="162"/>
      <c r="E20" s="162"/>
      <c r="F20" s="162">
        <v>984.91206896551705</v>
      </c>
      <c r="G20" s="162"/>
      <c r="H20" s="162"/>
      <c r="I20" s="162">
        <v>985.51300000000003</v>
      </c>
      <c r="J20" s="162">
        <v>980.75</v>
      </c>
      <c r="K20" s="162">
        <v>997.42105263157896</v>
      </c>
      <c r="L20" s="100">
        <v>986</v>
      </c>
      <c r="M20" s="103">
        <f t="shared" si="0"/>
        <v>987.84918693284942</v>
      </c>
      <c r="N20" s="103">
        <f t="shared" si="1"/>
        <v>27.500999999999863</v>
      </c>
      <c r="O20" s="101">
        <v>936</v>
      </c>
      <c r="P20" s="102">
        <v>1036</v>
      </c>
      <c r="Q20" s="177">
        <f t="shared" si="2"/>
        <v>100.39803625242743</v>
      </c>
      <c r="R20" s="12"/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>
  <sheetPr codeName="Sheet27"/>
  <dimension ref="A1:R20"/>
  <sheetViews>
    <sheetView zoomScale="80" workbookViewId="0">
      <selection activeCell="M20" sqref="M20"/>
    </sheetView>
  </sheetViews>
  <sheetFormatPr defaultRowHeight="13.5"/>
  <cols>
    <col min="1" max="1" width="3.875" customWidth="1"/>
    <col min="2" max="2" width="9.25" customWidth="1"/>
    <col min="3" max="3" width="9.375" bestFit="1" customWidth="1"/>
    <col min="4" max="5" width="8.75" customWidth="1"/>
    <col min="6" max="6" width="9.5" customWidth="1"/>
    <col min="7" max="8" width="8.75" customWidth="1"/>
    <col min="9" max="9" width="10.625" customWidth="1"/>
    <col min="10" max="10" width="8.625" customWidth="1"/>
    <col min="11" max="11" width="9.375" customWidth="1"/>
    <col min="12" max="12" width="7.5" style="5" customWidth="1"/>
    <col min="13" max="13" width="9.75" style="5" customWidth="1"/>
    <col min="14" max="14" width="6.875" style="5" customWidth="1"/>
    <col min="15" max="16" width="2.625" style="5" customWidth="1"/>
    <col min="17" max="17" width="10.125" bestFit="1" customWidth="1"/>
  </cols>
  <sheetData>
    <row r="1" spans="1:18" ht="20.100000000000001" customHeight="1">
      <c r="F1" s="58" t="s">
        <v>88</v>
      </c>
    </row>
    <row r="2" spans="1:18" ht="16.5">
      <c r="A2" s="81" t="s">
        <v>28</v>
      </c>
      <c r="B2" s="71" t="s">
        <v>29</v>
      </c>
      <c r="C2" s="71" t="s">
        <v>30</v>
      </c>
      <c r="D2" s="71" t="s">
        <v>83</v>
      </c>
      <c r="E2" s="71" t="s">
        <v>31</v>
      </c>
      <c r="F2" s="71" t="s">
        <v>32</v>
      </c>
      <c r="G2" s="71" t="s">
        <v>33</v>
      </c>
      <c r="H2" s="72" t="s">
        <v>34</v>
      </c>
      <c r="I2" s="71" t="s">
        <v>35</v>
      </c>
      <c r="J2" s="71" t="s">
        <v>72</v>
      </c>
      <c r="K2" s="94" t="s">
        <v>59</v>
      </c>
      <c r="L2" s="74" t="s">
        <v>1</v>
      </c>
      <c r="M2" s="75" t="s">
        <v>160</v>
      </c>
      <c r="N2" s="75" t="s">
        <v>36</v>
      </c>
      <c r="O2" s="76" t="s">
        <v>37</v>
      </c>
      <c r="P2" s="77" t="s">
        <v>38</v>
      </c>
      <c r="Q2" s="78" t="s">
        <v>148</v>
      </c>
    </row>
    <row r="3" spans="1:18" ht="15.95" customHeight="1">
      <c r="A3" s="80">
        <v>9</v>
      </c>
      <c r="B3" s="162"/>
      <c r="C3" s="162"/>
      <c r="D3" s="162">
        <v>194.53</v>
      </c>
      <c r="E3" s="162"/>
      <c r="F3" s="162">
        <v>201.38888888888891</v>
      </c>
      <c r="G3" s="162"/>
      <c r="H3" s="163"/>
      <c r="I3" s="162"/>
      <c r="J3" s="162">
        <v>192.9</v>
      </c>
      <c r="K3" s="162">
        <v>192.2</v>
      </c>
      <c r="L3" s="158">
        <v>198</v>
      </c>
      <c r="M3" s="103">
        <f t="shared" ref="M3:M20" si="0">AVERAGE(B3:K3)</f>
        <v>195.2547222222222</v>
      </c>
      <c r="N3" s="103">
        <f t="shared" ref="N3:N20" si="1">MAX(B3:K3)-MIN(B3:K3)</f>
        <v>9.1888888888889255</v>
      </c>
      <c r="O3" s="101">
        <v>178</v>
      </c>
      <c r="P3" s="102">
        <v>218</v>
      </c>
      <c r="Q3" s="177">
        <f>M3/M3*100</f>
        <v>100</v>
      </c>
    </row>
    <row r="4" spans="1:18" ht="15.95" customHeight="1">
      <c r="A4" s="80">
        <v>10</v>
      </c>
      <c r="B4" s="162">
        <v>196.75</v>
      </c>
      <c r="C4" s="162">
        <v>194.48090909090908</v>
      </c>
      <c r="D4" s="162">
        <v>196.56</v>
      </c>
      <c r="E4" s="162">
        <v>192.62</v>
      </c>
      <c r="F4" s="162">
        <v>205.88437500000001</v>
      </c>
      <c r="G4" s="162">
        <v>191.75</v>
      </c>
      <c r="H4" s="162"/>
      <c r="I4" s="162">
        <v>199.2</v>
      </c>
      <c r="J4" s="162">
        <v>190.02</v>
      </c>
      <c r="K4" s="162">
        <v>192</v>
      </c>
      <c r="L4" s="158">
        <v>198</v>
      </c>
      <c r="M4" s="103">
        <f t="shared" si="0"/>
        <v>195.47392045454546</v>
      </c>
      <c r="N4" s="103">
        <f t="shared" si="1"/>
        <v>15.864374999999995</v>
      </c>
      <c r="O4" s="101">
        <v>178</v>
      </c>
      <c r="P4" s="102">
        <v>218</v>
      </c>
      <c r="Q4" s="177">
        <f>M4/M$3*100</f>
        <v>100.11226270475231</v>
      </c>
    </row>
    <row r="5" spans="1:18" ht="15.95" customHeight="1">
      <c r="A5" s="80">
        <v>11</v>
      </c>
      <c r="B5" s="162">
        <v>197.66666666666666</v>
      </c>
      <c r="C5" s="162">
        <v>194.96111111111114</v>
      </c>
      <c r="D5" s="162">
        <v>197.89</v>
      </c>
      <c r="E5" s="162">
        <v>195.13</v>
      </c>
      <c r="F5" s="162">
        <v>202.18846153846158</v>
      </c>
      <c r="G5" s="162">
        <v>194.40909090909091</v>
      </c>
      <c r="H5" s="162"/>
      <c r="I5" s="162">
        <v>198.62299999999999</v>
      </c>
      <c r="J5" s="162">
        <v>192.21</v>
      </c>
      <c r="K5" s="162">
        <v>191.875</v>
      </c>
      <c r="L5" s="158">
        <v>198</v>
      </c>
      <c r="M5" s="103">
        <f t="shared" si="0"/>
        <v>196.10592558059227</v>
      </c>
      <c r="N5" s="103">
        <f t="shared" si="1"/>
        <v>10.313461538461581</v>
      </c>
      <c r="O5" s="101">
        <v>178</v>
      </c>
      <c r="P5" s="102">
        <v>218</v>
      </c>
      <c r="Q5" s="177">
        <f t="shared" ref="Q5:Q20" si="2">M5/M$3*100</f>
        <v>100.43594508172833</v>
      </c>
    </row>
    <row r="6" spans="1:18" ht="15.95" customHeight="1">
      <c r="A6" s="80">
        <v>12</v>
      </c>
      <c r="B6" s="162">
        <v>196.55555555555554</v>
      </c>
      <c r="C6" s="162">
        <v>195.86052631578946</v>
      </c>
      <c r="D6" s="162">
        <v>200.23</v>
      </c>
      <c r="E6" s="162">
        <v>194.85</v>
      </c>
      <c r="F6" s="162">
        <v>199.86250000000001</v>
      </c>
      <c r="G6" s="162">
        <v>195.78260869565219</v>
      </c>
      <c r="H6" s="162"/>
      <c r="I6" s="162">
        <v>197.148</v>
      </c>
      <c r="J6" s="162">
        <v>192.63</v>
      </c>
      <c r="K6" s="162">
        <v>192.44444444444446</v>
      </c>
      <c r="L6" s="158">
        <v>198</v>
      </c>
      <c r="M6" s="103">
        <f t="shared" si="0"/>
        <v>196.15151500127129</v>
      </c>
      <c r="N6" s="103">
        <f t="shared" si="1"/>
        <v>7.7855555555555327</v>
      </c>
      <c r="O6" s="101">
        <v>178</v>
      </c>
      <c r="P6" s="102">
        <v>218</v>
      </c>
      <c r="Q6" s="177">
        <f t="shared" si="2"/>
        <v>100.45929377217749</v>
      </c>
    </row>
    <row r="7" spans="1:18" ht="15.95" customHeight="1">
      <c r="A7" s="80">
        <v>1</v>
      </c>
      <c r="B7" s="162">
        <v>197.65789473684211</v>
      </c>
      <c r="C7" s="162">
        <v>198.26111111111106</v>
      </c>
      <c r="D7" s="162">
        <v>200.12</v>
      </c>
      <c r="E7" s="162">
        <v>196.28</v>
      </c>
      <c r="F7" s="162">
        <v>204.17199999999997</v>
      </c>
      <c r="G7" s="162">
        <v>195.88</v>
      </c>
      <c r="H7" s="162"/>
      <c r="I7" s="162">
        <v>201.21</v>
      </c>
      <c r="J7" s="162">
        <v>191.52</v>
      </c>
      <c r="K7" s="162">
        <v>193.14285714285714</v>
      </c>
      <c r="L7" s="158">
        <v>198</v>
      </c>
      <c r="M7" s="103">
        <f t="shared" si="0"/>
        <v>197.58265144342337</v>
      </c>
      <c r="N7" s="103">
        <f t="shared" si="1"/>
        <v>12.651999999999958</v>
      </c>
      <c r="O7" s="101">
        <v>178</v>
      </c>
      <c r="P7" s="102">
        <v>218</v>
      </c>
      <c r="Q7" s="177">
        <f t="shared" si="2"/>
        <v>101.19225245602598</v>
      </c>
    </row>
    <row r="8" spans="1:18" ht="15.95" customHeight="1">
      <c r="A8" s="80">
        <v>2</v>
      </c>
      <c r="B8" s="162">
        <v>197.65789473684211</v>
      </c>
      <c r="C8" s="162">
        <v>196.52380952380958</v>
      </c>
      <c r="D8" s="162">
        <v>196.14</v>
      </c>
      <c r="E8" s="162">
        <v>194.46</v>
      </c>
      <c r="F8" s="162">
        <v>202.66363636363636</v>
      </c>
      <c r="G8" s="162">
        <v>195.9</v>
      </c>
      <c r="H8" s="162"/>
      <c r="I8" s="162">
        <v>199.92099999999999</v>
      </c>
      <c r="J8" s="162">
        <v>188.96</v>
      </c>
      <c r="K8" s="162">
        <v>194.05263157894737</v>
      </c>
      <c r="L8" s="158">
        <v>198</v>
      </c>
      <c r="M8" s="103">
        <f t="shared" si="0"/>
        <v>196.25321913369282</v>
      </c>
      <c r="N8" s="103">
        <f t="shared" si="1"/>
        <v>13.703636363636349</v>
      </c>
      <c r="O8" s="101">
        <v>178</v>
      </c>
      <c r="P8" s="102">
        <v>218</v>
      </c>
      <c r="Q8" s="177">
        <f t="shared" si="2"/>
        <v>100.5113816967429</v>
      </c>
    </row>
    <row r="9" spans="1:18" ht="15.95" customHeight="1">
      <c r="A9" s="80">
        <v>3</v>
      </c>
      <c r="B9" s="162">
        <v>198.42500000000001</v>
      </c>
      <c r="C9" s="162">
        <v>193.21090909090907</v>
      </c>
      <c r="D9" s="162">
        <v>200.84</v>
      </c>
      <c r="E9" s="162">
        <v>195.55</v>
      </c>
      <c r="F9" s="162">
        <v>200.23281250000002</v>
      </c>
      <c r="G9" s="162">
        <v>195.63636363636363</v>
      </c>
      <c r="H9" s="162"/>
      <c r="I9" s="162">
        <v>197.53</v>
      </c>
      <c r="J9" s="162">
        <v>190.34</v>
      </c>
      <c r="K9" s="162">
        <v>195</v>
      </c>
      <c r="L9" s="158">
        <v>198</v>
      </c>
      <c r="M9" s="103">
        <f t="shared" si="0"/>
        <v>196.30723169191918</v>
      </c>
      <c r="N9" s="103">
        <f t="shared" si="1"/>
        <v>10.5</v>
      </c>
      <c r="O9" s="101">
        <v>178</v>
      </c>
      <c r="P9" s="102">
        <v>218</v>
      </c>
      <c r="Q9" s="177">
        <f t="shared" si="2"/>
        <v>100.53904430977045</v>
      </c>
    </row>
    <row r="10" spans="1:18" ht="15.95" customHeight="1">
      <c r="A10" s="80">
        <v>4</v>
      </c>
      <c r="B10" s="162">
        <v>195.94444444444446</v>
      </c>
      <c r="C10" s="162">
        <v>196.52380952380958</v>
      </c>
      <c r="D10" s="162">
        <v>192.8</v>
      </c>
      <c r="E10" s="162">
        <v>191.12</v>
      </c>
      <c r="F10" s="162">
        <v>200.20483870967746</v>
      </c>
      <c r="G10" s="162">
        <v>198</v>
      </c>
      <c r="H10" s="162"/>
      <c r="I10" s="162">
        <v>202.179</v>
      </c>
      <c r="J10" s="162">
        <v>187.62</v>
      </c>
      <c r="K10" s="162">
        <v>193.81818181818181</v>
      </c>
      <c r="L10" s="158">
        <v>198</v>
      </c>
      <c r="M10" s="103">
        <f t="shared" si="0"/>
        <v>195.3566971662348</v>
      </c>
      <c r="N10" s="103">
        <f t="shared" si="1"/>
        <v>14.558999999999997</v>
      </c>
      <c r="O10" s="101">
        <v>178</v>
      </c>
      <c r="P10" s="102">
        <v>218</v>
      </c>
      <c r="Q10" s="177">
        <f t="shared" si="2"/>
        <v>100.05222662112958</v>
      </c>
    </row>
    <row r="11" spans="1:18" ht="15.95" customHeight="1">
      <c r="A11" s="80">
        <v>5</v>
      </c>
      <c r="B11" s="162">
        <v>194.19444444444446</v>
      </c>
      <c r="C11" s="162">
        <v>198.61444444444442</v>
      </c>
      <c r="D11" s="162">
        <v>201.08</v>
      </c>
      <c r="E11" s="162">
        <v>194</v>
      </c>
      <c r="F11" s="162">
        <v>200.08846153846159</v>
      </c>
      <c r="G11" s="162">
        <v>198.3</v>
      </c>
      <c r="H11" s="162"/>
      <c r="I11" s="162">
        <v>197.21100000000001</v>
      </c>
      <c r="J11" s="162">
        <v>189.52</v>
      </c>
      <c r="K11" s="162">
        <v>193.21052631578948</v>
      </c>
      <c r="L11" s="158">
        <v>198</v>
      </c>
      <c r="M11" s="103">
        <f t="shared" si="0"/>
        <v>196.24654186034888</v>
      </c>
      <c r="N11" s="103">
        <f t="shared" si="1"/>
        <v>11.560000000000002</v>
      </c>
      <c r="O11" s="101">
        <v>178</v>
      </c>
      <c r="P11" s="102">
        <v>218</v>
      </c>
      <c r="Q11" s="177">
        <f t="shared" si="2"/>
        <v>100.50796192114517</v>
      </c>
    </row>
    <row r="12" spans="1:18" ht="15.95" customHeight="1">
      <c r="A12" s="80">
        <v>6</v>
      </c>
      <c r="B12" s="162">
        <v>195.16666666666666</v>
      </c>
      <c r="C12" s="162">
        <v>196.52380952380958</v>
      </c>
      <c r="D12" s="162">
        <v>197.67</v>
      </c>
      <c r="E12" s="162">
        <v>196.76</v>
      </c>
      <c r="F12" s="162">
        <v>203.7</v>
      </c>
      <c r="G12" s="162">
        <v>196.08695652173913</v>
      </c>
      <c r="H12" s="162"/>
      <c r="I12" s="162">
        <v>199.56100000000001</v>
      </c>
      <c r="J12" s="162">
        <v>189.33</v>
      </c>
      <c r="K12" s="162">
        <v>192.81818181818181</v>
      </c>
      <c r="L12" s="158">
        <v>198</v>
      </c>
      <c r="M12" s="103">
        <f t="shared" si="0"/>
        <v>196.40184605893299</v>
      </c>
      <c r="N12" s="103">
        <f t="shared" si="1"/>
        <v>14.369999999999976</v>
      </c>
      <c r="O12" s="101">
        <v>178</v>
      </c>
      <c r="P12" s="102">
        <v>218</v>
      </c>
      <c r="Q12" s="177">
        <f t="shared" si="2"/>
        <v>100.58750120030655</v>
      </c>
    </row>
    <row r="13" spans="1:18" ht="15.95" customHeight="1">
      <c r="A13" s="80">
        <v>7</v>
      </c>
      <c r="B13" s="162">
        <v>195.85294117647058</v>
      </c>
      <c r="C13" s="162">
        <v>194.65136363636364</v>
      </c>
      <c r="D13" s="162">
        <v>194.34</v>
      </c>
      <c r="E13" s="162">
        <v>197.75</v>
      </c>
      <c r="F13" s="162">
        <v>205.55</v>
      </c>
      <c r="G13" s="162">
        <v>193.61363636363637</v>
      </c>
      <c r="H13" s="162"/>
      <c r="I13" s="162">
        <v>200.56100000000001</v>
      </c>
      <c r="J13" s="162">
        <v>192.73</v>
      </c>
      <c r="K13" s="162">
        <v>192.45</v>
      </c>
      <c r="L13" s="158">
        <v>198</v>
      </c>
      <c r="M13" s="103">
        <f t="shared" si="0"/>
        <v>196.38877124183006</v>
      </c>
      <c r="N13" s="103">
        <f t="shared" si="1"/>
        <v>13.100000000000023</v>
      </c>
      <c r="O13" s="101">
        <v>178</v>
      </c>
      <c r="P13" s="102">
        <v>218</v>
      </c>
      <c r="Q13" s="177">
        <f t="shared" si="2"/>
        <v>100.58080491303927</v>
      </c>
    </row>
    <row r="14" spans="1:18" ht="15.95" customHeight="1">
      <c r="A14" s="80">
        <v>8</v>
      </c>
      <c r="B14" s="162">
        <v>198.59375</v>
      </c>
      <c r="C14" s="162">
        <v>198.62047619047618</v>
      </c>
      <c r="D14" s="162">
        <v>197.17</v>
      </c>
      <c r="E14" s="162">
        <v>198.35</v>
      </c>
      <c r="F14" s="162">
        <v>204.87413793103445</v>
      </c>
      <c r="G14" s="162">
        <v>194.21276595744681</v>
      </c>
      <c r="H14" s="162"/>
      <c r="I14" s="162">
        <v>199.928</v>
      </c>
      <c r="J14" s="162">
        <v>199.04</v>
      </c>
      <c r="K14" s="162">
        <v>193</v>
      </c>
      <c r="L14" s="158">
        <v>198</v>
      </c>
      <c r="M14" s="103">
        <f t="shared" si="0"/>
        <v>198.19879223099528</v>
      </c>
      <c r="N14" s="103">
        <f t="shared" si="1"/>
        <v>11.874137931034454</v>
      </c>
      <c r="O14" s="101">
        <v>178</v>
      </c>
      <c r="P14" s="102">
        <v>218</v>
      </c>
      <c r="Q14" s="177">
        <f t="shared" si="2"/>
        <v>101.50780988816362</v>
      </c>
    </row>
    <row r="15" spans="1:18" ht="15.95" customHeight="1">
      <c r="A15" s="80">
        <v>9</v>
      </c>
      <c r="B15" s="162">
        <v>198.09375</v>
      </c>
      <c r="C15" s="162">
        <v>201.75999999999996</v>
      </c>
      <c r="D15" s="162">
        <v>203.26</v>
      </c>
      <c r="E15" s="162">
        <v>198.78</v>
      </c>
      <c r="F15" s="162">
        <v>204.12692307692305</v>
      </c>
      <c r="G15" s="162">
        <v>191.3095238095238</v>
      </c>
      <c r="H15" s="162"/>
      <c r="I15" s="162">
        <v>201.452</v>
      </c>
      <c r="J15" s="162">
        <v>202.87</v>
      </c>
      <c r="K15" s="162">
        <v>193.94736842105263</v>
      </c>
      <c r="L15" s="158">
        <v>198</v>
      </c>
      <c r="M15" s="103">
        <f t="shared" si="0"/>
        <v>199.51106281194438</v>
      </c>
      <c r="N15" s="103">
        <f t="shared" si="1"/>
        <v>12.817399267399253</v>
      </c>
      <c r="O15" s="101">
        <v>178</v>
      </c>
      <c r="P15" s="102">
        <v>218</v>
      </c>
      <c r="Q15" s="177">
        <f t="shared" si="2"/>
        <v>102.17989124220924</v>
      </c>
      <c r="R15" s="12"/>
    </row>
    <row r="16" spans="1:18" ht="15.95" customHeight="1">
      <c r="A16" s="80">
        <v>10</v>
      </c>
      <c r="B16" s="162">
        <v>193.25</v>
      </c>
      <c r="C16" s="162">
        <v>198.62047619047618</v>
      </c>
      <c r="D16" s="162">
        <v>199.24</v>
      </c>
      <c r="E16" s="162">
        <v>197.78</v>
      </c>
      <c r="F16" s="162">
        <v>200.71</v>
      </c>
      <c r="G16" s="162">
        <v>191.13043478260869</v>
      </c>
      <c r="H16" s="162"/>
      <c r="I16" s="162">
        <v>202.554</v>
      </c>
      <c r="J16" s="162">
        <v>204.81</v>
      </c>
      <c r="K16" s="162">
        <v>192.6875</v>
      </c>
      <c r="L16" s="158">
        <v>198</v>
      </c>
      <c r="M16" s="103">
        <f t="shared" si="0"/>
        <v>197.86471233034277</v>
      </c>
      <c r="N16" s="103">
        <f t="shared" si="1"/>
        <v>13.679565217391314</v>
      </c>
      <c r="O16" s="101">
        <v>178</v>
      </c>
      <c r="P16" s="102">
        <v>218</v>
      </c>
      <c r="Q16" s="177">
        <f t="shared" si="2"/>
        <v>101.33671036398808</v>
      </c>
      <c r="R16" s="12"/>
    </row>
    <row r="17" spans="1:18" ht="15.95" customHeight="1">
      <c r="A17" s="80">
        <v>11</v>
      </c>
      <c r="B17" s="162">
        <v>196.53125</v>
      </c>
      <c r="C17" s="162">
        <v>196.8057894736842</v>
      </c>
      <c r="D17" s="162">
        <v>198.65</v>
      </c>
      <c r="E17" s="162">
        <v>194.97</v>
      </c>
      <c r="F17" s="162">
        <v>200.05</v>
      </c>
      <c r="G17" s="162">
        <v>194.05263157894737</v>
      </c>
      <c r="H17" s="162"/>
      <c r="I17" s="162">
        <v>201.12700000000001</v>
      </c>
      <c r="J17" s="162">
        <v>208</v>
      </c>
      <c r="K17" s="162">
        <v>184.0625</v>
      </c>
      <c r="L17" s="158">
        <v>198</v>
      </c>
      <c r="M17" s="103">
        <f t="shared" si="0"/>
        <v>197.13879678362571</v>
      </c>
      <c r="N17" s="103">
        <f t="shared" si="1"/>
        <v>23.9375</v>
      </c>
      <c r="O17" s="101">
        <v>178</v>
      </c>
      <c r="P17" s="102">
        <v>218</v>
      </c>
      <c r="Q17" s="177">
        <f t="shared" si="2"/>
        <v>100.9649316236558</v>
      </c>
      <c r="R17" s="12"/>
    </row>
    <row r="18" spans="1:18" ht="15.95" customHeight="1">
      <c r="A18" s="80">
        <v>12</v>
      </c>
      <c r="B18" s="162">
        <v>197.40625</v>
      </c>
      <c r="C18" s="162">
        <v>198.69105263157894</v>
      </c>
      <c r="D18" s="162">
        <v>199.13</v>
      </c>
      <c r="E18" s="162">
        <v>196.29</v>
      </c>
      <c r="F18" s="162">
        <v>201.12075471698114</v>
      </c>
      <c r="G18" s="162">
        <v>196.95238095238096</v>
      </c>
      <c r="H18" s="162"/>
      <c r="I18" s="162">
        <v>202.964</v>
      </c>
      <c r="J18" s="162">
        <v>195.08</v>
      </c>
      <c r="K18" s="162">
        <v>185.05555555555554</v>
      </c>
      <c r="L18" s="158">
        <v>198</v>
      </c>
      <c r="M18" s="103">
        <f t="shared" si="0"/>
        <v>196.96555487294407</v>
      </c>
      <c r="N18" s="103">
        <f t="shared" si="1"/>
        <v>17.908444444444456</v>
      </c>
      <c r="O18" s="101">
        <v>178</v>
      </c>
      <c r="P18" s="102">
        <v>218</v>
      </c>
      <c r="Q18" s="177">
        <f t="shared" si="2"/>
        <v>100.87620551823314</v>
      </c>
      <c r="R18" s="12"/>
    </row>
    <row r="19" spans="1:18" ht="15.95" customHeight="1">
      <c r="A19" s="84">
        <v>1</v>
      </c>
      <c r="B19" s="162">
        <v>194.0625</v>
      </c>
      <c r="C19" s="162">
        <v>198.61473684210529</v>
      </c>
      <c r="D19" s="162">
        <v>198.75</v>
      </c>
      <c r="E19" s="162">
        <v>192.94</v>
      </c>
      <c r="F19" s="162">
        <v>197.63275862068963</v>
      </c>
      <c r="G19" s="162">
        <v>197.5</v>
      </c>
      <c r="H19" s="162"/>
      <c r="I19" s="162">
        <v>203.44399999999999</v>
      </c>
      <c r="J19" s="162">
        <v>192.92</v>
      </c>
      <c r="K19" s="162">
        <v>205.16666666666666</v>
      </c>
      <c r="L19" s="158">
        <v>198</v>
      </c>
      <c r="M19" s="103">
        <f t="shared" si="0"/>
        <v>197.8922957921624</v>
      </c>
      <c r="N19" s="103">
        <f t="shared" si="1"/>
        <v>12.24666666666667</v>
      </c>
      <c r="O19" s="101">
        <v>178</v>
      </c>
      <c r="P19" s="102">
        <v>218</v>
      </c>
      <c r="Q19" s="177">
        <f t="shared" si="2"/>
        <v>101.35083727549407</v>
      </c>
      <c r="R19" s="12"/>
    </row>
    <row r="20" spans="1:18" ht="15.95" customHeight="1">
      <c r="A20" s="84">
        <v>2</v>
      </c>
      <c r="B20" s="162">
        <v>194.22222222222223</v>
      </c>
      <c r="C20" s="162">
        <v>199.12750000000003</v>
      </c>
      <c r="D20" s="162"/>
      <c r="E20" s="162"/>
      <c r="F20" s="162">
        <v>203.39655172413794</v>
      </c>
      <c r="G20" s="162"/>
      <c r="H20" s="162"/>
      <c r="I20" s="162">
        <v>201.05099999999999</v>
      </c>
      <c r="J20" s="162">
        <v>190.88</v>
      </c>
      <c r="K20" s="162">
        <v>200.26315789473685</v>
      </c>
      <c r="L20" s="158">
        <v>198</v>
      </c>
      <c r="M20" s="103">
        <f t="shared" si="0"/>
        <v>198.15673864018279</v>
      </c>
      <c r="N20" s="103">
        <f t="shared" si="1"/>
        <v>12.51655172413794</v>
      </c>
      <c r="O20" s="101">
        <v>178</v>
      </c>
      <c r="P20" s="102">
        <v>218</v>
      </c>
      <c r="Q20" s="177">
        <f t="shared" si="2"/>
        <v>101.48627207830485</v>
      </c>
      <c r="R20" s="12"/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>
  <sheetPr codeName="Sheet28"/>
  <dimension ref="A1:R20"/>
  <sheetViews>
    <sheetView zoomScale="80" workbookViewId="0">
      <selection activeCell="M20" sqref="M20"/>
    </sheetView>
  </sheetViews>
  <sheetFormatPr defaultRowHeight="13.5"/>
  <cols>
    <col min="1" max="1" width="3.625" customWidth="1"/>
    <col min="2" max="2" width="6.875" customWidth="1"/>
    <col min="4" max="5" width="8.75" customWidth="1"/>
    <col min="6" max="6" width="9.5" customWidth="1"/>
    <col min="7" max="8" width="8.75" customWidth="1"/>
    <col min="9" max="9" width="10.625" customWidth="1"/>
    <col min="10" max="10" width="8.625" customWidth="1"/>
    <col min="11" max="11" width="9.375" customWidth="1"/>
    <col min="12" max="12" width="7.5" style="5" customWidth="1"/>
    <col min="13" max="13" width="9.75" style="5" customWidth="1"/>
    <col min="14" max="14" width="6.625" style="5" customWidth="1"/>
    <col min="15" max="16" width="2.625" style="5" customWidth="1"/>
    <col min="17" max="17" width="10.125" bestFit="1" customWidth="1"/>
  </cols>
  <sheetData>
    <row r="1" spans="1:18" ht="20.100000000000001" customHeight="1">
      <c r="F1" s="58" t="s">
        <v>89</v>
      </c>
    </row>
    <row r="2" spans="1:18" ht="16.5">
      <c r="A2" s="81" t="s">
        <v>28</v>
      </c>
      <c r="B2" s="71" t="s">
        <v>29</v>
      </c>
      <c r="C2" s="71" t="s">
        <v>30</v>
      </c>
      <c r="D2" s="71" t="s">
        <v>83</v>
      </c>
      <c r="E2" s="71" t="s">
        <v>31</v>
      </c>
      <c r="F2" s="71" t="s">
        <v>32</v>
      </c>
      <c r="G2" s="71" t="s">
        <v>33</v>
      </c>
      <c r="H2" s="72" t="s">
        <v>34</v>
      </c>
      <c r="I2" s="71" t="s">
        <v>35</v>
      </c>
      <c r="J2" s="71" t="s">
        <v>72</v>
      </c>
      <c r="K2" s="94" t="s">
        <v>59</v>
      </c>
      <c r="L2" s="74" t="s">
        <v>1</v>
      </c>
      <c r="M2" s="75" t="s">
        <v>160</v>
      </c>
      <c r="N2" s="75" t="s">
        <v>36</v>
      </c>
      <c r="O2" s="76" t="s">
        <v>37</v>
      </c>
      <c r="P2" s="77" t="s">
        <v>38</v>
      </c>
      <c r="Q2" s="78" t="s">
        <v>148</v>
      </c>
    </row>
    <row r="3" spans="1:18" ht="15.95" customHeight="1">
      <c r="A3" s="80">
        <v>9</v>
      </c>
      <c r="B3" s="162"/>
      <c r="C3" s="162"/>
      <c r="D3" s="162">
        <v>95.04</v>
      </c>
      <c r="E3" s="162"/>
      <c r="F3" s="162">
        <v>95.094444444444449</v>
      </c>
      <c r="G3" s="162"/>
      <c r="H3" s="163"/>
      <c r="I3" s="162"/>
      <c r="J3" s="162">
        <v>93.5</v>
      </c>
      <c r="K3" s="162">
        <v>91.2</v>
      </c>
      <c r="L3" s="158">
        <v>94</v>
      </c>
      <c r="M3" s="103">
        <f t="shared" ref="M3:M20" si="0">AVERAGE(B3:K3)</f>
        <v>93.708611111111111</v>
      </c>
      <c r="N3" s="103">
        <f t="shared" ref="N3:N20" si="1">MAX(B3:K3)-MIN(B3:K3)</f>
        <v>3.8944444444444457</v>
      </c>
      <c r="O3" s="101">
        <v>84</v>
      </c>
      <c r="P3" s="102">
        <v>104</v>
      </c>
      <c r="Q3" s="177">
        <f>M3/M3*100</f>
        <v>100</v>
      </c>
    </row>
    <row r="4" spans="1:18" ht="15.95" customHeight="1">
      <c r="A4" s="80">
        <v>10</v>
      </c>
      <c r="B4" s="162">
        <v>93.295454545454547</v>
      </c>
      <c r="C4" s="162">
        <v>95.184090909090912</v>
      </c>
      <c r="D4" s="162">
        <v>95.4</v>
      </c>
      <c r="E4" s="162">
        <v>96.51</v>
      </c>
      <c r="F4" s="162">
        <v>96.378124999999997</v>
      </c>
      <c r="G4" s="162">
        <v>91.833333333333329</v>
      </c>
      <c r="H4" s="162"/>
      <c r="I4" s="162">
        <v>97.8</v>
      </c>
      <c r="J4" s="162">
        <v>91.52</v>
      </c>
      <c r="K4" s="162">
        <v>92.272727272727266</v>
      </c>
      <c r="L4" s="158">
        <v>94</v>
      </c>
      <c r="M4" s="103">
        <f t="shared" si="0"/>
        <v>94.465970117845103</v>
      </c>
      <c r="N4" s="103">
        <f t="shared" si="1"/>
        <v>6.2800000000000011</v>
      </c>
      <c r="O4" s="101">
        <v>84</v>
      </c>
      <c r="P4" s="102">
        <v>104</v>
      </c>
      <c r="Q4" s="177">
        <f>M4/M$3*100</f>
        <v>100.80820641534851</v>
      </c>
    </row>
    <row r="5" spans="1:18" ht="15.95" customHeight="1">
      <c r="A5" s="80">
        <v>11</v>
      </c>
      <c r="B5" s="162">
        <v>95.5</v>
      </c>
      <c r="C5" s="162">
        <v>94.636111111111106</v>
      </c>
      <c r="D5" s="162">
        <v>96.46</v>
      </c>
      <c r="E5" s="162">
        <v>97.53</v>
      </c>
      <c r="F5" s="162">
        <v>95.080769230769192</v>
      </c>
      <c r="G5" s="162">
        <v>92.166666666666671</v>
      </c>
      <c r="H5" s="162"/>
      <c r="I5" s="162">
        <v>97.233999999999995</v>
      </c>
      <c r="J5" s="162">
        <v>92.21</v>
      </c>
      <c r="K5" s="162">
        <v>92.235294117647058</v>
      </c>
      <c r="L5" s="158">
        <v>94</v>
      </c>
      <c r="M5" s="103">
        <f t="shared" si="0"/>
        <v>94.783649014021563</v>
      </c>
      <c r="N5" s="103">
        <f t="shared" si="1"/>
        <v>5.3633333333333297</v>
      </c>
      <c r="O5" s="101">
        <v>84</v>
      </c>
      <c r="P5" s="102">
        <v>104</v>
      </c>
      <c r="Q5" s="177">
        <f t="shared" ref="Q5:Q20" si="2">M5/M$3*100</f>
        <v>101.14721356998426</v>
      </c>
    </row>
    <row r="6" spans="1:18" ht="15.95" customHeight="1">
      <c r="A6" s="80">
        <v>12</v>
      </c>
      <c r="B6" s="162">
        <v>94.333333333333329</v>
      </c>
      <c r="C6" s="162">
        <v>94.218421052631584</v>
      </c>
      <c r="D6" s="162">
        <v>100.22</v>
      </c>
      <c r="E6" s="162">
        <v>98.28</v>
      </c>
      <c r="F6" s="162">
        <v>96.16785714285713</v>
      </c>
      <c r="G6" s="162">
        <v>93.208333333333329</v>
      </c>
      <c r="H6" s="162"/>
      <c r="I6" s="162">
        <v>95.346000000000004</v>
      </c>
      <c r="J6" s="162">
        <v>92.77</v>
      </c>
      <c r="K6" s="162">
        <v>91.555555555555557</v>
      </c>
      <c r="L6" s="158">
        <v>94</v>
      </c>
      <c r="M6" s="103">
        <f t="shared" si="0"/>
        <v>95.122166713078983</v>
      </c>
      <c r="N6" s="103">
        <f t="shared" si="1"/>
        <v>8.6644444444444417</v>
      </c>
      <c r="O6" s="101">
        <v>84</v>
      </c>
      <c r="P6" s="102">
        <v>104</v>
      </c>
      <c r="Q6" s="177">
        <f t="shared" si="2"/>
        <v>101.50845859863595</v>
      </c>
    </row>
    <row r="7" spans="1:18" ht="15.95" customHeight="1">
      <c r="A7" s="80">
        <v>1</v>
      </c>
      <c r="B7" s="162">
        <v>93.526315789473685</v>
      </c>
      <c r="C7" s="162">
        <v>93.48888888888888</v>
      </c>
      <c r="D7" s="162">
        <v>97.49</v>
      </c>
      <c r="E7" s="162">
        <v>97.34</v>
      </c>
      <c r="F7" s="162">
        <v>96.559183673469406</v>
      </c>
      <c r="G7" s="162">
        <v>93.88</v>
      </c>
      <c r="H7" s="162"/>
      <c r="I7" s="162">
        <v>96.444000000000003</v>
      </c>
      <c r="J7" s="162">
        <v>91.56</v>
      </c>
      <c r="K7" s="162">
        <v>92.38095238095238</v>
      </c>
      <c r="L7" s="158">
        <v>94</v>
      </c>
      <c r="M7" s="103">
        <f t="shared" si="0"/>
        <v>94.741037859198272</v>
      </c>
      <c r="N7" s="103">
        <f t="shared" si="1"/>
        <v>5.9299999999999926</v>
      </c>
      <c r="O7" s="101">
        <v>84</v>
      </c>
      <c r="P7" s="102">
        <v>104</v>
      </c>
      <c r="Q7" s="177">
        <f t="shared" si="2"/>
        <v>101.10174159647185</v>
      </c>
    </row>
    <row r="8" spans="1:18" ht="15.95" customHeight="1">
      <c r="A8" s="80">
        <v>2</v>
      </c>
      <c r="B8" s="162">
        <v>95.131578947368425</v>
      </c>
      <c r="C8" s="162">
        <v>92.476666666666688</v>
      </c>
      <c r="D8" s="162">
        <v>92.5</v>
      </c>
      <c r="E8" s="162">
        <v>96.43</v>
      </c>
      <c r="F8" s="162">
        <v>94.725454545454539</v>
      </c>
      <c r="G8" s="162">
        <v>93.458333333333329</v>
      </c>
      <c r="H8" s="162"/>
      <c r="I8" s="162">
        <v>96.316000000000003</v>
      </c>
      <c r="J8" s="162">
        <v>90.02</v>
      </c>
      <c r="K8" s="162">
        <v>90.833333333333329</v>
      </c>
      <c r="L8" s="158">
        <v>94</v>
      </c>
      <c r="M8" s="103">
        <f t="shared" si="0"/>
        <v>93.543485202906268</v>
      </c>
      <c r="N8" s="103">
        <f t="shared" si="1"/>
        <v>6.4100000000000108</v>
      </c>
      <c r="O8" s="101">
        <v>84</v>
      </c>
      <c r="P8" s="102">
        <v>104</v>
      </c>
      <c r="Q8" s="177">
        <f t="shared" si="2"/>
        <v>99.823787903537436</v>
      </c>
    </row>
    <row r="9" spans="1:18" ht="15.95" customHeight="1">
      <c r="A9" s="80">
        <v>3</v>
      </c>
      <c r="B9" s="162">
        <v>94.35</v>
      </c>
      <c r="C9" s="162">
        <v>91.050454545454542</v>
      </c>
      <c r="D9" s="162">
        <v>96.43</v>
      </c>
      <c r="E9" s="162">
        <v>97.02</v>
      </c>
      <c r="F9" s="162">
        <v>94.506249999999994</v>
      </c>
      <c r="G9" s="162">
        <v>93.227272727272734</v>
      </c>
      <c r="H9" s="162"/>
      <c r="I9" s="162">
        <v>94.481999999999999</v>
      </c>
      <c r="J9" s="162">
        <v>89.58</v>
      </c>
      <c r="K9" s="162">
        <v>91.63636363636364</v>
      </c>
      <c r="L9" s="158">
        <v>94</v>
      </c>
      <c r="M9" s="103">
        <f t="shared" si="0"/>
        <v>93.586926767676758</v>
      </c>
      <c r="N9" s="103">
        <f t="shared" si="1"/>
        <v>7.4399999999999977</v>
      </c>
      <c r="O9" s="101">
        <v>84</v>
      </c>
      <c r="P9" s="102">
        <v>104</v>
      </c>
      <c r="Q9" s="177">
        <f t="shared" si="2"/>
        <v>99.870146038884229</v>
      </c>
    </row>
    <row r="10" spans="1:18" ht="15.95" customHeight="1">
      <c r="A10" s="80">
        <v>4</v>
      </c>
      <c r="B10" s="162">
        <v>93.527777777777771</v>
      </c>
      <c r="C10" s="162">
        <v>92.476666666666688</v>
      </c>
      <c r="D10" s="162">
        <v>96.6</v>
      </c>
      <c r="E10" s="162">
        <v>96.21</v>
      </c>
      <c r="F10" s="162">
        <v>94.65322580645163</v>
      </c>
      <c r="G10" s="162">
        <v>93.523809523809518</v>
      </c>
      <c r="H10" s="162"/>
      <c r="I10" s="162">
        <v>96.566999999999993</v>
      </c>
      <c r="J10" s="162">
        <v>89.52</v>
      </c>
      <c r="K10" s="162">
        <v>91.13636363636364</v>
      </c>
      <c r="L10" s="158">
        <v>94</v>
      </c>
      <c r="M10" s="103">
        <f t="shared" si="0"/>
        <v>93.801649267896579</v>
      </c>
      <c r="N10" s="103">
        <f t="shared" si="1"/>
        <v>7.0799999999999983</v>
      </c>
      <c r="O10" s="101">
        <v>84</v>
      </c>
      <c r="P10" s="102">
        <v>104</v>
      </c>
      <c r="Q10" s="177">
        <f t="shared" si="2"/>
        <v>100.09928453285382</v>
      </c>
    </row>
    <row r="11" spans="1:18" ht="15.95" customHeight="1">
      <c r="A11" s="80">
        <v>5</v>
      </c>
      <c r="B11" s="162">
        <v>92.361111111111114</v>
      </c>
      <c r="C11" s="162">
        <v>91.203333333333333</v>
      </c>
      <c r="D11" s="162">
        <v>94.62</v>
      </c>
      <c r="E11" s="162">
        <v>96.44</v>
      </c>
      <c r="F11" s="162">
        <v>94.151923076923069</v>
      </c>
      <c r="G11" s="162">
        <v>94.4</v>
      </c>
      <c r="H11" s="162"/>
      <c r="I11" s="162">
        <v>92.168999999999997</v>
      </c>
      <c r="J11" s="162">
        <v>91.08</v>
      </c>
      <c r="K11" s="162">
        <v>91.526315789473685</v>
      </c>
      <c r="L11" s="158">
        <v>94</v>
      </c>
      <c r="M11" s="103">
        <f t="shared" si="0"/>
        <v>93.10574259009347</v>
      </c>
      <c r="N11" s="103">
        <f t="shared" si="1"/>
        <v>5.3599999999999994</v>
      </c>
      <c r="O11" s="101">
        <v>84</v>
      </c>
      <c r="P11" s="102">
        <v>104</v>
      </c>
      <c r="Q11" s="177">
        <f t="shared" si="2"/>
        <v>99.356656219882694</v>
      </c>
    </row>
    <row r="12" spans="1:18" ht="15.95" customHeight="1">
      <c r="A12" s="80">
        <v>6</v>
      </c>
      <c r="B12" s="162">
        <v>93.833333333333329</v>
      </c>
      <c r="C12" s="162">
        <v>92.476666666666688</v>
      </c>
      <c r="D12" s="162">
        <v>95.45</v>
      </c>
      <c r="E12" s="162">
        <v>97.33</v>
      </c>
      <c r="F12" s="162">
        <v>95</v>
      </c>
      <c r="G12" s="162">
        <v>90.911764705882348</v>
      </c>
      <c r="H12" s="162"/>
      <c r="I12" s="162">
        <v>93.366</v>
      </c>
      <c r="J12" s="162">
        <v>92.19</v>
      </c>
      <c r="K12" s="162">
        <v>91.772727272727266</v>
      </c>
      <c r="L12" s="158">
        <v>94</v>
      </c>
      <c r="M12" s="103">
        <f t="shared" si="0"/>
        <v>93.592276886512181</v>
      </c>
      <c r="N12" s="103">
        <f t="shared" si="1"/>
        <v>6.4182352941176504</v>
      </c>
      <c r="O12" s="101">
        <v>84</v>
      </c>
      <c r="P12" s="102">
        <v>104</v>
      </c>
      <c r="Q12" s="177">
        <f t="shared" si="2"/>
        <v>99.875855352865074</v>
      </c>
    </row>
    <row r="13" spans="1:18" ht="15.95" customHeight="1">
      <c r="A13" s="80">
        <v>7</v>
      </c>
      <c r="B13" s="162">
        <v>93.852941176470594</v>
      </c>
      <c r="C13" s="162">
        <v>89.712272727272719</v>
      </c>
      <c r="D13" s="162">
        <v>95.25</v>
      </c>
      <c r="E13" s="162">
        <v>97.82</v>
      </c>
      <c r="F13" s="162">
        <v>95.964179104477594</v>
      </c>
      <c r="G13" s="162">
        <v>91.477272727272734</v>
      </c>
      <c r="H13" s="162"/>
      <c r="I13" s="162">
        <v>93.975999999999999</v>
      </c>
      <c r="J13" s="162">
        <v>90.62</v>
      </c>
      <c r="K13" s="162">
        <v>92.869565217391298</v>
      </c>
      <c r="L13" s="158">
        <v>94</v>
      </c>
      <c r="M13" s="103">
        <f t="shared" si="0"/>
        <v>93.504692328098315</v>
      </c>
      <c r="N13" s="103">
        <f t="shared" si="1"/>
        <v>8.1077272727272742</v>
      </c>
      <c r="O13" s="101">
        <v>84</v>
      </c>
      <c r="P13" s="102">
        <v>104</v>
      </c>
      <c r="Q13" s="177">
        <f t="shared" si="2"/>
        <v>99.782390560915474</v>
      </c>
    </row>
    <row r="14" spans="1:18" ht="15.95" customHeight="1">
      <c r="A14" s="80">
        <v>8</v>
      </c>
      <c r="B14" s="162">
        <v>92.8125</v>
      </c>
      <c r="C14" s="162">
        <v>92.60809523809526</v>
      </c>
      <c r="D14" s="162">
        <v>98.35</v>
      </c>
      <c r="E14" s="162">
        <v>96.63</v>
      </c>
      <c r="F14" s="162">
        <v>94.8</v>
      </c>
      <c r="G14" s="162">
        <v>92.163265306122454</v>
      </c>
      <c r="H14" s="162"/>
      <c r="I14" s="162">
        <v>93.325000000000003</v>
      </c>
      <c r="J14" s="162">
        <v>91.8</v>
      </c>
      <c r="K14" s="162">
        <v>93.38095238095238</v>
      </c>
      <c r="L14" s="158">
        <v>94</v>
      </c>
      <c r="M14" s="103">
        <f t="shared" si="0"/>
        <v>93.985534769463342</v>
      </c>
      <c r="N14" s="103">
        <f t="shared" si="1"/>
        <v>6.5499999999999972</v>
      </c>
      <c r="O14" s="101">
        <v>84</v>
      </c>
      <c r="P14" s="102">
        <v>104</v>
      </c>
      <c r="Q14" s="177">
        <f t="shared" si="2"/>
        <v>100.29551570028488</v>
      </c>
    </row>
    <row r="15" spans="1:18" ht="15.95" customHeight="1">
      <c r="A15" s="80">
        <v>9</v>
      </c>
      <c r="B15" s="162">
        <v>91.71875</v>
      </c>
      <c r="C15" s="162">
        <v>94.923333333333332</v>
      </c>
      <c r="D15" s="162">
        <v>100.79</v>
      </c>
      <c r="E15" s="162">
        <v>96.67</v>
      </c>
      <c r="F15" s="162">
        <v>94.372222222222234</v>
      </c>
      <c r="G15" s="162">
        <v>90.711111111111109</v>
      </c>
      <c r="H15" s="162"/>
      <c r="I15" s="162">
        <v>92.56</v>
      </c>
      <c r="J15" s="162">
        <v>93.35</v>
      </c>
      <c r="K15" s="162">
        <v>95</v>
      </c>
      <c r="L15" s="158">
        <v>94</v>
      </c>
      <c r="M15" s="103">
        <f t="shared" si="0"/>
        <v>94.455046296296302</v>
      </c>
      <c r="N15" s="103">
        <f t="shared" si="1"/>
        <v>10.078888888888898</v>
      </c>
      <c r="O15" s="101">
        <v>84</v>
      </c>
      <c r="P15" s="102">
        <v>104</v>
      </c>
      <c r="Q15" s="177">
        <f t="shared" si="2"/>
        <v>100.79654919258181</v>
      </c>
      <c r="R15" s="12"/>
    </row>
    <row r="16" spans="1:18" ht="15.95" customHeight="1">
      <c r="A16" s="80">
        <v>10</v>
      </c>
      <c r="B16" s="162">
        <v>91.21875</v>
      </c>
      <c r="C16" s="162">
        <v>92.60809523809526</v>
      </c>
      <c r="D16" s="162">
        <v>96.06</v>
      </c>
      <c r="E16" s="162">
        <v>96.15</v>
      </c>
      <c r="F16" s="162">
        <v>94.174603169999997</v>
      </c>
      <c r="G16" s="162">
        <v>90.1875</v>
      </c>
      <c r="H16" s="162"/>
      <c r="I16" s="162">
        <v>94.06</v>
      </c>
      <c r="J16" s="162">
        <v>92.83</v>
      </c>
      <c r="K16" s="162">
        <v>94.761904761904759</v>
      </c>
      <c r="L16" s="158">
        <v>94</v>
      </c>
      <c r="M16" s="103">
        <f t="shared" si="0"/>
        <v>93.561205907777776</v>
      </c>
      <c r="N16" s="103">
        <f t="shared" si="1"/>
        <v>5.9625000000000057</v>
      </c>
      <c r="O16" s="101">
        <v>84</v>
      </c>
      <c r="P16" s="102">
        <v>104</v>
      </c>
      <c r="Q16" s="177">
        <f t="shared" si="2"/>
        <v>99.842698337340039</v>
      </c>
      <c r="R16" s="12"/>
    </row>
    <row r="17" spans="1:18" ht="15.95" customHeight="1">
      <c r="A17" s="80">
        <v>11</v>
      </c>
      <c r="B17" s="162">
        <v>93.90625</v>
      </c>
      <c r="C17" s="162">
        <v>93.269473684210539</v>
      </c>
      <c r="D17" s="162">
        <v>98.82</v>
      </c>
      <c r="E17" s="162">
        <v>96.16</v>
      </c>
      <c r="F17" s="162">
        <v>94.179629629629645</v>
      </c>
      <c r="G17" s="162">
        <v>96.333333333333329</v>
      </c>
      <c r="H17" s="162"/>
      <c r="I17" s="162">
        <v>92.834999999999994</v>
      </c>
      <c r="J17" s="162">
        <v>93.04</v>
      </c>
      <c r="K17" s="162">
        <v>95.15</v>
      </c>
      <c r="L17" s="158">
        <v>94</v>
      </c>
      <c r="M17" s="103">
        <f t="shared" si="0"/>
        <v>94.854854071908164</v>
      </c>
      <c r="N17" s="103">
        <f t="shared" si="1"/>
        <v>5.9849999999999994</v>
      </c>
      <c r="O17" s="101">
        <v>84</v>
      </c>
      <c r="P17" s="102">
        <v>104</v>
      </c>
      <c r="Q17" s="177">
        <f t="shared" si="2"/>
        <v>101.22319917796875</v>
      </c>
      <c r="R17" s="12"/>
    </row>
    <row r="18" spans="1:18" ht="15.95" customHeight="1">
      <c r="A18" s="80">
        <v>12</v>
      </c>
      <c r="B18" s="162">
        <v>95.09375</v>
      </c>
      <c r="C18" s="162">
        <v>92.642105263157902</v>
      </c>
      <c r="D18" s="162">
        <v>96.73</v>
      </c>
      <c r="E18" s="162">
        <v>97.21</v>
      </c>
      <c r="F18" s="162">
        <v>95.208928571428586</v>
      </c>
      <c r="G18" s="162">
        <v>96.071428571428569</v>
      </c>
      <c r="H18" s="162"/>
      <c r="I18" s="162">
        <v>93.12</v>
      </c>
      <c r="J18" s="162">
        <v>92.69</v>
      </c>
      <c r="K18" s="162">
        <v>96.777777777777771</v>
      </c>
      <c r="L18" s="158">
        <v>94</v>
      </c>
      <c r="M18" s="103">
        <f t="shared" si="0"/>
        <v>95.060443353754764</v>
      </c>
      <c r="N18" s="103">
        <f t="shared" si="1"/>
        <v>4.5678947368420921</v>
      </c>
      <c r="O18" s="101">
        <v>84</v>
      </c>
      <c r="P18" s="102">
        <v>104</v>
      </c>
      <c r="Q18" s="177">
        <f t="shared" si="2"/>
        <v>101.44259126948405</v>
      </c>
      <c r="R18" s="12"/>
    </row>
    <row r="19" spans="1:18" ht="15.95" customHeight="1">
      <c r="A19" s="84">
        <v>1</v>
      </c>
      <c r="B19" s="162">
        <v>96</v>
      </c>
      <c r="C19" s="162">
        <v>91.757368421052632</v>
      </c>
      <c r="D19" s="162">
        <v>97.5</v>
      </c>
      <c r="E19" s="162">
        <v>95.57</v>
      </c>
      <c r="F19" s="162">
        <v>94.0155172413793</v>
      </c>
      <c r="G19" s="162">
        <v>96.392857142857139</v>
      </c>
      <c r="H19" s="162"/>
      <c r="I19" s="162">
        <v>97.653999999999996</v>
      </c>
      <c r="J19" s="162">
        <v>91.66</v>
      </c>
      <c r="K19" s="162">
        <v>92.75</v>
      </c>
      <c r="L19" s="158">
        <v>94</v>
      </c>
      <c r="M19" s="103">
        <f t="shared" si="0"/>
        <v>94.811082533921009</v>
      </c>
      <c r="N19" s="103">
        <f t="shared" si="1"/>
        <v>5.9939999999999998</v>
      </c>
      <c r="O19" s="101">
        <v>84</v>
      </c>
      <c r="P19" s="102">
        <v>104</v>
      </c>
      <c r="Q19" s="177">
        <f t="shared" si="2"/>
        <v>101.17648891573336</v>
      </c>
      <c r="R19" s="12"/>
    </row>
    <row r="20" spans="1:18" ht="15.95" customHeight="1">
      <c r="A20" s="84">
        <v>2</v>
      </c>
      <c r="B20" s="162">
        <v>95.481481481481481</v>
      </c>
      <c r="C20" s="162">
        <v>91.001499999999993</v>
      </c>
      <c r="D20" s="162"/>
      <c r="E20" s="162"/>
      <c r="F20" s="162">
        <v>94.787931034482767</v>
      </c>
      <c r="G20" s="162"/>
      <c r="H20" s="162"/>
      <c r="I20" s="162">
        <v>92.667000000000002</v>
      </c>
      <c r="J20" s="162">
        <v>90.92</v>
      </c>
      <c r="K20" s="162">
        <v>92.684210526315795</v>
      </c>
      <c r="L20" s="158">
        <v>94</v>
      </c>
      <c r="M20" s="103">
        <f t="shared" si="0"/>
        <v>92.923687173713347</v>
      </c>
      <c r="N20" s="103">
        <f t="shared" si="1"/>
        <v>4.5614814814814792</v>
      </c>
      <c r="O20" s="101">
        <v>84</v>
      </c>
      <c r="P20" s="102">
        <v>104</v>
      </c>
      <c r="Q20" s="177">
        <f t="shared" si="2"/>
        <v>99.162378005509993</v>
      </c>
      <c r="R20" s="12"/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2"/>
  <dimension ref="A1:R21"/>
  <sheetViews>
    <sheetView zoomScale="80" workbookViewId="0">
      <selection activeCell="Q21" sqref="Q21"/>
    </sheetView>
  </sheetViews>
  <sheetFormatPr defaultRowHeight="13.5"/>
  <cols>
    <col min="1" max="1" width="3.125" customWidth="1"/>
    <col min="2" max="2" width="7.875" customWidth="1"/>
    <col min="4" max="5" width="8.625" customWidth="1"/>
    <col min="6" max="6" width="9.5" customWidth="1"/>
    <col min="7" max="8" width="8.625" customWidth="1"/>
    <col min="9" max="9" width="10.625" customWidth="1"/>
    <col min="10" max="10" width="8.625" customWidth="1"/>
    <col min="11" max="11" width="9.375" customWidth="1"/>
    <col min="12" max="12" width="6.875" customWidth="1"/>
    <col min="13" max="13" width="9.75" customWidth="1"/>
    <col min="14" max="14" width="5" customWidth="1"/>
    <col min="15" max="16" width="2.625" customWidth="1"/>
  </cols>
  <sheetData>
    <row r="1" spans="1:18" ht="18" customHeight="1">
      <c r="F1" s="58" t="s">
        <v>147</v>
      </c>
    </row>
    <row r="2" spans="1:18" ht="15.95" customHeight="1">
      <c r="A2" s="59" t="s">
        <v>28</v>
      </c>
      <c r="B2" s="60" t="s">
        <v>29</v>
      </c>
      <c r="C2" s="60" t="s">
        <v>30</v>
      </c>
      <c r="D2" s="60" t="s">
        <v>83</v>
      </c>
      <c r="E2" s="60" t="s">
        <v>31</v>
      </c>
      <c r="F2" s="60" t="s">
        <v>32</v>
      </c>
      <c r="G2" s="60" t="s">
        <v>33</v>
      </c>
      <c r="H2" s="61" t="s">
        <v>34</v>
      </c>
      <c r="I2" s="60" t="s">
        <v>35</v>
      </c>
      <c r="J2" s="60" t="s">
        <v>72</v>
      </c>
      <c r="K2" s="62" t="s">
        <v>59</v>
      </c>
      <c r="L2" s="63" t="s">
        <v>1</v>
      </c>
      <c r="M2" s="64" t="s">
        <v>60</v>
      </c>
      <c r="N2" s="64" t="s">
        <v>36</v>
      </c>
      <c r="O2" s="65" t="s">
        <v>37</v>
      </c>
      <c r="P2" s="66" t="s">
        <v>38</v>
      </c>
      <c r="Q2" s="57" t="s">
        <v>148</v>
      </c>
    </row>
    <row r="3" spans="1:18" ht="15.95" customHeight="1">
      <c r="A3" s="67">
        <v>9</v>
      </c>
      <c r="B3" s="162"/>
      <c r="C3" s="162"/>
      <c r="D3" s="162">
        <v>75.16</v>
      </c>
      <c r="E3" s="162"/>
      <c r="F3" s="162">
        <v>74.922222222222203</v>
      </c>
      <c r="G3" s="162"/>
      <c r="H3" s="163"/>
      <c r="I3" s="162"/>
      <c r="J3" s="162">
        <v>75.2</v>
      </c>
      <c r="K3" s="162">
        <v>75.142857142857139</v>
      </c>
      <c r="L3" s="156">
        <v>76</v>
      </c>
      <c r="M3" s="103">
        <f t="shared" ref="M3:M21" si="0">AVERAGE(B3:K3)</f>
        <v>75.106269841269835</v>
      </c>
      <c r="N3" s="103">
        <f t="shared" ref="N3:N17" si="1">MAX(B3:K3)-MIN(B3:K3)</f>
        <v>0.27777777777779988</v>
      </c>
      <c r="O3" s="65">
        <v>72</v>
      </c>
      <c r="P3" s="66">
        <v>80</v>
      </c>
      <c r="Q3" s="177">
        <f>M3/M3*100</f>
        <v>100</v>
      </c>
    </row>
    <row r="4" spans="1:18" ht="15.95" customHeight="1">
      <c r="A4" s="67">
        <v>10</v>
      </c>
      <c r="B4" s="162">
        <v>75.068181818181813</v>
      </c>
      <c r="C4" s="162">
        <v>74.612272727272725</v>
      </c>
      <c r="D4" s="162">
        <v>75.11</v>
      </c>
      <c r="E4" s="162">
        <v>75.13</v>
      </c>
      <c r="F4" s="162">
        <v>75.115624999999994</v>
      </c>
      <c r="G4" s="162">
        <v>75.458333333333329</v>
      </c>
      <c r="H4" s="162">
        <v>73.900000000000006</v>
      </c>
      <c r="I4" s="162">
        <v>75.7</v>
      </c>
      <c r="J4" s="162">
        <v>75.180000000000007</v>
      </c>
      <c r="K4" s="162">
        <v>73.599999999999994</v>
      </c>
      <c r="L4" s="156">
        <v>76</v>
      </c>
      <c r="M4" s="103">
        <f t="shared" si="0"/>
        <v>74.887441287878787</v>
      </c>
      <c r="N4" s="103">
        <f t="shared" si="1"/>
        <v>2.1000000000000085</v>
      </c>
      <c r="O4" s="65">
        <v>72</v>
      </c>
      <c r="P4" s="66">
        <v>80</v>
      </c>
      <c r="Q4" s="177">
        <f>M4/M$3*100</f>
        <v>99.708641430531003</v>
      </c>
    </row>
    <row r="5" spans="1:18" ht="15.95" customHeight="1">
      <c r="A5" s="67">
        <v>11</v>
      </c>
      <c r="B5" s="162">
        <v>76.027777777777771</v>
      </c>
      <c r="C5" s="162">
        <v>74.192222222222227</v>
      </c>
      <c r="D5" s="162">
        <v>74.5</v>
      </c>
      <c r="E5" s="162">
        <v>75.12</v>
      </c>
      <c r="F5" s="162">
        <v>74.992727272727279</v>
      </c>
      <c r="G5" s="162">
        <v>75.291666666666671</v>
      </c>
      <c r="H5" s="162">
        <v>73.900000000000006</v>
      </c>
      <c r="I5" s="162">
        <v>74.798000000000002</v>
      </c>
      <c r="J5" s="162">
        <v>75.39</v>
      </c>
      <c r="K5" s="162">
        <v>73.760000000000005</v>
      </c>
      <c r="L5" s="156">
        <v>76</v>
      </c>
      <c r="M5" s="103">
        <f t="shared" si="0"/>
        <v>74.797239393939407</v>
      </c>
      <c r="N5" s="103">
        <f t="shared" si="1"/>
        <v>2.2677777777777663</v>
      </c>
      <c r="O5" s="65">
        <v>72</v>
      </c>
      <c r="P5" s="66">
        <v>80</v>
      </c>
      <c r="Q5" s="177">
        <f t="shared" ref="Q5:Q17" si="2">M5/M$3*100</f>
        <v>99.5885424106622</v>
      </c>
    </row>
    <row r="6" spans="1:18" ht="15.95" customHeight="1">
      <c r="A6" s="67">
        <v>12</v>
      </c>
      <c r="B6" s="162">
        <v>75.833333333333329</v>
      </c>
      <c r="C6" s="162">
        <v>74.260000000000005</v>
      </c>
      <c r="D6" s="162">
        <v>74.84</v>
      </c>
      <c r="E6" s="162">
        <v>75.430000000000007</v>
      </c>
      <c r="F6" s="162">
        <v>75.834545454545434</v>
      </c>
      <c r="G6" s="162">
        <v>74.521739130434781</v>
      </c>
      <c r="H6" s="162">
        <v>73.5</v>
      </c>
      <c r="I6" s="162">
        <v>75.328999999999994</v>
      </c>
      <c r="J6" s="162">
        <v>74.88</v>
      </c>
      <c r="K6" s="162">
        <v>74</v>
      </c>
      <c r="L6" s="156">
        <v>76</v>
      </c>
      <c r="M6" s="103">
        <f t="shared" si="0"/>
        <v>74.842861791831353</v>
      </c>
      <c r="N6" s="103">
        <f t="shared" si="1"/>
        <v>2.3345454545454345</v>
      </c>
      <c r="O6" s="65">
        <v>72</v>
      </c>
      <c r="P6" s="66">
        <v>80</v>
      </c>
      <c r="Q6" s="177">
        <f t="shared" si="2"/>
        <v>99.649286204740079</v>
      </c>
    </row>
    <row r="7" spans="1:18" ht="15.95" customHeight="1">
      <c r="A7" s="67">
        <v>1</v>
      </c>
      <c r="B7" s="162">
        <v>75.815789473684205</v>
      </c>
      <c r="C7" s="162">
        <v>73.923888888888868</v>
      </c>
      <c r="D7" s="162">
        <v>74.61</v>
      </c>
      <c r="E7" s="162">
        <v>75.150000000000006</v>
      </c>
      <c r="F7" s="162">
        <v>75.79122807017545</v>
      </c>
      <c r="G7" s="162">
        <v>74.48</v>
      </c>
      <c r="H7" s="162">
        <v>74.400000000000006</v>
      </c>
      <c r="I7" s="162">
        <v>75.531000000000006</v>
      </c>
      <c r="J7" s="162">
        <v>74.849999999999994</v>
      </c>
      <c r="K7" s="162">
        <v>74.833333333333329</v>
      </c>
      <c r="L7" s="156">
        <v>76</v>
      </c>
      <c r="M7" s="103">
        <f t="shared" si="0"/>
        <v>74.938523976608195</v>
      </c>
      <c r="N7" s="103">
        <f t="shared" si="1"/>
        <v>1.8919005847953372</v>
      </c>
      <c r="O7" s="65">
        <v>72</v>
      </c>
      <c r="P7" s="66">
        <v>80</v>
      </c>
      <c r="Q7" s="177">
        <f t="shared" si="2"/>
        <v>99.776655311179539</v>
      </c>
    </row>
    <row r="8" spans="1:18" ht="15.95" customHeight="1">
      <c r="A8" s="67">
        <v>2</v>
      </c>
      <c r="B8" s="162">
        <v>75.34210526315789</v>
      </c>
      <c r="C8" s="162">
        <v>75.203333333333347</v>
      </c>
      <c r="D8" s="162">
        <v>74.88</v>
      </c>
      <c r="E8" s="162">
        <v>74.97</v>
      </c>
      <c r="F8" s="162">
        <v>75.794545454545471</v>
      </c>
      <c r="G8" s="162">
        <v>75.095238095238102</v>
      </c>
      <c r="H8" s="162">
        <v>74.400000000000006</v>
      </c>
      <c r="I8" s="162">
        <v>75.933999999999997</v>
      </c>
      <c r="J8" s="162">
        <v>74.7</v>
      </c>
      <c r="K8" s="162">
        <v>74.92307692307692</v>
      </c>
      <c r="L8" s="156">
        <v>76</v>
      </c>
      <c r="M8" s="103">
        <f t="shared" si="0"/>
        <v>75.12422990693517</v>
      </c>
      <c r="N8" s="103">
        <f t="shared" si="1"/>
        <v>1.5339999999999918</v>
      </c>
      <c r="O8" s="65">
        <v>72</v>
      </c>
      <c r="P8" s="66">
        <v>80</v>
      </c>
      <c r="Q8" s="177">
        <f t="shared" si="2"/>
        <v>100.02391287132657</v>
      </c>
    </row>
    <row r="9" spans="1:18" ht="15.95" customHeight="1">
      <c r="A9" s="67">
        <v>3</v>
      </c>
      <c r="B9" s="162">
        <v>75.525000000000006</v>
      </c>
      <c r="C9" s="162">
        <v>74.975454545454554</v>
      </c>
      <c r="D9" s="162">
        <v>74.89</v>
      </c>
      <c r="E9" s="162">
        <v>75.290000000000006</v>
      </c>
      <c r="F9" s="162">
        <v>75.563492063492077</v>
      </c>
      <c r="G9" s="162">
        <v>75.222222222222229</v>
      </c>
      <c r="H9" s="162">
        <v>74.099999999999994</v>
      </c>
      <c r="I9" s="162">
        <v>75.965000000000003</v>
      </c>
      <c r="J9" s="162">
        <v>74.72</v>
      </c>
      <c r="K9" s="162">
        <v>74.548387096774192</v>
      </c>
      <c r="L9" s="156">
        <v>76</v>
      </c>
      <c r="M9" s="103">
        <f t="shared" si="0"/>
        <v>75.079955592794306</v>
      </c>
      <c r="N9" s="103">
        <f t="shared" si="1"/>
        <v>1.8650000000000091</v>
      </c>
      <c r="O9" s="65">
        <v>72</v>
      </c>
      <c r="P9" s="66">
        <v>80</v>
      </c>
      <c r="Q9" s="177">
        <f t="shared" si="2"/>
        <v>99.964963978997829</v>
      </c>
    </row>
    <row r="10" spans="1:18" ht="15.95" customHeight="1">
      <c r="A10" s="67">
        <v>4</v>
      </c>
      <c r="B10" s="162">
        <v>76.305555555555557</v>
      </c>
      <c r="C10" s="162">
        <v>75.203333333333347</v>
      </c>
      <c r="D10" s="162">
        <v>75.5</v>
      </c>
      <c r="E10" s="162">
        <v>75.569999999999993</v>
      </c>
      <c r="F10" s="162">
        <v>75.517460317460319</v>
      </c>
      <c r="G10" s="162">
        <v>74.150000000000006</v>
      </c>
      <c r="H10" s="162">
        <v>73.7</v>
      </c>
      <c r="I10" s="162">
        <v>75.522000000000006</v>
      </c>
      <c r="J10" s="162">
        <v>74.8</v>
      </c>
      <c r="K10" s="162">
        <v>74.2</v>
      </c>
      <c r="L10" s="156">
        <v>76</v>
      </c>
      <c r="M10" s="103">
        <f t="shared" si="0"/>
        <v>75.046834920634936</v>
      </c>
      <c r="N10" s="103">
        <f t="shared" si="1"/>
        <v>2.6055555555555543</v>
      </c>
      <c r="O10" s="65">
        <v>72</v>
      </c>
      <c r="P10" s="66">
        <v>80</v>
      </c>
      <c r="Q10" s="177">
        <f t="shared" si="2"/>
        <v>99.920865567201631</v>
      </c>
    </row>
    <row r="11" spans="1:18" ht="15.95" customHeight="1">
      <c r="A11" s="67">
        <v>5</v>
      </c>
      <c r="B11" s="162">
        <v>75.638888888888886</v>
      </c>
      <c r="C11" s="162">
        <v>75.150555555555542</v>
      </c>
      <c r="D11" s="162">
        <v>75.17</v>
      </c>
      <c r="E11" s="162">
        <v>75.38</v>
      </c>
      <c r="F11" s="162">
        <v>75.626923076923077</v>
      </c>
      <c r="G11" s="162">
        <v>74.599999999999994</v>
      </c>
      <c r="H11" s="162">
        <v>73.599999999999994</v>
      </c>
      <c r="I11" s="162">
        <v>75.731999999999999</v>
      </c>
      <c r="J11" s="162">
        <v>74.88</v>
      </c>
      <c r="K11" s="162">
        <v>75</v>
      </c>
      <c r="L11" s="156">
        <v>76</v>
      </c>
      <c r="M11" s="103">
        <f t="shared" si="0"/>
        <v>75.077836752136747</v>
      </c>
      <c r="N11" s="103">
        <f t="shared" si="1"/>
        <v>2.132000000000005</v>
      </c>
      <c r="O11" s="65">
        <v>72</v>
      </c>
      <c r="P11" s="66">
        <v>80</v>
      </c>
      <c r="Q11" s="177">
        <f t="shared" si="2"/>
        <v>99.962142855459106</v>
      </c>
    </row>
    <row r="12" spans="1:18" ht="15.95" customHeight="1">
      <c r="A12" s="67">
        <v>6</v>
      </c>
      <c r="B12" s="162">
        <v>75.305555555555557</v>
      </c>
      <c r="C12" s="162">
        <v>75.203333333333347</v>
      </c>
      <c r="D12" s="162">
        <v>75.069999999999993</v>
      </c>
      <c r="E12" s="162">
        <v>75.88</v>
      </c>
      <c r="F12" s="162">
        <v>75.8</v>
      </c>
      <c r="G12" s="162">
        <v>73.808510638297875</v>
      </c>
      <c r="H12" s="162">
        <v>73.900000000000006</v>
      </c>
      <c r="I12" s="162">
        <v>75.450999999999993</v>
      </c>
      <c r="J12" s="162">
        <v>75.180000000000007</v>
      </c>
      <c r="K12" s="162">
        <v>75.925925925925924</v>
      </c>
      <c r="L12" s="156">
        <v>76</v>
      </c>
      <c r="M12" s="103">
        <f t="shared" si="0"/>
        <v>75.152432545311257</v>
      </c>
      <c r="N12" s="103">
        <f t="shared" si="1"/>
        <v>2.1174152876280488</v>
      </c>
      <c r="O12" s="65">
        <v>72</v>
      </c>
      <c r="P12" s="66">
        <v>80</v>
      </c>
      <c r="Q12" s="177">
        <f t="shared" si="2"/>
        <v>100.06146318295262</v>
      </c>
    </row>
    <row r="13" spans="1:18" ht="15.95" customHeight="1">
      <c r="A13" s="67">
        <v>7</v>
      </c>
      <c r="B13" s="162">
        <v>76.235294117647058</v>
      </c>
      <c r="C13" s="162">
        <v>74.885454545454536</v>
      </c>
      <c r="D13" s="162">
        <v>75</v>
      </c>
      <c r="E13" s="162">
        <v>75.88</v>
      </c>
      <c r="F13" s="162">
        <v>75.771874999999994</v>
      </c>
      <c r="G13" s="162">
        <v>74.177777777777777</v>
      </c>
      <c r="H13" s="162">
        <v>74</v>
      </c>
      <c r="I13" s="162">
        <v>74.988</v>
      </c>
      <c r="J13" s="162">
        <v>75.650000000000006</v>
      </c>
      <c r="K13" s="162">
        <v>75.793103448275858</v>
      </c>
      <c r="L13" s="156">
        <v>76</v>
      </c>
      <c r="M13" s="103">
        <f t="shared" si="0"/>
        <v>75.238150488915522</v>
      </c>
      <c r="N13" s="103">
        <f t="shared" si="1"/>
        <v>2.235294117647058</v>
      </c>
      <c r="O13" s="65">
        <v>72</v>
      </c>
      <c r="P13" s="66">
        <v>80</v>
      </c>
      <c r="Q13" s="177">
        <f t="shared" si="2"/>
        <v>100.17559206165399</v>
      </c>
    </row>
    <row r="14" spans="1:18" ht="15.95" customHeight="1">
      <c r="A14" s="67">
        <v>8</v>
      </c>
      <c r="B14" s="162">
        <v>77.1875</v>
      </c>
      <c r="C14" s="162">
        <v>74.94142857142856</v>
      </c>
      <c r="D14" s="162">
        <v>75.16</v>
      </c>
      <c r="E14" s="162">
        <v>76.150000000000006</v>
      </c>
      <c r="F14" s="162">
        <v>75.783870967741933</v>
      </c>
      <c r="G14" s="162">
        <v>74.02</v>
      </c>
      <c r="H14" s="162">
        <v>73.8</v>
      </c>
      <c r="I14" s="162">
        <v>74.843000000000004</v>
      </c>
      <c r="J14" s="162">
        <v>75.8</v>
      </c>
      <c r="K14" s="162">
        <v>75.758620689655174</v>
      </c>
      <c r="L14" s="156">
        <v>76</v>
      </c>
      <c r="M14" s="103">
        <f t="shared" si="0"/>
        <v>75.344442022882546</v>
      </c>
      <c r="N14" s="103">
        <f t="shared" si="1"/>
        <v>3.3875000000000028</v>
      </c>
      <c r="O14" s="65">
        <v>72</v>
      </c>
      <c r="P14" s="66">
        <v>80</v>
      </c>
      <c r="Q14" s="177">
        <f t="shared" si="2"/>
        <v>100.31711358068516</v>
      </c>
    </row>
    <row r="15" spans="1:18" ht="15.95" customHeight="1">
      <c r="A15" s="67">
        <v>9</v>
      </c>
      <c r="B15" s="162">
        <v>77.09375</v>
      </c>
      <c r="C15" s="162">
        <v>74.996111111111119</v>
      </c>
      <c r="D15" s="162">
        <v>75.34</v>
      </c>
      <c r="E15" s="162">
        <v>75.83</v>
      </c>
      <c r="F15" s="162">
        <v>75.679629629629616</v>
      </c>
      <c r="G15" s="162">
        <v>74.744186046511629</v>
      </c>
      <c r="H15" s="162">
        <v>74.2</v>
      </c>
      <c r="I15" s="162">
        <v>74.832999999999998</v>
      </c>
      <c r="J15" s="162">
        <v>75.33</v>
      </c>
      <c r="K15" s="162">
        <v>75.607142857142861</v>
      </c>
      <c r="L15" s="156">
        <v>76</v>
      </c>
      <c r="M15" s="103">
        <f t="shared" si="0"/>
        <v>75.365381964439536</v>
      </c>
      <c r="N15" s="103">
        <f t="shared" si="1"/>
        <v>2.8937499999999972</v>
      </c>
      <c r="O15" s="65">
        <v>72</v>
      </c>
      <c r="P15" s="66">
        <v>80</v>
      </c>
      <c r="Q15" s="177">
        <f t="shared" si="2"/>
        <v>100.34499399812734</v>
      </c>
      <c r="R15" s="12"/>
    </row>
    <row r="16" spans="1:18" ht="15.95" customHeight="1">
      <c r="A16" s="67">
        <v>10</v>
      </c>
      <c r="B16" s="162">
        <v>75.90625</v>
      </c>
      <c r="C16" s="162">
        <v>74.94142857142856</v>
      </c>
      <c r="D16" s="162">
        <v>75.33</v>
      </c>
      <c r="E16" s="162">
        <v>76.31</v>
      </c>
      <c r="F16" s="162">
        <v>75.887301590000007</v>
      </c>
      <c r="G16" s="162">
        <v>73.068965517241381</v>
      </c>
      <c r="H16" s="162">
        <v>74.599999999999994</v>
      </c>
      <c r="I16" s="162">
        <v>73.903999999999996</v>
      </c>
      <c r="J16" s="162">
        <v>75.290000000000006</v>
      </c>
      <c r="K16" s="162">
        <v>75.035714285714292</v>
      </c>
      <c r="L16" s="156">
        <v>76</v>
      </c>
      <c r="M16" s="103">
        <f t="shared" si="0"/>
        <v>75.027365996438419</v>
      </c>
      <c r="N16" s="103">
        <f t="shared" si="1"/>
        <v>3.2410344827586215</v>
      </c>
      <c r="O16" s="65">
        <v>72</v>
      </c>
      <c r="P16" s="66">
        <v>80</v>
      </c>
      <c r="Q16" s="177">
        <f t="shared" si="2"/>
        <v>99.894943731065098</v>
      </c>
      <c r="R16" s="12"/>
    </row>
    <row r="17" spans="1:18" ht="15.95" customHeight="1">
      <c r="A17" s="67">
        <v>11</v>
      </c>
      <c r="B17" s="162">
        <v>75.28125</v>
      </c>
      <c r="C17" s="162">
        <v>74.678421052631577</v>
      </c>
      <c r="D17" s="162">
        <v>75.05</v>
      </c>
      <c r="E17" s="162">
        <v>76.69</v>
      </c>
      <c r="F17" s="162">
        <v>75.896153846153865</v>
      </c>
      <c r="G17" s="162">
        <v>73.974999999999994</v>
      </c>
      <c r="H17" s="162">
        <v>74.599999999999994</v>
      </c>
      <c r="I17" s="162">
        <v>74.974999999999994</v>
      </c>
      <c r="J17" s="162">
        <v>75.19</v>
      </c>
      <c r="K17" s="162">
        <v>75.28</v>
      </c>
      <c r="L17" s="156">
        <v>76</v>
      </c>
      <c r="M17" s="103">
        <f t="shared" si="0"/>
        <v>75.161582489878541</v>
      </c>
      <c r="N17" s="103">
        <f t="shared" si="1"/>
        <v>2.7150000000000034</v>
      </c>
      <c r="O17" s="65">
        <v>72</v>
      </c>
      <c r="P17" s="66">
        <v>80</v>
      </c>
      <c r="Q17" s="177">
        <f t="shared" si="2"/>
        <v>100.07364584704526</v>
      </c>
      <c r="R17" s="12"/>
    </row>
    <row r="18" spans="1:18" ht="15.95" customHeight="1">
      <c r="A18" s="67">
        <v>12</v>
      </c>
      <c r="B18" s="162">
        <v>75.03125</v>
      </c>
      <c r="C18" s="162">
        <v>75.101578947368424</v>
      </c>
      <c r="D18" s="162">
        <v>74.7</v>
      </c>
      <c r="E18" s="162">
        <v>76.37</v>
      </c>
      <c r="F18" s="162">
        <v>76.043636363636352</v>
      </c>
      <c r="G18" s="162">
        <v>73.7</v>
      </c>
      <c r="H18" s="162">
        <v>73.900000000000006</v>
      </c>
      <c r="I18" s="162">
        <v>76.12</v>
      </c>
      <c r="J18" s="162">
        <v>75.19</v>
      </c>
      <c r="K18" s="162">
        <v>73.545454545454547</v>
      </c>
      <c r="L18" s="156">
        <v>76</v>
      </c>
      <c r="M18" s="103">
        <f t="shared" si="0"/>
        <v>74.970191985645926</v>
      </c>
      <c r="N18" s="103">
        <f>MAX(B18:K18)-MIN(B18:K18)</f>
        <v>2.8245454545454578</v>
      </c>
      <c r="O18" s="65">
        <v>72</v>
      </c>
      <c r="P18" s="66">
        <v>80</v>
      </c>
      <c r="Q18" s="177">
        <f>M18/M$3*100</f>
        <v>99.818819579362014</v>
      </c>
    </row>
    <row r="19" spans="1:18" ht="15.95" customHeight="1">
      <c r="A19" s="69">
        <v>1</v>
      </c>
      <c r="B19" s="162">
        <v>75.09375</v>
      </c>
      <c r="C19" s="162">
        <v>74.93263157894738</v>
      </c>
      <c r="D19" s="162">
        <v>74.87</v>
      </c>
      <c r="E19" s="162">
        <v>76.36</v>
      </c>
      <c r="F19" s="162">
        <v>76.16551724137932</v>
      </c>
      <c r="G19" s="162">
        <v>73.625</v>
      </c>
      <c r="H19" s="162">
        <v>73.5</v>
      </c>
      <c r="I19" s="162">
        <v>76.234999999999999</v>
      </c>
      <c r="J19" s="162">
        <v>75.25</v>
      </c>
      <c r="K19" s="162">
        <v>74.981481481481481</v>
      </c>
      <c r="L19" s="156">
        <v>76</v>
      </c>
      <c r="M19" s="103">
        <f t="shared" si="0"/>
        <v>75.101338030180827</v>
      </c>
      <c r="N19" s="103">
        <f>MAX(B19:K19)-MIN(B19:K19)</f>
        <v>2.8599999999999994</v>
      </c>
      <c r="O19" s="65">
        <v>72</v>
      </c>
      <c r="P19" s="66">
        <v>80</v>
      </c>
      <c r="Q19" s="177">
        <f>M19/M$3*100</f>
        <v>99.993433556080689</v>
      </c>
    </row>
    <row r="20" spans="1:18" ht="15.95" customHeight="1">
      <c r="A20" s="69">
        <v>2</v>
      </c>
      <c r="B20" s="162">
        <v>75.18518518518519</v>
      </c>
      <c r="C20" s="162">
        <v>74.818000000000012</v>
      </c>
      <c r="D20" s="162"/>
      <c r="E20" s="162"/>
      <c r="F20" s="162">
        <v>76.265517241379314</v>
      </c>
      <c r="G20" s="162"/>
      <c r="H20" s="162">
        <v>73.5</v>
      </c>
      <c r="I20" s="162">
        <v>76.153999999999996</v>
      </c>
      <c r="J20" s="162">
        <v>75.17</v>
      </c>
      <c r="K20" s="162">
        <v>75.7</v>
      </c>
      <c r="L20" s="156">
        <v>76</v>
      </c>
      <c r="M20" s="103">
        <f t="shared" si="0"/>
        <v>75.256100346652076</v>
      </c>
      <c r="N20" s="103">
        <f>MAX(B20:K20)-MIN(B20:K20)</f>
        <v>2.7655172413793139</v>
      </c>
      <c r="O20" s="65">
        <v>72</v>
      </c>
      <c r="P20" s="66">
        <v>80</v>
      </c>
      <c r="Q20" s="177">
        <f>M20/M$3*100</f>
        <v>100.19949134166681</v>
      </c>
    </row>
    <row r="21" spans="1:18" ht="15.95" customHeight="1">
      <c r="A21" s="69">
        <v>3</v>
      </c>
      <c r="B21" s="197"/>
      <c r="C21" s="197"/>
      <c r="D21" s="197"/>
      <c r="E21" s="197"/>
      <c r="F21" s="197"/>
      <c r="G21" s="197"/>
      <c r="H21" s="103">
        <v>74</v>
      </c>
      <c r="I21" s="197"/>
      <c r="J21" s="197"/>
      <c r="K21" s="197"/>
      <c r="L21" s="207"/>
      <c r="M21" s="103">
        <f t="shared" si="0"/>
        <v>74</v>
      </c>
      <c r="N21" s="103">
        <f t="shared" ref="N21" si="3">MAX(B21:K21)-MIN(B21:K21)</f>
        <v>0</v>
      </c>
      <c r="O21" s="65">
        <v>72</v>
      </c>
      <c r="P21" s="66">
        <v>80</v>
      </c>
      <c r="Q21" s="177">
        <f>M21/M$3*100</f>
        <v>98.527060598791778</v>
      </c>
    </row>
  </sheetData>
  <phoneticPr fontId="2"/>
  <pageMargins left="0.78700000000000003" right="0.78700000000000003" top="0.98399999999999999" bottom="0.98399999999999999" header="0.51200000000000001" footer="0.51200000000000001"/>
  <headerFooter alignWithMargins="0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>
  <sheetPr codeName="Sheet29"/>
  <dimension ref="A1:W21"/>
  <sheetViews>
    <sheetView zoomScale="80" workbookViewId="0">
      <selection activeCell="V28" sqref="V28"/>
    </sheetView>
  </sheetViews>
  <sheetFormatPr defaultRowHeight="13.5"/>
  <cols>
    <col min="1" max="1" width="3.625" customWidth="1"/>
    <col min="2" max="2" width="9.25" customWidth="1"/>
    <col min="3" max="3" width="9.125" customWidth="1"/>
    <col min="4" max="5" width="9.25" customWidth="1"/>
    <col min="6" max="6" width="9.375" customWidth="1"/>
    <col min="7" max="8" width="9.25" customWidth="1"/>
    <col min="9" max="10" width="10.625" customWidth="1"/>
    <col min="11" max="11" width="9.75" customWidth="1"/>
    <col min="12" max="12" width="10.625" customWidth="1"/>
    <col min="13" max="13" width="9.125" customWidth="1"/>
    <col min="14" max="14" width="5" customWidth="1"/>
    <col min="15" max="15" width="11.375" customWidth="1"/>
    <col min="16" max="16" width="9.375" customWidth="1"/>
    <col min="17" max="17" width="5" customWidth="1"/>
    <col min="18" max="21" width="3.5" style="5" customWidth="1"/>
    <col min="22" max="22" width="8.5" customWidth="1"/>
    <col min="23" max="23" width="9.875" customWidth="1"/>
    <col min="24" max="24" width="2" customWidth="1"/>
    <col min="25" max="25" width="2.125" customWidth="1"/>
  </cols>
  <sheetData>
    <row r="1" spans="1:23" ht="20.100000000000001" customHeight="1">
      <c r="F1" s="58" t="s">
        <v>56</v>
      </c>
    </row>
    <row r="2" spans="1:23" ht="15.95" customHeight="1">
      <c r="A2" s="81" t="s">
        <v>28</v>
      </c>
      <c r="B2" s="71" t="s">
        <v>29</v>
      </c>
      <c r="C2" s="71" t="s">
        <v>30</v>
      </c>
      <c r="D2" s="71" t="s">
        <v>83</v>
      </c>
      <c r="E2" s="71" t="s">
        <v>31</v>
      </c>
      <c r="F2" s="71" t="s">
        <v>32</v>
      </c>
      <c r="G2" s="71" t="s">
        <v>33</v>
      </c>
      <c r="H2" s="71" t="s">
        <v>34</v>
      </c>
      <c r="I2" s="71" t="s">
        <v>35</v>
      </c>
      <c r="J2" s="71" t="s">
        <v>72</v>
      </c>
      <c r="K2" s="71" t="s">
        <v>59</v>
      </c>
      <c r="L2" s="91" t="s">
        <v>43</v>
      </c>
      <c r="M2" s="75" t="s">
        <v>44</v>
      </c>
      <c r="N2" s="75" t="s">
        <v>36</v>
      </c>
      <c r="O2" s="75" t="s">
        <v>61</v>
      </c>
      <c r="P2" s="75" t="s">
        <v>62</v>
      </c>
      <c r="Q2" s="75" t="s">
        <v>36</v>
      </c>
      <c r="R2" s="92" t="s">
        <v>45</v>
      </c>
      <c r="S2" s="93" t="s">
        <v>46</v>
      </c>
      <c r="T2" s="93" t="s">
        <v>70</v>
      </c>
      <c r="U2" s="93" t="s">
        <v>71</v>
      </c>
      <c r="V2" s="78" t="s">
        <v>148</v>
      </c>
    </row>
    <row r="3" spans="1:23" ht="15.95" customHeight="1">
      <c r="A3" s="80">
        <v>9</v>
      </c>
      <c r="B3" s="162"/>
      <c r="C3" s="162"/>
      <c r="D3" s="162">
        <v>49.34</v>
      </c>
      <c r="E3" s="162"/>
      <c r="F3" s="183">
        <v>68.672222222222217</v>
      </c>
      <c r="G3" s="162"/>
      <c r="H3" s="163"/>
      <c r="I3" s="162"/>
      <c r="J3" s="162">
        <v>45.29</v>
      </c>
      <c r="K3" s="162"/>
      <c r="L3" s="203" t="s">
        <v>161</v>
      </c>
      <c r="M3" s="204"/>
      <c r="N3" s="103">
        <f>MAX(B3,F3)-MIN(B3,F3)</f>
        <v>0</v>
      </c>
      <c r="O3" s="158">
        <v>48</v>
      </c>
      <c r="P3" s="103">
        <f t="shared" ref="P3:P20" si="0">AVERAGE(D3,E3,G3,H3,I3,J3)</f>
        <v>47.314999999999998</v>
      </c>
      <c r="Q3" s="103">
        <f t="shared" ref="Q3:Q17" si="1">MAX(D3,E3,G3,H3,I3,J3)-MIN(D3,E3,G3,H3,I3,J3)</f>
        <v>4.0500000000000043</v>
      </c>
      <c r="R3" s="76"/>
      <c r="S3" s="77"/>
      <c r="T3" s="77">
        <v>43</v>
      </c>
      <c r="U3" s="77">
        <v>53</v>
      </c>
      <c r="V3" s="177">
        <f>P3/P3*100</f>
        <v>100</v>
      </c>
    </row>
    <row r="4" spans="1:23" ht="15.95" customHeight="1">
      <c r="A4" s="80">
        <v>10</v>
      </c>
      <c r="B4" s="162">
        <v>71.88636363636364</v>
      </c>
      <c r="C4" s="162"/>
      <c r="D4" s="162">
        <v>48.84</v>
      </c>
      <c r="E4" s="162">
        <v>48.81</v>
      </c>
      <c r="F4" s="183">
        <v>69.1796875</v>
      </c>
      <c r="G4" s="162">
        <v>49.916666666666664</v>
      </c>
      <c r="H4" s="162">
        <v>50.6</v>
      </c>
      <c r="I4" s="162">
        <v>50.3</v>
      </c>
      <c r="J4" s="162">
        <v>44.53</v>
      </c>
      <c r="K4" s="162"/>
      <c r="L4" s="205"/>
      <c r="M4" s="206"/>
      <c r="N4" s="103">
        <f t="shared" ref="N4:N17" si="2">MAX(B4,F4)-MIN(B4,F4)</f>
        <v>2.7066761363636402</v>
      </c>
      <c r="O4" s="158">
        <v>48</v>
      </c>
      <c r="P4" s="103">
        <f t="shared" si="0"/>
        <v>48.832777777777778</v>
      </c>
      <c r="Q4" s="103">
        <f t="shared" si="1"/>
        <v>6.07</v>
      </c>
      <c r="R4" s="76"/>
      <c r="S4" s="77"/>
      <c r="T4" s="77">
        <v>43</v>
      </c>
      <c r="U4" s="77">
        <v>53</v>
      </c>
      <c r="V4" s="177">
        <f>P4/P$3*100</f>
        <v>103.20781523359987</v>
      </c>
    </row>
    <row r="5" spans="1:23" ht="15.95" customHeight="1">
      <c r="A5" s="80">
        <v>11</v>
      </c>
      <c r="B5" s="162">
        <v>71.444444444444443</v>
      </c>
      <c r="C5" s="162"/>
      <c r="D5" s="162">
        <v>46.78</v>
      </c>
      <c r="E5" s="162">
        <v>49.04</v>
      </c>
      <c r="F5" s="183">
        <v>68.716363636363667</v>
      </c>
      <c r="G5" s="162">
        <v>49.083333333333343</v>
      </c>
      <c r="H5" s="162">
        <v>49.2</v>
      </c>
      <c r="I5" s="162">
        <v>49.372</v>
      </c>
      <c r="J5" s="162">
        <v>45.83</v>
      </c>
      <c r="K5" s="162"/>
      <c r="L5" s="205"/>
      <c r="M5" s="206"/>
      <c r="N5" s="103">
        <f t="shared" si="2"/>
        <v>2.7280808080807759</v>
      </c>
      <c r="O5" s="158">
        <v>48</v>
      </c>
      <c r="P5" s="103">
        <f t="shared" si="0"/>
        <v>48.217555555555556</v>
      </c>
      <c r="Q5" s="103">
        <f t="shared" si="1"/>
        <v>3.5420000000000016</v>
      </c>
      <c r="R5" s="76"/>
      <c r="S5" s="77"/>
      <c r="T5" s="77">
        <v>43</v>
      </c>
      <c r="U5" s="77">
        <v>53</v>
      </c>
      <c r="V5" s="177">
        <f t="shared" ref="V5:V17" si="3">P5/P$3*100</f>
        <v>101.90754635011214</v>
      </c>
    </row>
    <row r="6" spans="1:23" ht="15.95" customHeight="1">
      <c r="A6" s="80">
        <v>12</v>
      </c>
      <c r="B6" s="162">
        <v>71.694444444444443</v>
      </c>
      <c r="C6" s="162"/>
      <c r="D6" s="162">
        <v>48.13</v>
      </c>
      <c r="E6" s="162">
        <v>48.95</v>
      </c>
      <c r="F6" s="183">
        <v>67.701785714285691</v>
      </c>
      <c r="G6" s="162">
        <v>49.679166666666681</v>
      </c>
      <c r="H6" s="162">
        <v>49.1</v>
      </c>
      <c r="I6" s="162">
        <v>50.061999999999998</v>
      </c>
      <c r="J6" s="162">
        <v>47.52</v>
      </c>
      <c r="K6" s="162"/>
      <c r="L6" s="205"/>
      <c r="M6" s="206"/>
      <c r="N6" s="103">
        <f t="shared" si="2"/>
        <v>3.9926587301587517</v>
      </c>
      <c r="O6" s="158">
        <v>48</v>
      </c>
      <c r="P6" s="103">
        <f t="shared" si="0"/>
        <v>48.906861111111112</v>
      </c>
      <c r="Q6" s="103">
        <f t="shared" si="1"/>
        <v>2.5419999999999945</v>
      </c>
      <c r="R6" s="76"/>
      <c r="S6" s="77"/>
      <c r="T6" s="77">
        <v>43</v>
      </c>
      <c r="U6" s="77">
        <v>53</v>
      </c>
      <c r="V6" s="177">
        <f t="shared" si="3"/>
        <v>103.36438996324868</v>
      </c>
    </row>
    <row r="7" spans="1:23" ht="15.95" customHeight="1">
      <c r="A7" s="80">
        <v>1</v>
      </c>
      <c r="B7" s="162">
        <v>71.736842105263165</v>
      </c>
      <c r="C7" s="162"/>
      <c r="D7" s="162">
        <v>49.06</v>
      </c>
      <c r="E7" s="162">
        <v>48.89</v>
      </c>
      <c r="F7" s="183">
        <v>67.89473684210526</v>
      </c>
      <c r="G7" s="162">
        <v>49.817391304347836</v>
      </c>
      <c r="H7" s="162">
        <v>49.2</v>
      </c>
      <c r="I7" s="162">
        <v>49.667000000000002</v>
      </c>
      <c r="J7" s="162">
        <v>47.69</v>
      </c>
      <c r="K7" s="162"/>
      <c r="L7" s="205"/>
      <c r="M7" s="206"/>
      <c r="N7" s="103">
        <f t="shared" si="2"/>
        <v>3.8421052631579045</v>
      </c>
      <c r="O7" s="158">
        <v>48</v>
      </c>
      <c r="P7" s="103">
        <f t="shared" si="0"/>
        <v>49.054065217391305</v>
      </c>
      <c r="Q7" s="103">
        <f t="shared" si="1"/>
        <v>2.1273913043478387</v>
      </c>
      <c r="R7" s="76"/>
      <c r="S7" s="77"/>
      <c r="T7" s="77">
        <v>43</v>
      </c>
      <c r="U7" s="77">
        <v>53</v>
      </c>
      <c r="V7" s="177">
        <f t="shared" si="3"/>
        <v>103.67550505630625</v>
      </c>
    </row>
    <row r="8" spans="1:23" ht="15.95" customHeight="1">
      <c r="A8" s="80">
        <v>2</v>
      </c>
      <c r="B8" s="162">
        <v>72</v>
      </c>
      <c r="C8" s="162"/>
      <c r="D8" s="162">
        <v>48.68</v>
      </c>
      <c r="E8" s="162">
        <v>48.99</v>
      </c>
      <c r="F8" s="183">
        <v>67.896363636363645</v>
      </c>
      <c r="G8" s="162">
        <v>49.99583333333333</v>
      </c>
      <c r="H8" s="162">
        <v>49.1</v>
      </c>
      <c r="I8" s="162">
        <v>50.052999999999997</v>
      </c>
      <c r="J8" s="162">
        <v>47.5</v>
      </c>
      <c r="K8" s="186"/>
      <c r="L8" s="205"/>
      <c r="M8" s="206"/>
      <c r="N8" s="103">
        <f t="shared" si="2"/>
        <v>4.1036363636363546</v>
      </c>
      <c r="O8" s="158">
        <v>48</v>
      </c>
      <c r="P8" s="103">
        <f t="shared" si="0"/>
        <v>49.053138888888888</v>
      </c>
      <c r="Q8" s="103">
        <f t="shared" si="1"/>
        <v>2.5529999999999973</v>
      </c>
      <c r="R8" s="76"/>
      <c r="S8" s="77"/>
      <c r="T8" s="77">
        <v>43</v>
      </c>
      <c r="U8" s="77">
        <v>53</v>
      </c>
      <c r="V8" s="177">
        <f t="shared" si="3"/>
        <v>103.67354726595983</v>
      </c>
    </row>
    <row r="9" spans="1:23" ht="15.95" customHeight="1">
      <c r="A9" s="80">
        <v>3</v>
      </c>
      <c r="B9" s="162">
        <v>71.95</v>
      </c>
      <c r="C9" s="162"/>
      <c r="D9" s="162">
        <v>48.2</v>
      </c>
      <c r="E9" s="162">
        <v>48.87</v>
      </c>
      <c r="F9" s="183">
        <v>68.05</v>
      </c>
      <c r="G9" s="162">
        <v>49.177272727272729</v>
      </c>
      <c r="H9" s="162">
        <v>49.6</v>
      </c>
      <c r="I9" s="162">
        <v>49.915999999999997</v>
      </c>
      <c r="J9" s="162">
        <v>47.65</v>
      </c>
      <c r="K9" s="162"/>
      <c r="L9" s="205"/>
      <c r="M9" s="206"/>
      <c r="N9" s="103">
        <f t="shared" si="2"/>
        <v>3.9000000000000057</v>
      </c>
      <c r="O9" s="158">
        <v>48</v>
      </c>
      <c r="P9" s="103">
        <f t="shared" si="0"/>
        <v>48.902212121212123</v>
      </c>
      <c r="Q9" s="103">
        <f t="shared" si="1"/>
        <v>2.2659999999999982</v>
      </c>
      <c r="R9" s="76"/>
      <c r="S9" s="77"/>
      <c r="T9" s="77">
        <v>43</v>
      </c>
      <c r="U9" s="77">
        <v>53</v>
      </c>
      <c r="V9" s="177">
        <f t="shared" si="3"/>
        <v>103.35456434790684</v>
      </c>
    </row>
    <row r="10" spans="1:23" ht="15.95" customHeight="1">
      <c r="A10" s="80">
        <v>4</v>
      </c>
      <c r="B10" s="162">
        <v>71.861111111111114</v>
      </c>
      <c r="C10" s="162"/>
      <c r="D10" s="162">
        <v>49.1</v>
      </c>
      <c r="E10" s="162">
        <v>48.79</v>
      </c>
      <c r="F10" s="183">
        <v>68.528571428571425</v>
      </c>
      <c r="G10" s="162">
        <v>50.5</v>
      </c>
      <c r="H10" s="162">
        <v>49.6</v>
      </c>
      <c r="I10" s="162">
        <v>49.881</v>
      </c>
      <c r="J10" s="162">
        <v>48.15</v>
      </c>
      <c r="K10" s="186"/>
      <c r="L10" s="205"/>
      <c r="M10" s="206"/>
      <c r="N10" s="103">
        <f t="shared" si="2"/>
        <v>3.3325396825396894</v>
      </c>
      <c r="O10" s="158">
        <v>48</v>
      </c>
      <c r="P10" s="103">
        <f t="shared" si="0"/>
        <v>49.336833333333324</v>
      </c>
      <c r="Q10" s="103">
        <f t="shared" si="1"/>
        <v>2.3500000000000014</v>
      </c>
      <c r="R10" s="76"/>
      <c r="S10" s="77"/>
      <c r="T10" s="77">
        <v>43</v>
      </c>
      <c r="U10" s="77">
        <v>53</v>
      </c>
      <c r="V10" s="177">
        <f t="shared" si="3"/>
        <v>104.27313396033672</v>
      </c>
    </row>
    <row r="11" spans="1:23" ht="15.95" customHeight="1">
      <c r="A11" s="80">
        <v>5</v>
      </c>
      <c r="B11" s="162">
        <v>70.944444444444443</v>
      </c>
      <c r="C11" s="162"/>
      <c r="D11" s="162">
        <v>47.83</v>
      </c>
      <c r="E11" s="162">
        <v>46.33</v>
      </c>
      <c r="F11" s="183">
        <v>68.137735849056597</v>
      </c>
      <c r="G11" s="162">
        <v>50.3</v>
      </c>
      <c r="H11" s="162">
        <v>49</v>
      </c>
      <c r="I11" s="162">
        <v>47.386000000000003</v>
      </c>
      <c r="J11" s="162">
        <v>48.32</v>
      </c>
      <c r="K11" s="186"/>
      <c r="L11" s="205"/>
      <c r="M11" s="206"/>
      <c r="N11" s="103">
        <f t="shared" si="2"/>
        <v>2.8067085953878461</v>
      </c>
      <c r="O11" s="158">
        <v>48</v>
      </c>
      <c r="P11" s="103">
        <f t="shared" si="0"/>
        <v>48.194333333333333</v>
      </c>
      <c r="Q11" s="103">
        <f t="shared" si="1"/>
        <v>3.9699999999999989</v>
      </c>
      <c r="R11" s="76"/>
      <c r="S11" s="77"/>
      <c r="T11" s="77">
        <v>43</v>
      </c>
      <c r="U11" s="77">
        <v>53</v>
      </c>
      <c r="V11" s="177">
        <f t="shared" si="3"/>
        <v>101.85846630737258</v>
      </c>
    </row>
    <row r="12" spans="1:23" ht="15.95" customHeight="1">
      <c r="A12" s="80">
        <v>6</v>
      </c>
      <c r="B12" s="162">
        <v>67.555555555555557</v>
      </c>
      <c r="C12" s="162"/>
      <c r="D12" s="162">
        <v>48.6</v>
      </c>
      <c r="E12" s="162">
        <v>48.35</v>
      </c>
      <c r="F12" s="183">
        <v>67.900000000000006</v>
      </c>
      <c r="G12" s="162">
        <v>50.268085106382976</v>
      </c>
      <c r="H12" s="162">
        <v>49.1</v>
      </c>
      <c r="I12" s="162">
        <v>47.606999999999999</v>
      </c>
      <c r="J12" s="162">
        <v>48.4</v>
      </c>
      <c r="K12" s="160"/>
      <c r="L12" s="189">
        <v>67</v>
      </c>
      <c r="M12" s="190">
        <f t="shared" ref="M12:M20" si="4">AVERAGE(B12,F12)</f>
        <v>67.727777777777789</v>
      </c>
      <c r="N12" s="103">
        <f t="shared" si="2"/>
        <v>0.34444444444444855</v>
      </c>
      <c r="O12" s="158">
        <v>48</v>
      </c>
      <c r="P12" s="103">
        <f t="shared" si="0"/>
        <v>48.720847517730498</v>
      </c>
      <c r="Q12" s="103">
        <f t="shared" si="1"/>
        <v>2.661085106382977</v>
      </c>
      <c r="R12" s="76">
        <v>62</v>
      </c>
      <c r="S12" s="77">
        <v>72</v>
      </c>
      <c r="T12" s="77">
        <v>43</v>
      </c>
      <c r="U12" s="77">
        <v>53</v>
      </c>
      <c r="V12" s="177">
        <f t="shared" si="3"/>
        <v>102.97125122631408</v>
      </c>
    </row>
    <row r="13" spans="1:23" ht="15.95" customHeight="1">
      <c r="A13" s="80">
        <v>7</v>
      </c>
      <c r="B13" s="162">
        <v>67.735294117647058</v>
      </c>
      <c r="C13" s="162"/>
      <c r="D13" s="162">
        <v>49.05</v>
      </c>
      <c r="E13" s="162">
        <v>48.34</v>
      </c>
      <c r="F13" s="183">
        <v>68.504477611940288</v>
      </c>
      <c r="G13" s="162">
        <v>50.533333333333331</v>
      </c>
      <c r="H13" s="162">
        <v>49.2</v>
      </c>
      <c r="I13" s="162">
        <v>47.222000000000001</v>
      </c>
      <c r="J13" s="162">
        <v>48.57</v>
      </c>
      <c r="K13" s="186"/>
      <c r="L13" s="189">
        <v>67</v>
      </c>
      <c r="M13" s="190">
        <f t="shared" si="4"/>
        <v>68.119885864793673</v>
      </c>
      <c r="N13" s="103">
        <f t="shared" si="2"/>
        <v>0.7691834942932303</v>
      </c>
      <c r="O13" s="158">
        <v>48</v>
      </c>
      <c r="P13" s="103">
        <f t="shared" si="0"/>
        <v>48.81922222222223</v>
      </c>
      <c r="Q13" s="103">
        <f t="shared" si="1"/>
        <v>3.3113333333333301</v>
      </c>
      <c r="R13" s="76">
        <v>62</v>
      </c>
      <c r="S13" s="77">
        <v>72</v>
      </c>
      <c r="T13" s="77">
        <v>43</v>
      </c>
      <c r="U13" s="77">
        <v>53</v>
      </c>
      <c r="V13" s="177">
        <f t="shared" si="3"/>
        <v>103.17916563927345</v>
      </c>
    </row>
    <row r="14" spans="1:23" ht="15.95" customHeight="1">
      <c r="A14" s="80">
        <v>8</v>
      </c>
      <c r="B14" s="162">
        <v>68.46875</v>
      </c>
      <c r="C14" s="162"/>
      <c r="D14" s="162">
        <v>49.02</v>
      </c>
      <c r="E14" s="162">
        <v>48.59</v>
      </c>
      <c r="F14" s="183">
        <v>67.467741935483872</v>
      </c>
      <c r="G14" s="162">
        <v>50.755102040816332</v>
      </c>
      <c r="H14" s="162">
        <v>49.3</v>
      </c>
      <c r="I14" s="162">
        <v>47.372999999999998</v>
      </c>
      <c r="J14" s="162">
        <v>48.48</v>
      </c>
      <c r="K14" s="186"/>
      <c r="L14" s="189">
        <v>67</v>
      </c>
      <c r="M14" s="190">
        <f t="shared" si="4"/>
        <v>67.968245967741936</v>
      </c>
      <c r="N14" s="103">
        <f>MAX(B14,F14)-MIN(B14,F14)</f>
        <v>1.0010080645161281</v>
      </c>
      <c r="O14" s="158">
        <v>48</v>
      </c>
      <c r="P14" s="103">
        <f t="shared" si="0"/>
        <v>48.919683673469393</v>
      </c>
      <c r="Q14" s="103">
        <f t="shared" si="1"/>
        <v>3.3821020408163349</v>
      </c>
      <c r="R14" s="76">
        <v>62</v>
      </c>
      <c r="S14" s="77">
        <v>72</v>
      </c>
      <c r="T14" s="77">
        <v>43</v>
      </c>
      <c r="U14" s="77">
        <v>53</v>
      </c>
      <c r="V14" s="177">
        <f t="shared" si="3"/>
        <v>103.39149038036435</v>
      </c>
    </row>
    <row r="15" spans="1:23" ht="15.95" customHeight="1">
      <c r="A15" s="80">
        <v>9</v>
      </c>
      <c r="B15" s="162">
        <v>67.90625</v>
      </c>
      <c r="C15" s="162"/>
      <c r="D15" s="162">
        <v>49.24</v>
      </c>
      <c r="E15" s="162">
        <v>48.81</v>
      </c>
      <c r="F15" s="183">
        <v>67.594444444444463</v>
      </c>
      <c r="G15" s="162">
        <v>50.339024390243893</v>
      </c>
      <c r="H15" s="162">
        <v>49.4</v>
      </c>
      <c r="I15" s="162">
        <v>47.305</v>
      </c>
      <c r="J15" s="162">
        <v>49.08</v>
      </c>
      <c r="K15" s="186"/>
      <c r="L15" s="189">
        <v>67</v>
      </c>
      <c r="M15" s="190">
        <f t="shared" si="4"/>
        <v>67.750347222222231</v>
      </c>
      <c r="N15" s="103">
        <f t="shared" si="2"/>
        <v>0.31180555555553724</v>
      </c>
      <c r="O15" s="158">
        <v>48</v>
      </c>
      <c r="P15" s="103">
        <f t="shared" si="0"/>
        <v>49.029004065040652</v>
      </c>
      <c r="Q15" s="103">
        <f t="shared" si="1"/>
        <v>3.0340243902438928</v>
      </c>
      <c r="R15" s="76">
        <v>62</v>
      </c>
      <c r="S15" s="77">
        <v>72</v>
      </c>
      <c r="T15" s="77">
        <v>43</v>
      </c>
      <c r="U15" s="77">
        <v>53</v>
      </c>
      <c r="V15" s="177">
        <f t="shared" si="3"/>
        <v>103.62253844455384</v>
      </c>
      <c r="W15" s="12"/>
    </row>
    <row r="16" spans="1:23" ht="15.95" customHeight="1">
      <c r="A16" s="80">
        <v>10</v>
      </c>
      <c r="B16" s="162">
        <v>66.84375</v>
      </c>
      <c r="C16" s="162"/>
      <c r="D16" s="162">
        <v>49.48</v>
      </c>
      <c r="E16" s="162">
        <v>46.58</v>
      </c>
      <c r="F16" s="183">
        <v>67.741269840000001</v>
      </c>
      <c r="G16" s="162">
        <v>50.222580645161287</v>
      </c>
      <c r="H16" s="162">
        <v>49.8</v>
      </c>
      <c r="I16" s="162">
        <v>46.506999999999998</v>
      </c>
      <c r="J16" s="162">
        <v>47.98</v>
      </c>
      <c r="K16" s="186"/>
      <c r="L16" s="189">
        <v>67</v>
      </c>
      <c r="M16" s="190">
        <f t="shared" si="4"/>
        <v>67.292509920000001</v>
      </c>
      <c r="N16" s="103">
        <f t="shared" si="2"/>
        <v>0.89751984000000107</v>
      </c>
      <c r="O16" s="158">
        <v>48</v>
      </c>
      <c r="P16" s="103">
        <f t="shared" si="0"/>
        <v>48.428263440860214</v>
      </c>
      <c r="Q16" s="103">
        <f t="shared" si="1"/>
        <v>3.7155806451612889</v>
      </c>
      <c r="R16" s="76">
        <v>62</v>
      </c>
      <c r="S16" s="77">
        <v>72</v>
      </c>
      <c r="T16" s="77">
        <v>43</v>
      </c>
      <c r="U16" s="77">
        <v>53</v>
      </c>
      <c r="V16" s="177">
        <f t="shared" si="3"/>
        <v>102.35287634124531</v>
      </c>
      <c r="W16" s="12"/>
    </row>
    <row r="17" spans="1:23" ht="15.95" customHeight="1">
      <c r="A17" s="80">
        <v>11</v>
      </c>
      <c r="B17" s="162">
        <v>67.34375</v>
      </c>
      <c r="C17" s="162"/>
      <c r="D17" s="162">
        <v>48.92</v>
      </c>
      <c r="E17" s="162">
        <v>48.67</v>
      </c>
      <c r="F17" s="183">
        <v>67.459259259259269</v>
      </c>
      <c r="G17" s="162">
        <v>49.209523809523816</v>
      </c>
      <c r="H17" s="162">
        <v>50</v>
      </c>
      <c r="I17" s="162">
        <v>47.271000000000001</v>
      </c>
      <c r="J17" s="162">
        <v>47.41</v>
      </c>
      <c r="K17" s="186"/>
      <c r="L17" s="189">
        <v>67</v>
      </c>
      <c r="M17" s="190">
        <f t="shared" si="4"/>
        <v>67.401504629629642</v>
      </c>
      <c r="N17" s="103">
        <f t="shared" si="2"/>
        <v>0.11550925925926947</v>
      </c>
      <c r="O17" s="158">
        <v>48</v>
      </c>
      <c r="P17" s="103">
        <f t="shared" si="0"/>
        <v>48.580087301587298</v>
      </c>
      <c r="Q17" s="103">
        <f t="shared" si="1"/>
        <v>2.7289999999999992</v>
      </c>
      <c r="R17" s="76">
        <v>62</v>
      </c>
      <c r="S17" s="77">
        <v>72</v>
      </c>
      <c r="T17" s="77">
        <v>43</v>
      </c>
      <c r="U17" s="77">
        <v>53</v>
      </c>
      <c r="V17" s="177">
        <f t="shared" si="3"/>
        <v>102.67375526067272</v>
      </c>
      <c r="W17" s="12"/>
    </row>
    <row r="18" spans="1:23" ht="15.95" customHeight="1">
      <c r="A18" s="80">
        <v>12</v>
      </c>
      <c r="B18" s="162">
        <v>67.8125</v>
      </c>
      <c r="C18" s="162"/>
      <c r="D18" s="162">
        <v>48.4</v>
      </c>
      <c r="E18" s="162">
        <v>48.33</v>
      </c>
      <c r="F18" s="183">
        <v>66.029090909090897</v>
      </c>
      <c r="G18" s="162">
        <v>49.588095238095235</v>
      </c>
      <c r="H18" s="162">
        <v>50</v>
      </c>
      <c r="I18" s="162">
        <v>46.761000000000003</v>
      </c>
      <c r="J18" s="162">
        <v>47.54</v>
      </c>
      <c r="K18" s="162"/>
      <c r="L18" s="189">
        <v>67</v>
      </c>
      <c r="M18" s="190">
        <f t="shared" si="4"/>
        <v>66.920795454545441</v>
      </c>
      <c r="N18" s="103">
        <f>MAX(B18,F18)-MIN(B18,F18)</f>
        <v>1.7834090909091032</v>
      </c>
      <c r="O18" s="158">
        <v>48</v>
      </c>
      <c r="P18" s="103">
        <f t="shared" si="0"/>
        <v>48.436515873015871</v>
      </c>
      <c r="Q18" s="103">
        <f>MAX(D18,E18,G18,H18,I18,J18)-MIN(D18,E18,G18,H18,I18,J18)</f>
        <v>3.2389999999999972</v>
      </c>
      <c r="R18" s="76">
        <v>62</v>
      </c>
      <c r="S18" s="77">
        <v>72</v>
      </c>
      <c r="T18" s="77">
        <v>43</v>
      </c>
      <c r="U18" s="77">
        <v>53</v>
      </c>
      <c r="V18" s="177">
        <f>P18/P$3*100</f>
        <v>102.37031781256658</v>
      </c>
      <c r="W18" s="12"/>
    </row>
    <row r="19" spans="1:23" ht="15.95" customHeight="1">
      <c r="A19" s="84">
        <v>1</v>
      </c>
      <c r="B19" s="162">
        <v>67.875</v>
      </c>
      <c r="C19" s="162"/>
      <c r="D19" s="162">
        <v>48.37</v>
      </c>
      <c r="E19" s="162">
        <v>46.26</v>
      </c>
      <c r="F19" s="183">
        <v>67.077586206896541</v>
      </c>
      <c r="G19" s="162">
        <v>50.207142857142863</v>
      </c>
      <c r="H19" s="162">
        <v>48.2</v>
      </c>
      <c r="I19" s="162">
        <v>47.027000000000001</v>
      </c>
      <c r="J19" s="162">
        <v>47.92</v>
      </c>
      <c r="K19" s="186"/>
      <c r="L19" s="189">
        <v>67</v>
      </c>
      <c r="M19" s="190">
        <f t="shared" si="4"/>
        <v>67.47629310344827</v>
      </c>
      <c r="N19" s="103">
        <f>MAX(B19,F19)-MIN(B19,F19)</f>
        <v>0.79741379310345906</v>
      </c>
      <c r="O19" s="158">
        <v>48</v>
      </c>
      <c r="P19" s="103">
        <f t="shared" si="0"/>
        <v>47.99735714285714</v>
      </c>
      <c r="Q19" s="103">
        <f>MAX(D19,E19,G19,H19,I19,J19)-MIN(D19,E19,G19,H19,I19,J19)</f>
        <v>3.9471428571428646</v>
      </c>
      <c r="R19" s="76">
        <v>62</v>
      </c>
      <c r="S19" s="77">
        <v>72</v>
      </c>
      <c r="T19" s="77">
        <v>43</v>
      </c>
      <c r="U19" s="77">
        <v>53</v>
      </c>
      <c r="V19" s="177">
        <f>P19/P$3*100</f>
        <v>101.44215817997917</v>
      </c>
      <c r="W19" s="12"/>
    </row>
    <row r="20" spans="1:23" ht="15.95" customHeight="1">
      <c r="A20" s="84">
        <v>2</v>
      </c>
      <c r="B20" s="162">
        <v>67.851851851851848</v>
      </c>
      <c r="C20" s="162"/>
      <c r="D20" s="162"/>
      <c r="E20" s="162"/>
      <c r="F20" s="183">
        <v>67.043103448275858</v>
      </c>
      <c r="G20" s="162"/>
      <c r="H20" s="162">
        <v>48</v>
      </c>
      <c r="I20" s="162">
        <v>47.756</v>
      </c>
      <c r="J20" s="162">
        <v>47.18</v>
      </c>
      <c r="K20" s="186"/>
      <c r="L20" s="191">
        <v>67</v>
      </c>
      <c r="M20" s="190">
        <f t="shared" si="4"/>
        <v>67.44747765006386</v>
      </c>
      <c r="N20" s="103">
        <f>MAX(B20,F20)-MIN(B20,F20)</f>
        <v>0.80874840357598998</v>
      </c>
      <c r="O20" s="158">
        <v>48</v>
      </c>
      <c r="P20" s="103">
        <f t="shared" si="0"/>
        <v>47.645333333333333</v>
      </c>
      <c r="Q20" s="103">
        <f>MAX(D20,E20,G20,H20,I20,J20)-MIN(D20,E20,G20,H20,I20,J20)</f>
        <v>0.82000000000000028</v>
      </c>
      <c r="R20" s="76">
        <v>62</v>
      </c>
      <c r="S20" s="77">
        <v>72</v>
      </c>
      <c r="T20" s="77">
        <v>43</v>
      </c>
      <c r="U20" s="77">
        <v>53</v>
      </c>
      <c r="V20" s="177">
        <f>P20/P$3*100</f>
        <v>100.69815773715172</v>
      </c>
      <c r="W20" s="12"/>
    </row>
    <row r="21" spans="1:23" ht="15.95" customHeight="1">
      <c r="A21" s="84">
        <v>3</v>
      </c>
      <c r="B21" s="162"/>
      <c r="C21" s="162"/>
      <c r="D21" s="162"/>
      <c r="E21" s="162"/>
      <c r="F21" s="183"/>
      <c r="G21" s="162"/>
      <c r="H21" s="162">
        <v>47.8</v>
      </c>
      <c r="I21" s="162"/>
      <c r="J21" s="162"/>
      <c r="K21" s="186"/>
      <c r="L21" s="191">
        <v>67</v>
      </c>
      <c r="M21" s="190" t="e">
        <f t="shared" ref="M21" si="5">AVERAGE(B21,F21)</f>
        <v>#DIV/0!</v>
      </c>
      <c r="N21" s="103">
        <f>MAX(B21,F21)-MIN(B21,F21)</f>
        <v>0</v>
      </c>
      <c r="O21" s="158">
        <v>48</v>
      </c>
      <c r="P21" s="103">
        <f t="shared" ref="P21" si="6">AVERAGE(D21,E21,G21,H21,I21,J21)</f>
        <v>47.8</v>
      </c>
      <c r="Q21" s="103">
        <f>MAX(D21,E21,G21,H21,I21,J21)-MIN(D21,E21,G21,H21,I21,J21)</f>
        <v>0</v>
      </c>
      <c r="R21" s="76">
        <v>62</v>
      </c>
      <c r="S21" s="77">
        <v>72</v>
      </c>
      <c r="T21" s="77">
        <v>43</v>
      </c>
      <c r="U21" s="77">
        <v>53</v>
      </c>
      <c r="V21" s="177">
        <f>P21/P$3*100</f>
        <v>101.02504491176158</v>
      </c>
      <c r="W21" s="12"/>
    </row>
  </sheetData>
  <mergeCells count="1">
    <mergeCell ref="L3:M11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>
  <sheetPr codeName="Sheet30"/>
  <dimension ref="A1:R21"/>
  <sheetViews>
    <sheetView zoomScale="80" workbookViewId="0">
      <selection activeCell="T27" sqref="T27"/>
    </sheetView>
  </sheetViews>
  <sheetFormatPr defaultRowHeight="13.5"/>
  <cols>
    <col min="1" max="1" width="3.25" customWidth="1"/>
    <col min="2" max="2" width="6.875" customWidth="1"/>
    <col min="4" max="5" width="8.75" customWidth="1"/>
    <col min="6" max="6" width="9.5" customWidth="1"/>
    <col min="7" max="8" width="8.75" customWidth="1"/>
    <col min="9" max="9" width="10.625" customWidth="1"/>
    <col min="10" max="10" width="8.625" customWidth="1"/>
    <col min="11" max="11" width="9.375" customWidth="1"/>
    <col min="12" max="12" width="6.875" style="5" customWidth="1"/>
    <col min="13" max="13" width="9.75" style="5" customWidth="1"/>
    <col min="14" max="14" width="7.5" style="5" customWidth="1"/>
    <col min="15" max="16" width="2.625" style="5" customWidth="1"/>
    <col min="17" max="17" width="10.125" bestFit="1" customWidth="1"/>
  </cols>
  <sheetData>
    <row r="1" spans="1:18" ht="20.100000000000001" customHeight="1">
      <c r="F1" s="58" t="s">
        <v>68</v>
      </c>
    </row>
    <row r="2" spans="1:18" ht="16.5">
      <c r="A2" s="81" t="s">
        <v>28</v>
      </c>
      <c r="B2" s="71" t="s">
        <v>29</v>
      </c>
      <c r="C2" s="71" t="s">
        <v>30</v>
      </c>
      <c r="D2" s="71" t="s">
        <v>83</v>
      </c>
      <c r="E2" s="71" t="s">
        <v>31</v>
      </c>
      <c r="F2" s="71" t="s">
        <v>32</v>
      </c>
      <c r="G2" s="71" t="s">
        <v>33</v>
      </c>
      <c r="H2" s="72" t="s">
        <v>34</v>
      </c>
      <c r="I2" s="71" t="s">
        <v>35</v>
      </c>
      <c r="J2" s="71" t="s">
        <v>72</v>
      </c>
      <c r="K2" s="94" t="s">
        <v>59</v>
      </c>
      <c r="L2" s="74" t="s">
        <v>1</v>
      </c>
      <c r="M2" s="75" t="s">
        <v>162</v>
      </c>
      <c r="N2" s="75" t="s">
        <v>36</v>
      </c>
      <c r="O2" s="76" t="s">
        <v>37</v>
      </c>
      <c r="P2" s="77" t="s">
        <v>38</v>
      </c>
      <c r="Q2" s="78" t="s">
        <v>148</v>
      </c>
    </row>
    <row r="3" spans="1:18" ht="15.95" customHeight="1">
      <c r="A3" s="80">
        <v>9</v>
      </c>
      <c r="B3" s="164"/>
      <c r="C3" s="164"/>
      <c r="D3" s="164">
        <v>2.7269999999999999</v>
      </c>
      <c r="E3" s="166"/>
      <c r="F3" s="175"/>
      <c r="G3" s="175"/>
      <c r="H3" s="176"/>
      <c r="I3" s="166"/>
      <c r="J3" s="164">
        <v>2.83</v>
      </c>
      <c r="K3" s="164">
        <v>2.5714285714285716</v>
      </c>
      <c r="L3" s="162">
        <v>2.7</v>
      </c>
      <c r="M3" s="166">
        <f t="shared" ref="M3:M20" si="0">AVERAGE(B3:K3)</f>
        <v>2.7094761904761904</v>
      </c>
      <c r="N3" s="166">
        <f t="shared" ref="N3:N18" si="1">MAX(B3:K3)-MIN(B3:K3)</f>
        <v>0.25857142857142845</v>
      </c>
      <c r="O3" s="95">
        <v>2.5</v>
      </c>
      <c r="P3" s="96">
        <v>2.9</v>
      </c>
      <c r="Q3" s="177">
        <f>M3/M3*100</f>
        <v>100</v>
      </c>
    </row>
    <row r="4" spans="1:18" ht="15.95" customHeight="1">
      <c r="A4" s="80">
        <v>10</v>
      </c>
      <c r="B4" s="166">
        <v>2.7022727272727289</v>
      </c>
      <c r="C4" s="166">
        <v>2.7050454545454548</v>
      </c>
      <c r="D4" s="166">
        <v>2.7440000000000002</v>
      </c>
      <c r="E4" s="166"/>
      <c r="F4" s="175"/>
      <c r="G4" s="175"/>
      <c r="H4" s="166"/>
      <c r="I4" s="166">
        <v>2.7</v>
      </c>
      <c r="J4" s="166">
        <v>2.8</v>
      </c>
      <c r="K4" s="166">
        <v>2.6666666666666674</v>
      </c>
      <c r="L4" s="162">
        <v>2.7</v>
      </c>
      <c r="M4" s="166">
        <f t="shared" si="0"/>
        <v>2.719664141414142</v>
      </c>
      <c r="N4" s="166">
        <f t="shared" si="1"/>
        <v>0.13333333333333242</v>
      </c>
      <c r="O4" s="95">
        <v>2.5</v>
      </c>
      <c r="P4" s="96">
        <v>2.9</v>
      </c>
      <c r="Q4" s="177">
        <f>M4/M$3*100</f>
        <v>100.37601182744334</v>
      </c>
    </row>
    <row r="5" spans="1:18" ht="15.95" customHeight="1">
      <c r="A5" s="80">
        <v>11</v>
      </c>
      <c r="B5" s="164">
        <v>2.7027777777777793</v>
      </c>
      <c r="C5" s="164">
        <v>2.6971111111111119</v>
      </c>
      <c r="D5" s="164">
        <v>2.7530000000000001</v>
      </c>
      <c r="E5" s="164"/>
      <c r="F5" s="164"/>
      <c r="G5" s="164"/>
      <c r="H5" s="164"/>
      <c r="I5" s="164">
        <v>2.677</v>
      </c>
      <c r="J5" s="164">
        <v>2.83</v>
      </c>
      <c r="K5" s="164">
        <v>2.6700000000000008</v>
      </c>
      <c r="L5" s="162">
        <v>2.7</v>
      </c>
      <c r="M5" s="166">
        <f t="shared" si="0"/>
        <v>2.7216481481481485</v>
      </c>
      <c r="N5" s="166">
        <f t="shared" si="1"/>
        <v>0.15999999999999925</v>
      </c>
      <c r="O5" s="95">
        <v>2.5</v>
      </c>
      <c r="P5" s="96">
        <v>2.9</v>
      </c>
      <c r="Q5" s="177">
        <f t="shared" ref="Q5:Q18" si="2">M5/M$3*100</f>
        <v>100.44923656147053</v>
      </c>
    </row>
    <row r="6" spans="1:18" ht="15.95" customHeight="1">
      <c r="A6" s="80">
        <v>12</v>
      </c>
      <c r="B6" s="164">
        <v>2.7057142857142873</v>
      </c>
      <c r="C6" s="164">
        <v>2.6968421052631575</v>
      </c>
      <c r="D6" s="164">
        <v>2.7839999999999998</v>
      </c>
      <c r="E6" s="164"/>
      <c r="F6" s="164"/>
      <c r="G6" s="164"/>
      <c r="H6" s="164"/>
      <c r="I6" s="164">
        <v>2.6720000000000002</v>
      </c>
      <c r="J6" s="164">
        <v>2.78</v>
      </c>
      <c r="K6" s="164">
        <v>2.692307692307693</v>
      </c>
      <c r="L6" s="162">
        <v>2.7</v>
      </c>
      <c r="M6" s="166">
        <f t="shared" si="0"/>
        <v>2.7218106805475224</v>
      </c>
      <c r="N6" s="166">
        <f t="shared" si="1"/>
        <v>0.11199999999999966</v>
      </c>
      <c r="O6" s="95">
        <v>2.5</v>
      </c>
      <c r="P6" s="96">
        <v>2.9</v>
      </c>
      <c r="Q6" s="177">
        <f t="shared" si="2"/>
        <v>100.45523522645033</v>
      </c>
    </row>
    <row r="7" spans="1:18" ht="15.95" customHeight="1">
      <c r="A7" s="80">
        <v>1</v>
      </c>
      <c r="B7" s="164">
        <v>2.7000000000000015</v>
      </c>
      <c r="C7" s="164">
        <v>2.7277777777777779</v>
      </c>
      <c r="D7" s="164">
        <v>2.7690000000000001</v>
      </c>
      <c r="E7" s="164"/>
      <c r="F7" s="164"/>
      <c r="G7" s="164"/>
      <c r="H7" s="164"/>
      <c r="I7" s="164">
        <v>2.669</v>
      </c>
      <c r="J7" s="164">
        <v>2.82</v>
      </c>
      <c r="K7" s="164">
        <v>2.6275862068965523</v>
      </c>
      <c r="L7" s="162">
        <v>2.7</v>
      </c>
      <c r="M7" s="166">
        <f t="shared" si="0"/>
        <v>2.718893997445722</v>
      </c>
      <c r="N7" s="166">
        <f t="shared" si="1"/>
        <v>0.19241379310344753</v>
      </c>
      <c r="O7" s="95">
        <v>2.5</v>
      </c>
      <c r="P7" s="96">
        <v>2.9</v>
      </c>
      <c r="Q7" s="177">
        <f t="shared" si="2"/>
        <v>100.34758773679707</v>
      </c>
    </row>
    <row r="8" spans="1:18" ht="15.95" customHeight="1">
      <c r="A8" s="80">
        <v>2</v>
      </c>
      <c r="B8" s="164">
        <v>2.7000000000000015</v>
      </c>
      <c r="C8" s="164">
        <v>2.6746190476190481</v>
      </c>
      <c r="D8" s="164">
        <v>2.79</v>
      </c>
      <c r="E8" s="164"/>
      <c r="F8" s="164"/>
      <c r="G8" s="164"/>
      <c r="H8" s="164"/>
      <c r="I8" s="164">
        <v>2.7029999999999998</v>
      </c>
      <c r="J8" s="164">
        <v>2.81</v>
      </c>
      <c r="K8" s="164">
        <v>2.6916666666666678</v>
      </c>
      <c r="L8" s="162">
        <v>2.7</v>
      </c>
      <c r="M8" s="166">
        <f t="shared" si="0"/>
        <v>2.7282142857142859</v>
      </c>
      <c r="N8" s="166">
        <f t="shared" si="1"/>
        <v>0.13538095238095194</v>
      </c>
      <c r="O8" s="95">
        <v>2.5</v>
      </c>
      <c r="P8" s="96">
        <v>2.9</v>
      </c>
      <c r="Q8" s="177">
        <f t="shared" si="2"/>
        <v>100.69157630186822</v>
      </c>
    </row>
    <row r="9" spans="1:18" ht="15.95" customHeight="1">
      <c r="A9" s="80">
        <v>3</v>
      </c>
      <c r="B9" s="164">
        <v>2.700000000000002</v>
      </c>
      <c r="C9" s="164">
        <v>2.6955454545454547</v>
      </c>
      <c r="D9" s="164">
        <v>2.7970000000000002</v>
      </c>
      <c r="E9" s="164"/>
      <c r="F9" s="164"/>
      <c r="G9" s="164"/>
      <c r="H9" s="164"/>
      <c r="I9" s="164">
        <v>2.6859999999999999</v>
      </c>
      <c r="J9" s="164">
        <v>2.95</v>
      </c>
      <c r="K9" s="164">
        <v>2.7064516129032268</v>
      </c>
      <c r="L9" s="162">
        <v>2.7</v>
      </c>
      <c r="M9" s="166">
        <f t="shared" si="0"/>
        <v>2.7558328445747802</v>
      </c>
      <c r="N9" s="166">
        <f t="shared" si="1"/>
        <v>0.26400000000000023</v>
      </c>
      <c r="O9" s="95">
        <v>2.5</v>
      </c>
      <c r="P9" s="96">
        <v>2.9</v>
      </c>
      <c r="Q9" s="177">
        <f t="shared" si="2"/>
        <v>101.71090833946184</v>
      </c>
    </row>
    <row r="10" spans="1:18" ht="15.95" customHeight="1">
      <c r="A10" s="80">
        <v>4</v>
      </c>
      <c r="B10" s="164">
        <v>2.7000000000000015</v>
      </c>
      <c r="C10" s="164">
        <v>2.6746190476190481</v>
      </c>
      <c r="D10" s="164">
        <v>2.7429999999999999</v>
      </c>
      <c r="E10" s="164"/>
      <c r="F10" s="164"/>
      <c r="G10" s="164"/>
      <c r="H10" s="164"/>
      <c r="I10" s="164">
        <v>2.8130000000000002</v>
      </c>
      <c r="J10" s="164">
        <v>2.83</v>
      </c>
      <c r="K10" s="164">
        <v>2.6333333333333333</v>
      </c>
      <c r="L10" s="162">
        <v>2.7</v>
      </c>
      <c r="M10" s="166">
        <f t="shared" si="0"/>
        <v>2.7323253968253973</v>
      </c>
      <c r="N10" s="166">
        <f t="shared" si="1"/>
        <v>0.19666666666666677</v>
      </c>
      <c r="O10" s="95">
        <v>2.5</v>
      </c>
      <c r="P10" s="96">
        <v>2.9</v>
      </c>
      <c r="Q10" s="177">
        <f t="shared" si="2"/>
        <v>100.84330714658138</v>
      </c>
    </row>
    <row r="11" spans="1:18" ht="15.95" customHeight="1">
      <c r="A11" s="80">
        <v>5</v>
      </c>
      <c r="B11" s="164">
        <v>2.7027777777777793</v>
      </c>
      <c r="C11" s="164">
        <v>2.7016111111111112</v>
      </c>
      <c r="D11" s="164">
        <v>2.831</v>
      </c>
      <c r="E11" s="164"/>
      <c r="F11" s="164"/>
      <c r="G11" s="164"/>
      <c r="H11" s="164"/>
      <c r="I11" s="164">
        <v>2.6619999999999999</v>
      </c>
      <c r="J11" s="164">
        <v>2.86</v>
      </c>
      <c r="K11" s="164">
        <v>2.6580645161290328</v>
      </c>
      <c r="L11" s="162">
        <v>2.7</v>
      </c>
      <c r="M11" s="166">
        <f t="shared" si="0"/>
        <v>2.7359089008363209</v>
      </c>
      <c r="N11" s="166">
        <f t="shared" si="1"/>
        <v>0.20193548387096705</v>
      </c>
      <c r="O11" s="95">
        <v>2.5</v>
      </c>
      <c r="P11" s="96">
        <v>2.9</v>
      </c>
      <c r="Q11" s="177">
        <f t="shared" si="2"/>
        <v>100.97556533078391</v>
      </c>
    </row>
    <row r="12" spans="1:18" ht="15.95" customHeight="1">
      <c r="A12" s="80">
        <v>6</v>
      </c>
      <c r="B12" s="164">
        <v>2.7000000000000015</v>
      </c>
      <c r="C12" s="164">
        <v>2.6746190476190481</v>
      </c>
      <c r="D12" s="164">
        <v>2.851</v>
      </c>
      <c r="E12" s="164"/>
      <c r="F12" s="164"/>
      <c r="G12" s="164"/>
      <c r="H12" s="164"/>
      <c r="I12" s="164">
        <v>2.6389999999999998</v>
      </c>
      <c r="J12" s="164">
        <v>2.84</v>
      </c>
      <c r="K12" s="164">
        <v>2.6433333333333335</v>
      </c>
      <c r="L12" s="162">
        <v>2.7</v>
      </c>
      <c r="M12" s="166">
        <f t="shared" si="0"/>
        <v>2.7246587301587302</v>
      </c>
      <c r="N12" s="166">
        <f t="shared" si="1"/>
        <v>0.21200000000000019</v>
      </c>
      <c r="O12" s="95">
        <v>2.5</v>
      </c>
      <c r="P12" s="96">
        <v>2.9</v>
      </c>
      <c r="Q12" s="177">
        <f t="shared" si="2"/>
        <v>100.56034962535956</v>
      </c>
    </row>
    <row r="13" spans="1:18" ht="15.95" customHeight="1">
      <c r="A13" s="80">
        <v>7</v>
      </c>
      <c r="B13" s="164">
        <v>2.7088235294117662</v>
      </c>
      <c r="C13" s="164">
        <v>2.6652272727272726</v>
      </c>
      <c r="D13" s="164">
        <v>2.7839999999999998</v>
      </c>
      <c r="E13" s="164"/>
      <c r="F13" s="164"/>
      <c r="G13" s="164"/>
      <c r="H13" s="164"/>
      <c r="I13" s="164">
        <v>2.601</v>
      </c>
      <c r="J13" s="164">
        <v>2.84</v>
      </c>
      <c r="K13" s="164">
        <v>2.6870967741935496</v>
      </c>
      <c r="L13" s="103">
        <v>2.7</v>
      </c>
      <c r="M13" s="166">
        <f t="shared" si="0"/>
        <v>2.7143579293887643</v>
      </c>
      <c r="N13" s="166">
        <f t="shared" si="1"/>
        <v>0.23899999999999988</v>
      </c>
      <c r="O13" s="95">
        <v>2.5</v>
      </c>
      <c r="P13" s="96">
        <v>2.9</v>
      </c>
      <c r="Q13" s="177">
        <f t="shared" si="2"/>
        <v>100.18017279242879</v>
      </c>
    </row>
    <row r="14" spans="1:18" ht="15.95" customHeight="1">
      <c r="A14" s="80">
        <v>8</v>
      </c>
      <c r="B14" s="164">
        <v>2.7093750000000014</v>
      </c>
      <c r="C14" s="164">
        <v>2.6589523809523814</v>
      </c>
      <c r="D14" s="164">
        <v>2.8220000000000001</v>
      </c>
      <c r="E14" s="164"/>
      <c r="F14" s="164"/>
      <c r="G14" s="164"/>
      <c r="H14" s="164"/>
      <c r="I14" s="164">
        <v>2.625</v>
      </c>
      <c r="J14" s="164">
        <v>2.92</v>
      </c>
      <c r="K14" s="164">
        <v>2.6870967741935483</v>
      </c>
      <c r="L14" s="103">
        <v>2.7</v>
      </c>
      <c r="M14" s="166">
        <f t="shared" si="0"/>
        <v>2.7370706925243216</v>
      </c>
      <c r="N14" s="166">
        <f t="shared" si="1"/>
        <v>0.29499999999999993</v>
      </c>
      <c r="O14" s="95">
        <v>2.5</v>
      </c>
      <c r="P14" s="96">
        <v>2.9</v>
      </c>
      <c r="Q14" s="177">
        <f t="shared" si="2"/>
        <v>101.01844416072471</v>
      </c>
    </row>
    <row r="15" spans="1:18" ht="15.95" customHeight="1">
      <c r="A15" s="80">
        <v>9</v>
      </c>
      <c r="B15" s="164">
        <v>2.7000000000000015</v>
      </c>
      <c r="C15" s="164">
        <v>2.6643333333333334</v>
      </c>
      <c r="D15" s="164">
        <v>2.8260000000000001</v>
      </c>
      <c r="E15" s="164"/>
      <c r="F15" s="164"/>
      <c r="G15" s="164"/>
      <c r="H15" s="164"/>
      <c r="I15" s="164">
        <v>2.63</v>
      </c>
      <c r="J15" s="164">
        <v>2.7</v>
      </c>
      <c r="K15" s="164">
        <v>2.7000000000000006</v>
      </c>
      <c r="L15" s="103">
        <v>2.7</v>
      </c>
      <c r="M15" s="166">
        <f t="shared" si="0"/>
        <v>2.7033888888888886</v>
      </c>
      <c r="N15" s="166">
        <f t="shared" si="1"/>
        <v>0.19600000000000017</v>
      </c>
      <c r="O15" s="95">
        <v>2.5</v>
      </c>
      <c r="P15" s="96">
        <v>2.9</v>
      </c>
      <c r="Q15" s="177">
        <f t="shared" si="2"/>
        <v>99.775332899816632</v>
      </c>
      <c r="R15" s="12"/>
    </row>
    <row r="16" spans="1:18" ht="15.95" customHeight="1">
      <c r="A16" s="80">
        <v>10</v>
      </c>
      <c r="B16" s="164">
        <v>2.7312500000000006</v>
      </c>
      <c r="C16" s="164">
        <v>2.6589523809523814</v>
      </c>
      <c r="D16" s="164">
        <v>2.8290000000000002</v>
      </c>
      <c r="E16" s="164"/>
      <c r="F16" s="164"/>
      <c r="G16" s="164"/>
      <c r="H16" s="164"/>
      <c r="I16" s="164">
        <v>2.63</v>
      </c>
      <c r="J16" s="164">
        <v>2.65</v>
      </c>
      <c r="K16" s="164">
        <v>2.65</v>
      </c>
      <c r="L16" s="160">
        <v>2.7</v>
      </c>
      <c r="M16" s="166">
        <f t="shared" si="0"/>
        <v>2.6915337301587301</v>
      </c>
      <c r="N16" s="166">
        <f t="shared" si="1"/>
        <v>0.19900000000000029</v>
      </c>
      <c r="O16" s="95">
        <v>2.5</v>
      </c>
      <c r="P16" s="96">
        <v>2.9</v>
      </c>
      <c r="Q16" s="177">
        <f t="shared" si="2"/>
        <v>99.337788596167471</v>
      </c>
      <c r="R16" s="12"/>
    </row>
    <row r="17" spans="1:18" ht="15.95" customHeight="1">
      <c r="A17" s="80">
        <v>11</v>
      </c>
      <c r="B17" s="164">
        <v>2.709375000000001</v>
      </c>
      <c r="C17" s="164">
        <v>2.6781578947368425</v>
      </c>
      <c r="D17" s="164">
        <v>2.8130000000000002</v>
      </c>
      <c r="E17" s="164"/>
      <c r="F17" s="164"/>
      <c r="G17" s="164"/>
      <c r="H17" s="164"/>
      <c r="I17" s="164">
        <v>2.6419999999999999</v>
      </c>
      <c r="J17" s="164">
        <v>2.67</v>
      </c>
      <c r="K17" s="164">
        <v>2.6820512820512836</v>
      </c>
      <c r="L17" s="103">
        <v>2.7</v>
      </c>
      <c r="M17" s="166">
        <f t="shared" si="0"/>
        <v>2.699097362798021</v>
      </c>
      <c r="N17" s="166">
        <f t="shared" si="1"/>
        <v>0.17100000000000026</v>
      </c>
      <c r="O17" s="95">
        <v>2.5</v>
      </c>
      <c r="P17" s="96">
        <v>2.9</v>
      </c>
      <c r="Q17" s="177">
        <f t="shared" si="2"/>
        <v>99.616943388738719</v>
      </c>
      <c r="R17" s="12"/>
    </row>
    <row r="18" spans="1:18" ht="15.95" customHeight="1">
      <c r="A18" s="80">
        <v>12</v>
      </c>
      <c r="B18" s="164">
        <v>2.7250000000000014</v>
      </c>
      <c r="C18" s="164">
        <v>2.6703684210526317</v>
      </c>
      <c r="D18" s="164">
        <v>2.85</v>
      </c>
      <c r="E18" s="166"/>
      <c r="F18" s="197"/>
      <c r="G18" s="166"/>
      <c r="H18" s="166"/>
      <c r="I18" s="164">
        <v>2.67</v>
      </c>
      <c r="J18" s="164">
        <v>2.64</v>
      </c>
      <c r="K18" s="164">
        <v>2.7647058823529416</v>
      </c>
      <c r="L18" s="103">
        <v>2.7</v>
      </c>
      <c r="M18" s="166">
        <f t="shared" si="0"/>
        <v>2.7200123839009294</v>
      </c>
      <c r="N18" s="166">
        <f t="shared" si="1"/>
        <v>0.20999999999999996</v>
      </c>
      <c r="O18" s="95">
        <v>2.5</v>
      </c>
      <c r="P18" s="96">
        <v>2.9</v>
      </c>
      <c r="Q18" s="177">
        <f t="shared" si="2"/>
        <v>100.38886458798839</v>
      </c>
      <c r="R18" s="12"/>
    </row>
    <row r="19" spans="1:18" ht="15.95" customHeight="1">
      <c r="A19" s="84">
        <v>1</v>
      </c>
      <c r="B19" s="164">
        <v>2.7218750000000012</v>
      </c>
      <c r="C19" s="164">
        <v>2.6768947368421054</v>
      </c>
      <c r="D19" s="164">
        <v>2.8660000000000001</v>
      </c>
      <c r="E19" s="164"/>
      <c r="F19" s="164"/>
      <c r="G19" s="164"/>
      <c r="H19" s="164">
        <v>2.72</v>
      </c>
      <c r="I19" s="164">
        <v>2.6480000000000001</v>
      </c>
      <c r="J19" s="164">
        <v>2.6</v>
      </c>
      <c r="K19" s="164">
        <v>2.6470588235294126</v>
      </c>
      <c r="L19" s="103">
        <v>2.7</v>
      </c>
      <c r="M19" s="166">
        <f t="shared" si="0"/>
        <v>2.6971183657673601</v>
      </c>
      <c r="N19" s="166">
        <f>MAX(B19:K19)-MIN(B19:K19)</f>
        <v>0.26600000000000001</v>
      </c>
      <c r="O19" s="95">
        <v>2.5</v>
      </c>
      <c r="P19" s="96">
        <v>2.9</v>
      </c>
      <c r="Q19" s="177">
        <f>M19/M$3*100</f>
        <v>99.543903550351615</v>
      </c>
      <c r="R19" s="12"/>
    </row>
    <row r="20" spans="1:18" ht="15.95" customHeight="1">
      <c r="A20" s="84">
        <v>2</v>
      </c>
      <c r="B20" s="164">
        <v>2.7074074074074082</v>
      </c>
      <c r="C20" s="164">
        <v>2.6807500000000002</v>
      </c>
      <c r="D20" s="164"/>
      <c r="E20" s="164"/>
      <c r="F20" s="164"/>
      <c r="G20" s="164"/>
      <c r="H20" s="164">
        <v>2.71</v>
      </c>
      <c r="I20" s="164">
        <v>2.621</v>
      </c>
      <c r="J20" s="164">
        <v>2.68</v>
      </c>
      <c r="K20" s="164">
        <v>2.6550000000000011</v>
      </c>
      <c r="L20" s="103">
        <v>2.7</v>
      </c>
      <c r="M20" s="166">
        <f t="shared" si="0"/>
        <v>2.675692901234568</v>
      </c>
      <c r="N20" s="166">
        <f>MAX(B20:K20)-MIN(B20:K20)</f>
        <v>8.8999999999999968E-2</v>
      </c>
      <c r="O20" s="95">
        <v>2.5</v>
      </c>
      <c r="P20" s="96">
        <v>2.9</v>
      </c>
      <c r="Q20" s="177">
        <f>M20/M$3*100</f>
        <v>98.753143158800555</v>
      </c>
      <c r="R20" s="12"/>
    </row>
    <row r="21" spans="1:18" ht="15.95" customHeight="1">
      <c r="A21" s="84">
        <v>3</v>
      </c>
      <c r="B21" s="164"/>
      <c r="C21" s="164"/>
      <c r="D21" s="164"/>
      <c r="E21" s="164"/>
      <c r="F21" s="164"/>
      <c r="G21" s="164"/>
      <c r="H21" s="164">
        <v>2.73</v>
      </c>
      <c r="I21" s="164"/>
      <c r="J21" s="164"/>
      <c r="K21" s="164"/>
      <c r="L21" s="103">
        <v>2.7</v>
      </c>
      <c r="M21" s="166">
        <f t="shared" ref="M21" si="3">AVERAGE(B21:K21)</f>
        <v>2.73</v>
      </c>
      <c r="N21" s="166">
        <f>MAX(B21:K21)-MIN(B21:K21)</f>
        <v>0</v>
      </c>
      <c r="O21" s="95">
        <v>2.5</v>
      </c>
      <c r="P21" s="96">
        <v>2.9</v>
      </c>
      <c r="Q21" s="177">
        <f>M21/M$3*100</f>
        <v>100.75748255681118</v>
      </c>
      <c r="R21" s="12"/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>
  <sheetPr codeName="Sheet65"/>
  <dimension ref="A1:AE20"/>
  <sheetViews>
    <sheetView zoomScale="75" workbookViewId="0">
      <selection activeCell="V40" sqref="V40"/>
    </sheetView>
  </sheetViews>
  <sheetFormatPr defaultRowHeight="13.5"/>
  <cols>
    <col min="1" max="1" width="6.625" customWidth="1"/>
    <col min="2" max="14" width="8" bestFit="1" customWidth="1"/>
    <col min="15" max="15" width="8.5" bestFit="1" customWidth="1"/>
    <col min="16" max="31" width="8" bestFit="1" customWidth="1"/>
  </cols>
  <sheetData>
    <row r="1" spans="1:31" ht="16.5">
      <c r="A1" s="179" t="s">
        <v>66</v>
      </c>
      <c r="B1" s="181" t="s">
        <v>2</v>
      </c>
      <c r="C1" s="182" t="s">
        <v>4</v>
      </c>
      <c r="D1" s="182" t="s">
        <v>5</v>
      </c>
      <c r="E1" s="182" t="s">
        <v>6</v>
      </c>
      <c r="F1" s="182" t="s">
        <v>7</v>
      </c>
      <c r="G1" s="182" t="s">
        <v>57</v>
      </c>
      <c r="H1" s="182" t="s">
        <v>39</v>
      </c>
      <c r="I1" s="182" t="s">
        <v>40</v>
      </c>
      <c r="J1" s="182" t="s">
        <v>9</v>
      </c>
      <c r="K1" s="182" t="s">
        <v>41</v>
      </c>
      <c r="L1" s="182" t="s">
        <v>42</v>
      </c>
      <c r="M1" s="182" t="s">
        <v>58</v>
      </c>
      <c r="N1" s="182" t="s">
        <v>11</v>
      </c>
      <c r="O1" s="182" t="s">
        <v>47</v>
      </c>
      <c r="P1" s="182" t="s">
        <v>13</v>
      </c>
      <c r="Q1" s="182" t="s">
        <v>14</v>
      </c>
      <c r="R1" s="182" t="s">
        <v>15</v>
      </c>
      <c r="S1" s="182" t="s">
        <v>16</v>
      </c>
      <c r="T1" s="182" t="s">
        <v>17</v>
      </c>
      <c r="U1" s="182" t="s">
        <v>19</v>
      </c>
      <c r="V1" s="182" t="s">
        <v>20</v>
      </c>
      <c r="W1" s="182" t="s">
        <v>21</v>
      </c>
      <c r="X1" s="182" t="s">
        <v>22</v>
      </c>
      <c r="Y1" s="182" t="s">
        <v>23</v>
      </c>
      <c r="Z1" s="182" t="s">
        <v>24</v>
      </c>
      <c r="AA1" s="182" t="s">
        <v>25</v>
      </c>
      <c r="AB1" s="182" t="s">
        <v>26</v>
      </c>
      <c r="AC1" s="182" t="s">
        <v>27</v>
      </c>
      <c r="AD1" s="182" t="s">
        <v>56</v>
      </c>
      <c r="AE1" s="182" t="s">
        <v>156</v>
      </c>
    </row>
    <row r="2" spans="1:31" s="193" customFormat="1" ht="16.5">
      <c r="A2" s="192" t="s">
        <v>157</v>
      </c>
      <c r="B2" s="184">
        <v>100</v>
      </c>
      <c r="C2" s="185">
        <v>100</v>
      </c>
      <c r="D2" s="185">
        <v>100</v>
      </c>
      <c r="E2" s="185">
        <v>100</v>
      </c>
      <c r="F2" s="185">
        <v>100</v>
      </c>
      <c r="G2" s="185">
        <v>100</v>
      </c>
      <c r="H2" s="185">
        <v>100</v>
      </c>
      <c r="I2" s="185">
        <v>100</v>
      </c>
      <c r="J2" s="185">
        <v>100</v>
      </c>
      <c r="K2" s="185">
        <v>100</v>
      </c>
      <c r="L2" s="185">
        <v>100</v>
      </c>
      <c r="M2" s="185">
        <v>100</v>
      </c>
      <c r="N2" s="185">
        <v>100</v>
      </c>
      <c r="O2" s="185">
        <v>100</v>
      </c>
      <c r="P2" s="185">
        <v>100</v>
      </c>
      <c r="Q2" s="185">
        <v>100</v>
      </c>
      <c r="R2" s="185">
        <v>100</v>
      </c>
      <c r="S2" s="185">
        <v>100</v>
      </c>
      <c r="T2" s="185">
        <v>100</v>
      </c>
      <c r="U2" s="185">
        <v>100</v>
      </c>
      <c r="V2" s="185">
        <v>100</v>
      </c>
      <c r="W2" s="185">
        <v>100</v>
      </c>
      <c r="X2" s="185">
        <v>100</v>
      </c>
      <c r="Y2" s="185">
        <v>100</v>
      </c>
      <c r="Z2" s="185">
        <v>100</v>
      </c>
      <c r="AA2" s="185">
        <v>100</v>
      </c>
      <c r="AB2" s="185">
        <v>100</v>
      </c>
      <c r="AC2" s="185">
        <v>100</v>
      </c>
      <c r="AD2" s="185">
        <v>100</v>
      </c>
      <c r="AE2" s="185">
        <v>100</v>
      </c>
    </row>
    <row r="3" spans="1:31" s="193" customFormat="1" ht="16.5">
      <c r="A3" s="194">
        <v>10</v>
      </c>
      <c r="B3" s="184">
        <f t="shared" ref="B3:K3" ca="1" si="0">INDIRECT(B$1&amp;"!Q4")</f>
        <v>99.617064335111479</v>
      </c>
      <c r="C3" s="184">
        <f t="shared" ca="1" si="0"/>
        <v>99.708641430531003</v>
      </c>
      <c r="D3" s="184">
        <f t="shared" ca="1" si="0"/>
        <v>100.53257930199666</v>
      </c>
      <c r="E3" s="184">
        <f t="shared" ca="1" si="0"/>
        <v>100.01025512051922</v>
      </c>
      <c r="F3" s="184">
        <f t="shared" ca="1" si="0"/>
        <v>99.844861322353665</v>
      </c>
      <c r="G3" s="184">
        <f t="shared" ca="1" si="0"/>
        <v>98.911393494470317</v>
      </c>
      <c r="H3" s="184">
        <f t="shared" ca="1" si="0"/>
        <v>98.791537699533606</v>
      </c>
      <c r="I3" s="184">
        <f t="shared" ca="1" si="0"/>
        <v>99.47186481989263</v>
      </c>
      <c r="J3" s="184">
        <f t="shared" ca="1" si="0"/>
        <v>99.286788764840779</v>
      </c>
      <c r="K3" s="184">
        <f t="shared" ca="1" si="0"/>
        <v>100.49119380650893</v>
      </c>
      <c r="L3" s="184">
        <f ca="1">INDIRECT(L$1&amp;"!V4")</f>
        <v>99.445819868194533</v>
      </c>
      <c r="M3" s="184">
        <f ca="1">INDIRECT(M$1&amp;"!Q4")</f>
        <v>99.900785349216363</v>
      </c>
      <c r="N3" s="184">
        <f ca="1">INDIRECT(N$1&amp;"!Q4")</f>
        <v>99.982393859590559</v>
      </c>
      <c r="O3" s="184">
        <f ca="1">INDIRECT(O$1&amp;"!V4")</f>
        <v>99.918038823347743</v>
      </c>
      <c r="P3" s="184">
        <f t="shared" ref="P3:U3" ca="1" si="1">INDIRECT(P$1&amp;"!Q4")</f>
        <v>100.43579973811343</v>
      </c>
      <c r="Q3" s="184">
        <f t="shared" ca="1" si="1"/>
        <v>99.873985642674569</v>
      </c>
      <c r="R3" s="184">
        <f t="shared" ca="1" si="1"/>
        <v>99.522289956718197</v>
      </c>
      <c r="S3" s="184">
        <f t="shared" ca="1" si="1"/>
        <v>100.19431123790726</v>
      </c>
      <c r="T3" s="184">
        <f t="shared" ca="1" si="1"/>
        <v>100.0674321900126</v>
      </c>
      <c r="U3" s="184">
        <f t="shared" ca="1" si="1"/>
        <v>99.750149113884362</v>
      </c>
      <c r="V3" s="184">
        <f ca="1">INDIRECT(V$1&amp;"!V4")</f>
        <v>100.02610693092527</v>
      </c>
      <c r="W3" s="184">
        <f t="shared" ref="W3:AC3" ca="1" si="2">INDIRECT(W$1&amp;"!Q4")</f>
        <v>99.622396231948514</v>
      </c>
      <c r="X3" s="184">
        <f t="shared" ca="1" si="2"/>
        <v>100.73722064149544</v>
      </c>
      <c r="Y3" s="184">
        <f t="shared" ca="1" si="2"/>
        <v>99.975484923124043</v>
      </c>
      <c r="Z3" s="184">
        <f t="shared" ca="1" si="2"/>
        <v>100.49715373494791</v>
      </c>
      <c r="AA3" s="184">
        <f t="shared" ca="1" si="2"/>
        <v>100.32606023567961</v>
      </c>
      <c r="AB3" s="184">
        <f t="shared" ca="1" si="2"/>
        <v>100.11226270475231</v>
      </c>
      <c r="AC3" s="184">
        <f t="shared" ca="1" si="2"/>
        <v>100.80820641534851</v>
      </c>
      <c r="AD3" s="184">
        <f ca="1">INDIRECT(AD$1&amp;"!V4")</f>
        <v>103.20781523359987</v>
      </c>
      <c r="AE3" s="184">
        <f ca="1">INDIRECT(AE$1&amp;"!Q4")</f>
        <v>100.37601182744334</v>
      </c>
    </row>
    <row r="4" spans="1:31" s="193" customFormat="1" ht="16.5">
      <c r="A4" s="195">
        <v>11</v>
      </c>
      <c r="B4" s="184">
        <f t="shared" ref="B4:K4" ca="1" si="3">INDIRECT(B$1&amp;"!Q5")</f>
        <v>99.546607221740047</v>
      </c>
      <c r="C4" s="184">
        <f t="shared" ca="1" si="3"/>
        <v>99.5885424106622</v>
      </c>
      <c r="D4" s="184">
        <f t="shared" ca="1" si="3"/>
        <v>100.20684671944917</v>
      </c>
      <c r="E4" s="184">
        <f t="shared" ca="1" si="3"/>
        <v>100.0238760556512</v>
      </c>
      <c r="F4" s="184">
        <f t="shared" ca="1" si="3"/>
        <v>99.669034107758236</v>
      </c>
      <c r="G4" s="184">
        <f t="shared" ca="1" si="3"/>
        <v>99.271327856909878</v>
      </c>
      <c r="H4" s="184">
        <f t="shared" ca="1" si="3"/>
        <v>99.051468855897312</v>
      </c>
      <c r="I4" s="184">
        <f t="shared" ca="1" si="3"/>
        <v>99.371660280464056</v>
      </c>
      <c r="J4" s="184">
        <f t="shared" ca="1" si="3"/>
        <v>99.392353815010665</v>
      </c>
      <c r="K4" s="184">
        <f t="shared" ca="1" si="3"/>
        <v>100.53937504164607</v>
      </c>
      <c r="L4" s="184">
        <f ca="1">INDIRECT(L$1&amp;"!V5")</f>
        <v>98.875351580402409</v>
      </c>
      <c r="M4" s="184">
        <f ca="1">INDIRECT(M$1&amp;"!Q5")</f>
        <v>99.50406547943625</v>
      </c>
      <c r="N4" s="184">
        <f ca="1">INDIRECT(N$1&amp;"!Q5")</f>
        <v>100.03471063218853</v>
      </c>
      <c r="O4" s="184">
        <f ca="1">INDIRECT(O$1&amp;"!V5")</f>
        <v>99.985794570286075</v>
      </c>
      <c r="P4" s="184">
        <f t="shared" ref="P4:U4" ca="1" si="4">INDIRECT(P$1&amp;"!Q5")</f>
        <v>100.64368775068075</v>
      </c>
      <c r="Q4" s="184">
        <f t="shared" ca="1" si="4"/>
        <v>99.76961212393779</v>
      </c>
      <c r="R4" s="184">
        <f t="shared" ca="1" si="4"/>
        <v>99.494272957470059</v>
      </c>
      <c r="S4" s="184">
        <f t="shared" ca="1" si="4"/>
        <v>100.1837182904205</v>
      </c>
      <c r="T4" s="184">
        <f t="shared" ca="1" si="4"/>
        <v>100.03994674967612</v>
      </c>
      <c r="U4" s="184">
        <f t="shared" ca="1" si="4"/>
        <v>99.825804205463058</v>
      </c>
      <c r="V4" s="184">
        <f ca="1">INDIRECT(V$1&amp;"!V5")</f>
        <v>100.24664093245947</v>
      </c>
      <c r="W4" s="184">
        <f t="shared" ref="W4:AC4" ca="1" si="5">INDIRECT(W$1&amp;"!Q5")</f>
        <v>99.844396484838299</v>
      </c>
      <c r="X4" s="184">
        <f t="shared" ca="1" si="5"/>
        <v>100.6690067621256</v>
      </c>
      <c r="Y4" s="184">
        <f t="shared" ca="1" si="5"/>
        <v>100.18284474693135</v>
      </c>
      <c r="Z4" s="184">
        <f t="shared" ca="1" si="5"/>
        <v>100.34615315781174</v>
      </c>
      <c r="AA4" s="184">
        <f t="shared" ca="1" si="5"/>
        <v>100.26812151365606</v>
      </c>
      <c r="AB4" s="184">
        <f t="shared" ca="1" si="5"/>
        <v>100.43594508172833</v>
      </c>
      <c r="AC4" s="184">
        <f t="shared" ca="1" si="5"/>
        <v>101.14721356998426</v>
      </c>
      <c r="AD4" s="184">
        <f ca="1">INDIRECT(AD$1&amp;"!V5")</f>
        <v>101.90754635011214</v>
      </c>
      <c r="AE4" s="184">
        <f ca="1">INDIRECT(AE$1&amp;"!Q5")</f>
        <v>100.44923656147053</v>
      </c>
    </row>
    <row r="5" spans="1:31" s="193" customFormat="1" ht="16.5">
      <c r="A5" s="196" t="s">
        <v>158</v>
      </c>
      <c r="B5" s="184">
        <f t="shared" ref="B5:K5" ca="1" si="6">INDIRECT(B$1&amp;"!Q6")</f>
        <v>99.707537540860983</v>
      </c>
      <c r="C5" s="184">
        <f t="shared" ca="1" si="6"/>
        <v>99.649286204740079</v>
      </c>
      <c r="D5" s="184">
        <f t="shared" ca="1" si="6"/>
        <v>100.57575051390903</v>
      </c>
      <c r="E5" s="184">
        <f t="shared" ca="1" si="6"/>
        <v>100.31154302130669</v>
      </c>
      <c r="F5" s="184">
        <f t="shared" ca="1" si="6"/>
        <v>99.897412454230874</v>
      </c>
      <c r="G5" s="184">
        <f t="shared" ca="1" si="6"/>
        <v>99.522921185107975</v>
      </c>
      <c r="H5" s="184">
        <f t="shared" ca="1" si="6"/>
        <v>99.196281067868767</v>
      </c>
      <c r="I5" s="184">
        <f t="shared" ca="1" si="6"/>
        <v>99.480145547165947</v>
      </c>
      <c r="J5" s="184">
        <f t="shared" ca="1" si="6"/>
        <v>99.1376307773929</v>
      </c>
      <c r="K5" s="184">
        <f t="shared" ca="1" si="6"/>
        <v>100.57926766467378</v>
      </c>
      <c r="L5" s="184">
        <f ca="1">INDIRECT(L$1&amp;"!V6")</f>
        <v>99.481653357152041</v>
      </c>
      <c r="M5" s="184">
        <f ca="1">INDIRECT(M$1&amp;"!Q6")</f>
        <v>100.51223813946353</v>
      </c>
      <c r="N5" s="184">
        <f ca="1">INDIRECT(N$1&amp;"!Q6")</f>
        <v>100.09929419630363</v>
      </c>
      <c r="O5" s="184">
        <f ca="1">INDIRECT(O$1&amp;"!V6")</f>
        <v>99.402047817101987</v>
      </c>
      <c r="P5" s="184">
        <f t="shared" ref="P5:U5" ca="1" si="7">INDIRECT(P$1&amp;"!Q6")</f>
        <v>100.19525157818595</v>
      </c>
      <c r="Q5" s="184">
        <f t="shared" ca="1" si="7"/>
        <v>100.21059802593906</v>
      </c>
      <c r="R5" s="184">
        <f t="shared" ca="1" si="7"/>
        <v>99.770099555421709</v>
      </c>
      <c r="S5" s="184">
        <f t="shared" ca="1" si="7"/>
        <v>100.01300673295843</v>
      </c>
      <c r="T5" s="184">
        <f t="shared" ca="1" si="7"/>
        <v>99.982797975493114</v>
      </c>
      <c r="U5" s="184">
        <f t="shared" ca="1" si="7"/>
        <v>99.753664354026284</v>
      </c>
      <c r="V5" s="184">
        <f ca="1">INDIRECT(V$1&amp;"!V6")</f>
        <v>100.27958695841006</v>
      </c>
      <c r="W5" s="184">
        <f t="shared" ref="W5:AC5" ca="1" si="8">INDIRECT(W$1&amp;"!Q6")</f>
        <v>99.667257031264143</v>
      </c>
      <c r="X5" s="184">
        <f t="shared" ca="1" si="8"/>
        <v>100.7817308075943</v>
      </c>
      <c r="Y5" s="184">
        <f t="shared" ca="1" si="8"/>
        <v>100.42439027385571</v>
      </c>
      <c r="Z5" s="184">
        <f t="shared" ca="1" si="8"/>
        <v>99.74959822953079</v>
      </c>
      <c r="AA5" s="184">
        <f t="shared" ca="1" si="8"/>
        <v>99.674873702590844</v>
      </c>
      <c r="AB5" s="184">
        <f t="shared" ca="1" si="8"/>
        <v>100.45929377217749</v>
      </c>
      <c r="AC5" s="184">
        <f t="shared" ca="1" si="8"/>
        <v>101.50845859863595</v>
      </c>
      <c r="AD5" s="184">
        <f ca="1">INDIRECT(AD$1&amp;"!V6")</f>
        <v>103.36438996324868</v>
      </c>
      <c r="AE5" s="184">
        <f ca="1">INDIRECT(AE$1&amp;"!Q6")</f>
        <v>100.45523522645033</v>
      </c>
    </row>
    <row r="6" spans="1:31" s="193" customFormat="1" ht="16.5">
      <c r="A6" s="194">
        <v>15.01</v>
      </c>
      <c r="B6" s="184">
        <f t="shared" ref="B6:K6" ca="1" si="9">INDIRECT(B$1&amp;"!Q7")</f>
        <v>99.692777895269998</v>
      </c>
      <c r="C6" s="184">
        <f t="shared" ca="1" si="9"/>
        <v>99.776655311179539</v>
      </c>
      <c r="D6" s="184">
        <f t="shared" ca="1" si="9"/>
        <v>100.19307151704986</v>
      </c>
      <c r="E6" s="184">
        <f t="shared" ca="1" si="9"/>
        <v>100.21814579178638</v>
      </c>
      <c r="F6" s="184">
        <f t="shared" ca="1" si="9"/>
        <v>99.980244125890508</v>
      </c>
      <c r="G6" s="184">
        <f t="shared" ca="1" si="9"/>
        <v>99.620939746023254</v>
      </c>
      <c r="H6" s="184">
        <f t="shared" ca="1" si="9"/>
        <v>99.270111410777957</v>
      </c>
      <c r="I6" s="184">
        <f t="shared" ca="1" si="9"/>
        <v>99.26327988783153</v>
      </c>
      <c r="J6" s="184">
        <f t="shared" ca="1" si="9"/>
        <v>99.081880063368672</v>
      </c>
      <c r="K6" s="184">
        <f t="shared" ca="1" si="9"/>
        <v>100.86319128631574</v>
      </c>
      <c r="L6" s="184">
        <f ca="1">INDIRECT(L$1&amp;"!V7")</f>
        <v>99.827255971905387</v>
      </c>
      <c r="M6" s="184">
        <f ca="1">INDIRECT(M$1&amp;"!Q7")</f>
        <v>100.99704898364566</v>
      </c>
      <c r="N6" s="184">
        <f ca="1">INDIRECT(N$1&amp;"!Q7")</f>
        <v>100.10210098947705</v>
      </c>
      <c r="O6" s="184">
        <f ca="1">INDIRECT(O$1&amp;"!V7")</f>
        <v>99.501147313750565</v>
      </c>
      <c r="P6" s="184">
        <f t="shared" ref="P6:U6" ca="1" si="10">INDIRECT(P$1&amp;"!Q7")</f>
        <v>100.74361163336849</v>
      </c>
      <c r="Q6" s="184">
        <f t="shared" ca="1" si="10"/>
        <v>100.19136080291042</v>
      </c>
      <c r="R6" s="184">
        <f t="shared" ca="1" si="10"/>
        <v>99.884881071671742</v>
      </c>
      <c r="S6" s="184">
        <f t="shared" ca="1" si="10"/>
        <v>100.19752131291271</v>
      </c>
      <c r="T6" s="184">
        <f t="shared" ca="1" si="10"/>
        <v>100.17580457606914</v>
      </c>
      <c r="U6" s="184">
        <f t="shared" ca="1" si="10"/>
        <v>99.872158590087892</v>
      </c>
      <c r="V6" s="184">
        <f ca="1">INDIRECT(V$1&amp;"!V7")</f>
        <v>100.28847504250929</v>
      </c>
      <c r="W6" s="184">
        <f t="shared" ref="W6:AC6" ca="1" si="11">INDIRECT(W$1&amp;"!Q7")</f>
        <v>100.07459081096206</v>
      </c>
      <c r="X6" s="184">
        <f t="shared" ca="1" si="11"/>
        <v>100.75636415281315</v>
      </c>
      <c r="Y6" s="184">
        <f t="shared" ca="1" si="11"/>
        <v>100.03693469336147</v>
      </c>
      <c r="Z6" s="184">
        <f t="shared" ca="1" si="11"/>
        <v>99.916354804584543</v>
      </c>
      <c r="AA6" s="184">
        <f t="shared" ca="1" si="11"/>
        <v>99.628849045797125</v>
      </c>
      <c r="AB6" s="184">
        <f t="shared" ca="1" si="11"/>
        <v>101.19225245602598</v>
      </c>
      <c r="AC6" s="184">
        <f t="shared" ca="1" si="11"/>
        <v>101.10174159647185</v>
      </c>
      <c r="AD6" s="184">
        <f ca="1">INDIRECT(AD$1&amp;"!V7")</f>
        <v>103.67550505630625</v>
      </c>
      <c r="AE6" s="184">
        <f ca="1">INDIRECT(AE$1&amp;"!Q7")</f>
        <v>100.34758773679707</v>
      </c>
    </row>
    <row r="7" spans="1:31" s="193" customFormat="1" ht="16.5">
      <c r="A7" s="194">
        <v>2</v>
      </c>
      <c r="B7" s="184">
        <f t="shared" ref="B7:K7" ca="1" si="12">INDIRECT(B$1&amp;"!Q8")</f>
        <v>100.25617115954091</v>
      </c>
      <c r="C7" s="184">
        <f t="shared" ca="1" si="12"/>
        <v>100.02391287132657</v>
      </c>
      <c r="D7" s="184">
        <f t="shared" ca="1" si="12"/>
        <v>100.88087390619154</v>
      </c>
      <c r="E7" s="184">
        <f t="shared" ca="1" si="12"/>
        <v>100.12286420290496</v>
      </c>
      <c r="F7" s="184">
        <f t="shared" ca="1" si="12"/>
        <v>99.92185587419803</v>
      </c>
      <c r="G7" s="184">
        <f t="shared" ca="1" si="12"/>
        <v>99.376412683248176</v>
      </c>
      <c r="H7" s="184">
        <f t="shared" ca="1" si="12"/>
        <v>98.971259697412563</v>
      </c>
      <c r="I7" s="184">
        <f t="shared" ca="1" si="12"/>
        <v>99.344692275600579</v>
      </c>
      <c r="J7" s="184">
        <f t="shared" ca="1" si="12"/>
        <v>99.267561177110707</v>
      </c>
      <c r="K7" s="184">
        <f t="shared" ca="1" si="12"/>
        <v>101.11135531002857</v>
      </c>
      <c r="L7" s="184">
        <f ca="1">INDIRECT(L$1&amp;"!V8")</f>
        <v>99.775524460016868</v>
      </c>
      <c r="M7" s="184">
        <f ca="1">INDIRECT(M$1&amp;"!Q8")</f>
        <v>100.26488916082774</v>
      </c>
      <c r="N7" s="184">
        <f ca="1">INDIRECT(N$1&amp;"!Q8")</f>
        <v>100.14211641950273</v>
      </c>
      <c r="O7" s="184">
        <f ca="1">INDIRECT(O$1&amp;"!V8")</f>
        <v>99.792618219294482</v>
      </c>
      <c r="P7" s="184">
        <f t="shared" ref="P7:U7" ca="1" si="13">INDIRECT(P$1&amp;"!Q8")</f>
        <v>100.62399717140518</v>
      </c>
      <c r="Q7" s="184">
        <f t="shared" ca="1" si="13"/>
        <v>100.19819675749977</v>
      </c>
      <c r="R7" s="184">
        <f t="shared" ca="1" si="13"/>
        <v>100.01875715870065</v>
      </c>
      <c r="S7" s="184">
        <f t="shared" ca="1" si="13"/>
        <v>100.15465322114605</v>
      </c>
      <c r="T7" s="184">
        <f t="shared" ca="1" si="13"/>
        <v>100.09506611990287</v>
      </c>
      <c r="U7" s="184">
        <f t="shared" ca="1" si="13"/>
        <v>99.806437263706101</v>
      </c>
      <c r="V7" s="184">
        <f ca="1">INDIRECT(V$1&amp;"!V8")</f>
        <v>99.961617783353958</v>
      </c>
      <c r="W7" s="184">
        <f t="shared" ref="W7:AC7" ca="1" si="14">INDIRECT(W$1&amp;"!Q8")</f>
        <v>100.51384254444294</v>
      </c>
      <c r="X7" s="184">
        <f t="shared" ca="1" si="14"/>
        <v>100.79574330886938</v>
      </c>
      <c r="Y7" s="184">
        <f t="shared" ca="1" si="14"/>
        <v>99.753592857770627</v>
      </c>
      <c r="Z7" s="184">
        <f t="shared" ca="1" si="14"/>
        <v>99.576465546720527</v>
      </c>
      <c r="AA7" s="184">
        <f t="shared" ca="1" si="14"/>
        <v>99.311484103043739</v>
      </c>
      <c r="AB7" s="184">
        <f t="shared" ca="1" si="14"/>
        <v>100.5113816967429</v>
      </c>
      <c r="AC7" s="184">
        <f t="shared" ca="1" si="14"/>
        <v>99.823787903537436</v>
      </c>
      <c r="AD7" s="184">
        <f ca="1">INDIRECT(AD$1&amp;"!V8")</f>
        <v>103.67354726595983</v>
      </c>
      <c r="AE7" s="184">
        <f ca="1">INDIRECT(AE$1&amp;"!Q8")</f>
        <v>100.69157630186822</v>
      </c>
    </row>
    <row r="8" spans="1:31" s="193" customFormat="1" ht="16.5">
      <c r="A8" s="194">
        <v>3</v>
      </c>
      <c r="B8" s="184">
        <f t="shared" ref="B8:K8" ca="1" si="15">INDIRECT(B$1&amp;"!Q9")</f>
        <v>100.39099129993494</v>
      </c>
      <c r="C8" s="184">
        <f t="shared" ca="1" si="15"/>
        <v>99.964963978997829</v>
      </c>
      <c r="D8" s="184">
        <f t="shared" ca="1" si="15"/>
        <v>101.03984402257676</v>
      </c>
      <c r="E8" s="184">
        <f t="shared" ca="1" si="15"/>
        <v>100.42407424314837</v>
      </c>
      <c r="F8" s="184">
        <f t="shared" ca="1" si="15"/>
        <v>99.383462184469323</v>
      </c>
      <c r="G8" s="184">
        <f t="shared" ca="1" si="15"/>
        <v>99.771220588668299</v>
      </c>
      <c r="H8" s="184">
        <f t="shared" ca="1" si="15"/>
        <v>99.079632804159004</v>
      </c>
      <c r="I8" s="184">
        <f t="shared" ca="1" si="15"/>
        <v>99.430274956384494</v>
      </c>
      <c r="J8" s="184">
        <f t="shared" ca="1" si="15"/>
        <v>99.323870709842964</v>
      </c>
      <c r="K8" s="184">
        <f t="shared" ca="1" si="15"/>
        <v>100.76460148008692</v>
      </c>
      <c r="L8" s="184">
        <f ca="1">INDIRECT(L$1&amp;"!V9")</f>
        <v>99.362008199034747</v>
      </c>
      <c r="M8" s="184">
        <f ca="1">INDIRECT(M$1&amp;"!Q9")</f>
        <v>99.832011993187379</v>
      </c>
      <c r="N8" s="184">
        <f ca="1">INDIRECT(N$1&amp;"!Q9")</f>
        <v>100.28116590431422</v>
      </c>
      <c r="O8" s="184">
        <f ca="1">INDIRECT(O$1&amp;"!V9")</f>
        <v>99.825623342884782</v>
      </c>
      <c r="P8" s="184">
        <f t="shared" ref="P8:U8" ca="1" si="16">INDIRECT(P$1&amp;"!Q9")</f>
        <v>100.4983624506049</v>
      </c>
      <c r="Q8" s="184">
        <f t="shared" ca="1" si="16"/>
        <v>100.07809564680777</v>
      </c>
      <c r="R8" s="184">
        <f t="shared" ca="1" si="16"/>
        <v>99.978800263487514</v>
      </c>
      <c r="S8" s="184">
        <f t="shared" ca="1" si="16"/>
        <v>100.12426862888786</v>
      </c>
      <c r="T8" s="184">
        <f t="shared" ca="1" si="16"/>
        <v>100.07292207072229</v>
      </c>
      <c r="U8" s="184">
        <f t="shared" ca="1" si="16"/>
        <v>99.686837997797596</v>
      </c>
      <c r="V8" s="184">
        <f ca="1">INDIRECT(V$1&amp;"!V9")</f>
        <v>99.994431352635857</v>
      </c>
      <c r="W8" s="184">
        <f t="shared" ref="W8:AC8" ca="1" si="17">INDIRECT(W$1&amp;"!Q9")</f>
        <v>100.34099927960361</v>
      </c>
      <c r="X8" s="184">
        <f t="shared" ca="1" si="17"/>
        <v>100.80935260204306</v>
      </c>
      <c r="Y8" s="184">
        <f t="shared" ca="1" si="17"/>
        <v>99.795063421373428</v>
      </c>
      <c r="Z8" s="184">
        <f t="shared" ca="1" si="17"/>
        <v>100.54420634153654</v>
      </c>
      <c r="AA8" s="184">
        <f t="shared" ca="1" si="17"/>
        <v>99.563511077915607</v>
      </c>
      <c r="AB8" s="184">
        <f t="shared" ca="1" si="17"/>
        <v>100.53904430977045</v>
      </c>
      <c r="AC8" s="184">
        <f t="shared" ca="1" si="17"/>
        <v>99.870146038884229</v>
      </c>
      <c r="AD8" s="184">
        <f ca="1">INDIRECT(AD$1&amp;"!V9")</f>
        <v>103.35456434790684</v>
      </c>
      <c r="AE8" s="184">
        <f ca="1">INDIRECT(AE$1&amp;"!Q9")</f>
        <v>101.71090833946184</v>
      </c>
    </row>
    <row r="9" spans="1:31" s="193" customFormat="1" ht="16.5">
      <c r="A9" s="194">
        <v>4</v>
      </c>
      <c r="B9" s="184">
        <f t="shared" ref="B9:K9" ca="1" si="18">INDIRECT(B$1&amp;"!Q10")</f>
        <v>100.69253898979666</v>
      </c>
      <c r="C9" s="184">
        <f t="shared" ca="1" si="18"/>
        <v>99.920865567201631</v>
      </c>
      <c r="D9" s="184">
        <f t="shared" ca="1" si="18"/>
        <v>101.28846988326265</v>
      </c>
      <c r="E9" s="184">
        <f t="shared" ca="1" si="18"/>
        <v>100.30099006954995</v>
      </c>
      <c r="F9" s="184">
        <f t="shared" ca="1" si="18"/>
        <v>99.742973957329937</v>
      </c>
      <c r="G9" s="184">
        <f t="shared" ca="1" si="18"/>
        <v>99.552250381118483</v>
      </c>
      <c r="H9" s="184">
        <f t="shared" ca="1" si="18"/>
        <v>99.004240253345515</v>
      </c>
      <c r="I9" s="184">
        <f t="shared" ca="1" si="18"/>
        <v>100.22140074556933</v>
      </c>
      <c r="J9" s="184">
        <f t="shared" ca="1" si="18"/>
        <v>99.588930145150485</v>
      </c>
      <c r="K9" s="184">
        <f t="shared" ca="1" si="18"/>
        <v>100.8106533049758</v>
      </c>
      <c r="L9" s="184">
        <f ca="1">INDIRECT(L$1&amp;"!V10")</f>
        <v>99.896191204014869</v>
      </c>
      <c r="M9" s="184">
        <f ca="1">INDIRECT(M$1&amp;"!Q10")</f>
        <v>100.22891003463428</v>
      </c>
      <c r="N9" s="184">
        <f ca="1">INDIRECT(N$1&amp;"!Q10")</f>
        <v>100.01198585331679</v>
      </c>
      <c r="O9" s="184">
        <f ca="1">INDIRECT(O$1&amp;"!V10")</f>
        <v>99.484339300930714</v>
      </c>
      <c r="P9" s="184">
        <f t="shared" ref="P9:U9" ca="1" si="19">INDIRECT(P$1&amp;"!Q10")</f>
        <v>100.38048403907634</v>
      </c>
      <c r="Q9" s="184">
        <f t="shared" ca="1" si="19"/>
        <v>100.04103120012905</v>
      </c>
      <c r="R9" s="184">
        <f t="shared" ca="1" si="19"/>
        <v>99.937924163278723</v>
      </c>
      <c r="S9" s="184">
        <f t="shared" ca="1" si="19"/>
        <v>100.11017854840863</v>
      </c>
      <c r="T9" s="184">
        <f t="shared" ca="1" si="19"/>
        <v>100.1746443812126</v>
      </c>
      <c r="U9" s="184">
        <f t="shared" ca="1" si="19"/>
        <v>99.82099348123694</v>
      </c>
      <c r="V9" s="184">
        <f ca="1">INDIRECT(V$1&amp;"!V10")</f>
        <v>100.08187583980836</v>
      </c>
      <c r="W9" s="184">
        <f t="shared" ref="W9:AC9" ca="1" si="20">INDIRECT(W$1&amp;"!Q10")</f>
        <v>100.36239087663532</v>
      </c>
      <c r="X9" s="184">
        <f t="shared" ca="1" si="20"/>
        <v>100.579087578741</v>
      </c>
      <c r="Y9" s="184">
        <f t="shared" ca="1" si="20"/>
        <v>99.843767432221469</v>
      </c>
      <c r="Z9" s="184">
        <f t="shared" ca="1" si="20"/>
        <v>100.50552097839729</v>
      </c>
      <c r="AA9" s="184">
        <f t="shared" ca="1" si="20"/>
        <v>99.422389713404414</v>
      </c>
      <c r="AB9" s="184">
        <f t="shared" ca="1" si="20"/>
        <v>100.05222662112958</v>
      </c>
      <c r="AC9" s="184">
        <f t="shared" ca="1" si="20"/>
        <v>100.09928453285382</v>
      </c>
      <c r="AD9" s="184">
        <f ca="1">INDIRECT(AD$1&amp;"!V10")</f>
        <v>104.27313396033672</v>
      </c>
      <c r="AE9" s="184">
        <f ca="1">INDIRECT(AE$1&amp;"!Q10")</f>
        <v>100.84330714658138</v>
      </c>
    </row>
    <row r="10" spans="1:31" s="193" customFormat="1" ht="16.5">
      <c r="A10" s="194">
        <v>5</v>
      </c>
      <c r="B10" s="184">
        <f t="shared" ref="B10:K10" ca="1" si="21">INDIRECT(B$1&amp;"!Q11")</f>
        <v>100.47724482082596</v>
      </c>
      <c r="C10" s="184">
        <f t="shared" ca="1" si="21"/>
        <v>99.962142855459106</v>
      </c>
      <c r="D10" s="184">
        <f t="shared" ca="1" si="21"/>
        <v>101.64895944256965</v>
      </c>
      <c r="E10" s="184">
        <f t="shared" ca="1" si="21"/>
        <v>100.66919026490537</v>
      </c>
      <c r="F10" s="184">
        <f t="shared" ca="1" si="21"/>
        <v>99.995656313567153</v>
      </c>
      <c r="G10" s="184">
        <f t="shared" ca="1" si="21"/>
        <v>99.358529083348742</v>
      </c>
      <c r="H10" s="184">
        <f t="shared" ca="1" si="21"/>
        <v>98.873415814632168</v>
      </c>
      <c r="I10" s="184">
        <f t="shared" ca="1" si="21"/>
        <v>99.835443320578207</v>
      </c>
      <c r="J10" s="184">
        <f t="shared" ca="1" si="21"/>
        <v>98.977531454891391</v>
      </c>
      <c r="K10" s="184">
        <f t="shared" ca="1" si="21"/>
        <v>100.94122146023223</v>
      </c>
      <c r="L10" s="184">
        <f ca="1">INDIRECT(L$1&amp;"!V11")</f>
        <v>99.461100603495709</v>
      </c>
      <c r="M10" s="184">
        <f ca="1">INDIRECT(M$1&amp;"!Q11")</f>
        <v>100.08381194867708</v>
      </c>
      <c r="N10" s="184">
        <f ca="1">INDIRECT(N$1&amp;"!Q11")</f>
        <v>99.828683311935109</v>
      </c>
      <c r="O10" s="184">
        <f ca="1">INDIRECT(O$1&amp;"!V11")</f>
        <v>99.548172325223845</v>
      </c>
      <c r="P10" s="184">
        <f t="shared" ref="P10:U10" ca="1" si="22">INDIRECT(P$1&amp;"!Q11")</f>
        <v>100.74410584023124</v>
      </c>
      <c r="Q10" s="184">
        <f t="shared" ca="1" si="22"/>
        <v>99.779679214842773</v>
      </c>
      <c r="R10" s="184">
        <f t="shared" ca="1" si="22"/>
        <v>99.637837300206456</v>
      </c>
      <c r="S10" s="184">
        <f t="shared" ca="1" si="22"/>
        <v>99.963839955883543</v>
      </c>
      <c r="T10" s="184">
        <f t="shared" ca="1" si="22"/>
        <v>100.04985466042258</v>
      </c>
      <c r="U10" s="184">
        <f t="shared" ca="1" si="22"/>
        <v>99.562625201734974</v>
      </c>
      <c r="V10" s="184">
        <f ca="1">INDIRECT(V$1&amp;"!V11")</f>
        <v>99.550838359842089</v>
      </c>
      <c r="W10" s="184">
        <f t="shared" ref="W10:AC10" ca="1" si="23">INDIRECT(W$1&amp;"!Q11")</f>
        <v>100.47338583901875</v>
      </c>
      <c r="X10" s="184">
        <f t="shared" ca="1" si="23"/>
        <v>100.42653208743491</v>
      </c>
      <c r="Y10" s="184">
        <f t="shared" ca="1" si="23"/>
        <v>99.271207970608955</v>
      </c>
      <c r="Z10" s="184">
        <f t="shared" ca="1" si="23"/>
        <v>99.932630008290431</v>
      </c>
      <c r="AA10" s="184">
        <f t="shared" ca="1" si="23"/>
        <v>99.440723465083508</v>
      </c>
      <c r="AB10" s="184">
        <f t="shared" ca="1" si="23"/>
        <v>100.50796192114517</v>
      </c>
      <c r="AC10" s="184">
        <f t="shared" ca="1" si="23"/>
        <v>99.356656219882694</v>
      </c>
      <c r="AD10" s="184">
        <f ca="1">INDIRECT(AD$1&amp;"!V11")</f>
        <v>101.85846630737258</v>
      </c>
      <c r="AE10" s="184">
        <f ca="1">INDIRECT(AE$1&amp;"!Q11")</f>
        <v>100.97556533078391</v>
      </c>
    </row>
    <row r="11" spans="1:31" s="193" customFormat="1" ht="16.5">
      <c r="A11" s="196" t="s">
        <v>159</v>
      </c>
      <c r="B11" s="184">
        <f t="shared" ref="B11:K11" ca="1" si="24">INDIRECT(B$1&amp;"!Q12")</f>
        <v>100.36736534791035</v>
      </c>
      <c r="C11" s="184">
        <f t="shared" ca="1" si="24"/>
        <v>100.06146318295262</v>
      </c>
      <c r="D11" s="184">
        <f t="shared" ca="1" si="24"/>
        <v>101.56957944474006</v>
      </c>
      <c r="E11" s="184">
        <f t="shared" ca="1" si="24"/>
        <v>100.32132291023395</v>
      </c>
      <c r="F11" s="184">
        <f t="shared" ca="1" si="24"/>
        <v>99.753994986863177</v>
      </c>
      <c r="G11" s="184">
        <f t="shared" ca="1" si="24"/>
        <v>98.785418477669111</v>
      </c>
      <c r="H11" s="184">
        <f t="shared" ca="1" si="24"/>
        <v>98.600900699811049</v>
      </c>
      <c r="I11" s="184">
        <f t="shared" ca="1" si="24"/>
        <v>99.313978755527401</v>
      </c>
      <c r="J11" s="184">
        <f t="shared" ca="1" si="24"/>
        <v>99.191202934321254</v>
      </c>
      <c r="K11" s="184">
        <f t="shared" ca="1" si="24"/>
        <v>100.77594266724039</v>
      </c>
      <c r="L11" s="184">
        <f ca="1">INDIRECT(L$1&amp;"!V12")</f>
        <v>99.739061619746536</v>
      </c>
      <c r="M11" s="184">
        <f ca="1">INDIRECT(M$1&amp;"!Q12")</f>
        <v>99.940439696608863</v>
      </c>
      <c r="N11" s="184">
        <f ca="1">INDIRECT(N$1&amp;"!Q12")</f>
        <v>100.01086828884382</v>
      </c>
      <c r="O11" s="184">
        <f ca="1">INDIRECT(O$1&amp;"!V12")</f>
        <v>99.455073733988016</v>
      </c>
      <c r="P11" s="184">
        <f t="shared" ref="P11:U11" ca="1" si="25">INDIRECT(P$1&amp;"!Q12")</f>
        <v>100.70321416822559</v>
      </c>
      <c r="Q11" s="184">
        <f t="shared" ca="1" si="25"/>
        <v>100.34183210327281</v>
      </c>
      <c r="R11" s="184">
        <f t="shared" ca="1" si="25"/>
        <v>99.672091030480786</v>
      </c>
      <c r="S11" s="184">
        <f t="shared" ca="1" si="25"/>
        <v>99.91994019372035</v>
      </c>
      <c r="T11" s="184">
        <f t="shared" ca="1" si="25"/>
        <v>100.01364560769868</v>
      </c>
      <c r="U11" s="184">
        <f t="shared" ca="1" si="25"/>
        <v>99.584078487799459</v>
      </c>
      <c r="V11" s="184">
        <f ca="1">INDIRECT(V$1&amp;"!V12")</f>
        <v>99.662771294619375</v>
      </c>
      <c r="W11" s="184">
        <f t="shared" ref="W11:AC11" ca="1" si="26">INDIRECT(W$1&amp;"!Q12")</f>
        <v>99.981437393230806</v>
      </c>
      <c r="X11" s="184">
        <f t="shared" ca="1" si="26"/>
        <v>100.88128544736512</v>
      </c>
      <c r="Y11" s="184">
        <f t="shared" ca="1" si="26"/>
        <v>99.524339163596437</v>
      </c>
      <c r="Z11" s="184">
        <f t="shared" ca="1" si="26"/>
        <v>99.925996681793265</v>
      </c>
      <c r="AA11" s="184">
        <f t="shared" ca="1" si="26"/>
        <v>99.781541314539012</v>
      </c>
      <c r="AB11" s="184">
        <f t="shared" ca="1" si="26"/>
        <v>100.58750120030655</v>
      </c>
      <c r="AC11" s="184">
        <f t="shared" ca="1" si="26"/>
        <v>99.875855352865074</v>
      </c>
      <c r="AD11" s="184">
        <f ca="1">INDIRECT(AD$1&amp;"!V12")</f>
        <v>102.97125122631408</v>
      </c>
      <c r="AE11" s="184">
        <f ca="1">INDIRECT(AE$1&amp;"!Q12")</f>
        <v>100.56034962535956</v>
      </c>
    </row>
    <row r="12" spans="1:31" s="193" customFormat="1" ht="16.5">
      <c r="A12" s="194">
        <v>7</v>
      </c>
      <c r="B12" s="184">
        <f t="shared" ref="B12:K12" ca="1" si="27">INDIRECT(B$1&amp;"!Q13")</f>
        <v>100.19873030951074</v>
      </c>
      <c r="C12" s="184">
        <f t="shared" ca="1" si="27"/>
        <v>100.17559206165399</v>
      </c>
      <c r="D12" s="184">
        <f t="shared" ca="1" si="27"/>
        <v>101.48018769404146</v>
      </c>
      <c r="E12" s="184">
        <f t="shared" ca="1" si="27"/>
        <v>100.61814614126034</v>
      </c>
      <c r="F12" s="184">
        <f t="shared" ca="1" si="27"/>
        <v>99.553165956782948</v>
      </c>
      <c r="G12" s="184">
        <f t="shared" ca="1" si="27"/>
        <v>98.662380771781955</v>
      </c>
      <c r="H12" s="184">
        <f t="shared" ca="1" si="27"/>
        <v>98.511448351908527</v>
      </c>
      <c r="I12" s="184">
        <f t="shared" ca="1" si="27"/>
        <v>99.03694900822903</v>
      </c>
      <c r="J12" s="184">
        <f t="shared" ca="1" si="27"/>
        <v>99.210760196177432</v>
      </c>
      <c r="K12" s="184">
        <f t="shared" ca="1" si="27"/>
        <v>100.3745896753645</v>
      </c>
      <c r="L12" s="184">
        <f ca="1">INDIRECT(L$1&amp;"!V13")</f>
        <v>100.28775203245476</v>
      </c>
      <c r="M12" s="184">
        <f ca="1">INDIRECT(M$1&amp;"!Q13")</f>
        <v>99.819366824301497</v>
      </c>
      <c r="N12" s="184">
        <f ca="1">INDIRECT(N$1&amp;"!Q13")</f>
        <v>100.14766284170804</v>
      </c>
      <c r="O12" s="184">
        <f ca="1">INDIRECT(O$1&amp;"!V13")</f>
        <v>99.658932637306506</v>
      </c>
      <c r="P12" s="184">
        <f t="shared" ref="P12:U12" ca="1" si="28">INDIRECT(P$1&amp;"!Q13")</f>
        <v>101.09082471626979</v>
      </c>
      <c r="Q12" s="184">
        <f t="shared" ca="1" si="28"/>
        <v>100.37265488380875</v>
      </c>
      <c r="R12" s="184">
        <f t="shared" ca="1" si="28"/>
        <v>99.721805587538086</v>
      </c>
      <c r="S12" s="184">
        <f t="shared" ca="1" si="28"/>
        <v>99.686232867319433</v>
      </c>
      <c r="T12" s="184">
        <f t="shared" ca="1" si="28"/>
        <v>99.907184526999743</v>
      </c>
      <c r="U12" s="184">
        <f t="shared" ca="1" si="28"/>
        <v>99.352163115999033</v>
      </c>
      <c r="V12" s="184">
        <f ca="1">INDIRECT(V$1&amp;"!V13")</f>
        <v>99.408629801837378</v>
      </c>
      <c r="W12" s="184">
        <f t="shared" ref="W12:AC12" ca="1" si="29">INDIRECT(W$1&amp;"!Q13")</f>
        <v>100.1278505964887</v>
      </c>
      <c r="X12" s="184">
        <f t="shared" ca="1" si="29"/>
        <v>101.14720695789646</v>
      </c>
      <c r="Y12" s="184">
        <f t="shared" ca="1" si="29"/>
        <v>99.558903888966128</v>
      </c>
      <c r="Z12" s="184">
        <f t="shared" ca="1" si="29"/>
        <v>100.94001450515067</v>
      </c>
      <c r="AA12" s="184">
        <f t="shared" ca="1" si="29"/>
        <v>100.31885141494151</v>
      </c>
      <c r="AB12" s="184">
        <f t="shared" ca="1" si="29"/>
        <v>100.58080491303927</v>
      </c>
      <c r="AC12" s="184">
        <f t="shared" ca="1" si="29"/>
        <v>99.782390560915474</v>
      </c>
      <c r="AD12" s="184">
        <f ca="1">INDIRECT(AD$1&amp;"!V13")</f>
        <v>103.17916563927345</v>
      </c>
      <c r="AE12" s="184">
        <f ca="1">INDIRECT(AE$1&amp;"!Q13")</f>
        <v>100.18017279242879</v>
      </c>
    </row>
    <row r="13" spans="1:31" s="193" customFormat="1" ht="16.5">
      <c r="A13" s="194">
        <v>8</v>
      </c>
      <c r="B13" s="184">
        <f t="shared" ref="B13:K13" ca="1" si="30">INDIRECT(B$1&amp;"!Q14")</f>
        <v>100.19678254263185</v>
      </c>
      <c r="C13" s="184">
        <f t="shared" ca="1" si="30"/>
        <v>100.31711358068516</v>
      </c>
      <c r="D13" s="184">
        <f t="shared" ca="1" si="30"/>
        <v>101.51843698204736</v>
      </c>
      <c r="E13" s="184">
        <f t="shared" ca="1" si="30"/>
        <v>100.4064207592845</v>
      </c>
      <c r="F13" s="184">
        <f t="shared" ca="1" si="30"/>
        <v>99.569928638039698</v>
      </c>
      <c r="G13" s="184">
        <f t="shared" ca="1" si="30"/>
        <v>98.880246961228053</v>
      </c>
      <c r="H13" s="184">
        <f t="shared" ca="1" si="30"/>
        <v>98.562047965619598</v>
      </c>
      <c r="I13" s="184">
        <f t="shared" ca="1" si="30"/>
        <v>99.236455326896746</v>
      </c>
      <c r="J13" s="184">
        <f t="shared" ca="1" si="30"/>
        <v>99.046188141607246</v>
      </c>
      <c r="K13" s="184">
        <f t="shared" ca="1" si="30"/>
        <v>100.27755284533922</v>
      </c>
      <c r="L13" s="184">
        <f ca="1">INDIRECT(L$1&amp;"!V14")</f>
        <v>100.58605159698155</v>
      </c>
      <c r="M13" s="184">
        <f ca="1">INDIRECT(M$1&amp;"!Q14")</f>
        <v>99.963098730722095</v>
      </c>
      <c r="N13" s="184">
        <f ca="1">INDIRECT(N$1&amp;"!Q14")</f>
        <v>100.07370572319527</v>
      </c>
      <c r="O13" s="184">
        <f ca="1">INDIRECT(O$1&amp;"!V14")</f>
        <v>99.349532276822785</v>
      </c>
      <c r="P13" s="184">
        <f t="shared" ref="P13:U13" ca="1" si="31">INDIRECT(P$1&amp;"!Q14")</f>
        <v>101.0658308516237</v>
      </c>
      <c r="Q13" s="184">
        <f t="shared" ca="1" si="31"/>
        <v>100.063342191709</v>
      </c>
      <c r="R13" s="184">
        <f t="shared" ca="1" si="31"/>
        <v>99.842716760535652</v>
      </c>
      <c r="S13" s="184">
        <f t="shared" ca="1" si="31"/>
        <v>99.61907199910371</v>
      </c>
      <c r="T13" s="184">
        <f t="shared" ca="1" si="31"/>
        <v>99.92142432322521</v>
      </c>
      <c r="U13" s="184">
        <f t="shared" ca="1" si="31"/>
        <v>99.337341512828075</v>
      </c>
      <c r="V13" s="184">
        <f ca="1">INDIRECT(V$1&amp;"!V14")</f>
        <v>99.51371182463366</v>
      </c>
      <c r="W13" s="184">
        <f t="shared" ref="W13:AC13" ca="1" si="32">INDIRECT(W$1&amp;"!Q14")</f>
        <v>99.970897995914569</v>
      </c>
      <c r="X13" s="184">
        <f t="shared" ca="1" si="32"/>
        <v>101.00926794054959</v>
      </c>
      <c r="Y13" s="184">
        <f t="shared" ca="1" si="32"/>
        <v>99.575838266853182</v>
      </c>
      <c r="Z13" s="184">
        <f t="shared" ca="1" si="32"/>
        <v>102.04538616934553</v>
      </c>
      <c r="AA13" s="184">
        <f t="shared" ca="1" si="32"/>
        <v>100.4058062483594</v>
      </c>
      <c r="AB13" s="184">
        <f t="shared" ca="1" si="32"/>
        <v>101.50780988816362</v>
      </c>
      <c r="AC13" s="184">
        <f t="shared" ca="1" si="32"/>
        <v>100.29551570028488</v>
      </c>
      <c r="AD13" s="184">
        <f ca="1">INDIRECT(AD$1&amp;"!V14")</f>
        <v>103.39149038036435</v>
      </c>
      <c r="AE13" s="184">
        <f ca="1">INDIRECT(AE$1&amp;"!Q14")</f>
        <v>101.01844416072471</v>
      </c>
    </row>
    <row r="14" spans="1:31" s="193" customFormat="1" ht="16.5">
      <c r="A14" s="194">
        <v>9</v>
      </c>
      <c r="B14" s="184">
        <f t="shared" ref="B14:K14" ca="1" si="33">INDIRECT(B$1&amp;"!Q15")</f>
        <v>100.21313004232553</v>
      </c>
      <c r="C14" s="184">
        <f t="shared" ca="1" si="33"/>
        <v>100.34499399812734</v>
      </c>
      <c r="D14" s="184">
        <f t="shared" ca="1" si="33"/>
        <v>101.42534591142392</v>
      </c>
      <c r="E14" s="184">
        <f t="shared" ca="1" si="33"/>
        <v>100.4487052941502</v>
      </c>
      <c r="F14" s="184">
        <f t="shared" ca="1" si="33"/>
        <v>99.505741683701544</v>
      </c>
      <c r="G14" s="184">
        <f t="shared" ca="1" si="33"/>
        <v>98.846573507261851</v>
      </c>
      <c r="H14" s="184">
        <f t="shared" ca="1" si="33"/>
        <v>98.619467277265159</v>
      </c>
      <c r="I14" s="184">
        <f t="shared" ca="1" si="33"/>
        <v>99.339192577793042</v>
      </c>
      <c r="J14" s="184">
        <f t="shared" ca="1" si="33"/>
        <v>99.252902420730507</v>
      </c>
      <c r="K14" s="184">
        <f t="shared" ca="1" si="33"/>
        <v>100.72155010506638</v>
      </c>
      <c r="L14" s="184">
        <f ca="1">INDIRECT(L$1&amp;"!V15")</f>
        <v>100.04285030528818</v>
      </c>
      <c r="M14" s="184">
        <f ca="1">INDIRECT(M$1&amp;"!Q15")</f>
        <v>100.15762844241299</v>
      </c>
      <c r="N14" s="184">
        <f ca="1">INDIRECT(N$1&amp;"!Q15")</f>
        <v>100.13375439930397</v>
      </c>
      <c r="O14" s="184">
        <f ca="1">INDIRECT(O$1&amp;"!V15")</f>
        <v>99.408875565058125</v>
      </c>
      <c r="P14" s="184">
        <f t="shared" ref="P14:U14" ca="1" si="34">INDIRECT(P$1&amp;"!Q15")</f>
        <v>101.02423633476603</v>
      </c>
      <c r="Q14" s="184">
        <f t="shared" ca="1" si="34"/>
        <v>99.971242423742638</v>
      </c>
      <c r="R14" s="184">
        <f t="shared" ca="1" si="34"/>
        <v>99.830050729835548</v>
      </c>
      <c r="S14" s="184">
        <f t="shared" ca="1" si="34"/>
        <v>99.367596563266716</v>
      </c>
      <c r="T14" s="184">
        <f t="shared" ca="1" si="34"/>
        <v>99.932258091822732</v>
      </c>
      <c r="U14" s="184">
        <f t="shared" ca="1" si="34"/>
        <v>99.493534243397093</v>
      </c>
      <c r="V14" s="184">
        <f ca="1">INDIRECT(V$1&amp;"!V15")</f>
        <v>99.601244131171867</v>
      </c>
      <c r="W14" s="184">
        <f t="shared" ref="W14:AC14" ca="1" si="35">INDIRECT(W$1&amp;"!Q15")</f>
        <v>100.13782954511063</v>
      </c>
      <c r="X14" s="184">
        <f t="shared" ca="1" si="35"/>
        <v>100.91254604178755</v>
      </c>
      <c r="Y14" s="184">
        <f t="shared" ca="1" si="35"/>
        <v>99.786085330583745</v>
      </c>
      <c r="Z14" s="184">
        <f t="shared" ca="1" si="35"/>
        <v>102.12473285420751</v>
      </c>
      <c r="AA14" s="184">
        <f t="shared" ca="1" si="35"/>
        <v>100.39588770079231</v>
      </c>
      <c r="AB14" s="184">
        <f t="shared" ca="1" si="35"/>
        <v>102.17989124220924</v>
      </c>
      <c r="AC14" s="184">
        <f t="shared" ca="1" si="35"/>
        <v>100.79654919258181</v>
      </c>
      <c r="AD14" s="184">
        <f ca="1">INDIRECT(AD$1&amp;"!V15")</f>
        <v>103.62253844455384</v>
      </c>
      <c r="AE14" s="184">
        <f ca="1">INDIRECT(AE$1&amp;"!Q15")</f>
        <v>99.775332899816632</v>
      </c>
    </row>
    <row r="15" spans="1:31" s="193" customFormat="1" ht="16.5">
      <c r="A15" s="194">
        <v>10</v>
      </c>
      <c r="B15" s="184">
        <f t="shared" ref="B15:K15" ca="1" si="36">INDIRECT(B$1&amp;"!Q16")</f>
        <v>100.07928839743971</v>
      </c>
      <c r="C15" s="184">
        <f t="shared" ca="1" si="36"/>
        <v>99.894943731065098</v>
      </c>
      <c r="D15" s="184">
        <f t="shared" ca="1" si="36"/>
        <v>101.78189693504571</v>
      </c>
      <c r="E15" s="184">
        <f t="shared" ca="1" si="36"/>
        <v>100.4315815478716</v>
      </c>
      <c r="F15" s="184">
        <f t="shared" ca="1" si="36"/>
        <v>99.124883760566803</v>
      </c>
      <c r="G15" s="184">
        <f t="shared" ca="1" si="36"/>
        <v>99.222419840532595</v>
      </c>
      <c r="H15" s="184">
        <f t="shared" ca="1" si="36"/>
        <v>98.536761542473698</v>
      </c>
      <c r="I15" s="184">
        <f t="shared" ca="1" si="36"/>
        <v>99.34549949987435</v>
      </c>
      <c r="J15" s="184">
        <f t="shared" ca="1" si="36"/>
        <v>99.021971476388998</v>
      </c>
      <c r="K15" s="184">
        <f t="shared" ca="1" si="36"/>
        <v>100.91230131999885</v>
      </c>
      <c r="L15" s="184">
        <f ca="1">INDIRECT(L$1&amp;"!V16")</f>
        <v>100.14980075038702</v>
      </c>
      <c r="M15" s="184">
        <f ca="1">INDIRECT(M$1&amp;"!Q16")</f>
        <v>99.616674085914681</v>
      </c>
      <c r="N15" s="184">
        <f ca="1">INDIRECT(N$1&amp;"!Q16")</f>
        <v>99.908377207341289</v>
      </c>
      <c r="O15" s="184">
        <f ca="1">INDIRECT(O$1&amp;"!V16")</f>
        <v>98.886718837247855</v>
      </c>
      <c r="P15" s="184">
        <f t="shared" ref="P15:U15" ca="1" si="37">INDIRECT(P$1&amp;"!Q16")</f>
        <v>100.83066316571974</v>
      </c>
      <c r="Q15" s="184">
        <f t="shared" ca="1" si="37"/>
        <v>99.924565583849912</v>
      </c>
      <c r="R15" s="184">
        <f t="shared" ca="1" si="37"/>
        <v>99.590292803194174</v>
      </c>
      <c r="S15" s="184">
        <f t="shared" ca="1" si="37"/>
        <v>99.625028646964708</v>
      </c>
      <c r="T15" s="184">
        <f t="shared" ca="1" si="37"/>
        <v>99.967275160893394</v>
      </c>
      <c r="U15" s="184">
        <f t="shared" ca="1" si="37"/>
        <v>99.547303881717752</v>
      </c>
      <c r="V15" s="184">
        <f ca="1">INDIRECT(V$1&amp;"!V16")</f>
        <v>99.593542703426152</v>
      </c>
      <c r="W15" s="184">
        <f t="shared" ref="W15:AC15" ca="1" si="38">INDIRECT(W$1&amp;"!Q16")</f>
        <v>99.922876413476473</v>
      </c>
      <c r="X15" s="184">
        <f t="shared" ca="1" si="38"/>
        <v>100.62660900261744</v>
      </c>
      <c r="Y15" s="184">
        <f t="shared" ca="1" si="38"/>
        <v>99.807456263227735</v>
      </c>
      <c r="Z15" s="184">
        <f t="shared" ca="1" si="38"/>
        <v>102.66526077114955</v>
      </c>
      <c r="AA15" s="184">
        <f t="shared" ca="1" si="38"/>
        <v>100.09593394169534</v>
      </c>
      <c r="AB15" s="184">
        <f t="shared" ca="1" si="38"/>
        <v>101.33671036398808</v>
      </c>
      <c r="AC15" s="184">
        <f t="shared" ca="1" si="38"/>
        <v>99.842698337340039</v>
      </c>
      <c r="AD15" s="184">
        <f ca="1">INDIRECT(AD$1&amp;"!V16")</f>
        <v>102.35287634124531</v>
      </c>
      <c r="AE15" s="184">
        <f ca="1">INDIRECT(AE$1&amp;"!Q16")</f>
        <v>99.337788596167471</v>
      </c>
    </row>
    <row r="16" spans="1:31" s="193" customFormat="1" ht="16.5">
      <c r="A16" s="195">
        <v>11</v>
      </c>
      <c r="B16" s="184">
        <f t="shared" ref="B16:K16" ca="1" si="39">INDIRECT(B$1&amp;"!Q17")</f>
        <v>100.16456007785226</v>
      </c>
      <c r="C16" s="184">
        <f t="shared" ca="1" si="39"/>
        <v>100.07364584704526</v>
      </c>
      <c r="D16" s="184">
        <f t="shared" ca="1" si="39"/>
        <v>101.67891634327606</v>
      </c>
      <c r="E16" s="184">
        <f t="shared" ca="1" si="39"/>
        <v>100.26566503596067</v>
      </c>
      <c r="F16" s="184">
        <f t="shared" ca="1" si="39"/>
        <v>99.385681615866531</v>
      </c>
      <c r="G16" s="184">
        <f t="shared" ca="1" si="39"/>
        <v>99.255497556400982</v>
      </c>
      <c r="H16" s="184">
        <f t="shared" ca="1" si="39"/>
        <v>98.543615319573959</v>
      </c>
      <c r="I16" s="184">
        <f t="shared" ca="1" si="39"/>
        <v>99.640950702101435</v>
      </c>
      <c r="J16" s="184">
        <f t="shared" ca="1" si="39"/>
        <v>99.4723842923093</v>
      </c>
      <c r="K16" s="184">
        <f t="shared" ca="1" si="39"/>
        <v>101.50357692005269</v>
      </c>
      <c r="L16" s="184">
        <f ca="1">INDIRECT(L$1&amp;"!V17")</f>
        <v>99.693226707135736</v>
      </c>
      <c r="M16" s="184">
        <f ca="1">INDIRECT(M$1&amp;"!Q17")</f>
        <v>99.700652297280826</v>
      </c>
      <c r="N16" s="184">
        <f ca="1">INDIRECT(N$1&amp;"!Q17")</f>
        <v>100.21816573898337</v>
      </c>
      <c r="O16" s="184">
        <f ca="1">INDIRECT(O$1&amp;"!V17")</f>
        <v>99.326171195374897</v>
      </c>
      <c r="P16" s="184">
        <f t="shared" ref="P16:U16" ca="1" si="40">INDIRECT(P$1&amp;"!Q17")</f>
        <v>100.69788539973203</v>
      </c>
      <c r="Q16" s="184">
        <f t="shared" ca="1" si="40"/>
        <v>99.839450692151871</v>
      </c>
      <c r="R16" s="184">
        <f t="shared" ca="1" si="40"/>
        <v>99.598802064995212</v>
      </c>
      <c r="S16" s="184">
        <f t="shared" ca="1" si="40"/>
        <v>99.64640802590894</v>
      </c>
      <c r="T16" s="184">
        <f t="shared" ca="1" si="40"/>
        <v>100.00535520339227</v>
      </c>
      <c r="U16" s="184">
        <f t="shared" ca="1" si="40"/>
        <v>99.678290370309725</v>
      </c>
      <c r="V16" s="184">
        <f ca="1">INDIRECT(V$1&amp;"!V17")</f>
        <v>100.06598734366534</v>
      </c>
      <c r="W16" s="184">
        <f t="shared" ref="W16:AC16" ca="1" si="41">INDIRECT(W$1&amp;"!Q17")</f>
        <v>100.38698982725502</v>
      </c>
      <c r="X16" s="184">
        <f t="shared" ca="1" si="41"/>
        <v>100.71787335513149</v>
      </c>
      <c r="Y16" s="184">
        <f t="shared" ca="1" si="41"/>
        <v>99.97268637383435</v>
      </c>
      <c r="Z16" s="184">
        <f t="shared" ca="1" si="41"/>
        <v>102.57850997386041</v>
      </c>
      <c r="AA16" s="184">
        <f t="shared" ca="1" si="41"/>
        <v>99.546295487142558</v>
      </c>
      <c r="AB16" s="184">
        <f t="shared" ca="1" si="41"/>
        <v>100.9649316236558</v>
      </c>
      <c r="AC16" s="184">
        <f t="shared" ca="1" si="41"/>
        <v>101.22319917796875</v>
      </c>
      <c r="AD16" s="184">
        <f ca="1">INDIRECT(AD$1&amp;"!V17")</f>
        <v>102.67375526067272</v>
      </c>
      <c r="AE16" s="184">
        <f ca="1">INDIRECT(AE$1&amp;"!Q17")</f>
        <v>99.616943388738719</v>
      </c>
    </row>
    <row r="17" spans="1:31" s="193" customFormat="1" ht="16.5">
      <c r="A17" s="195">
        <v>12</v>
      </c>
      <c r="B17" s="184">
        <f t="shared" ref="B17:K17" ca="1" si="42">INDIRECT(B$1&amp;"!Q18")</f>
        <v>99.987116349223243</v>
      </c>
      <c r="C17" s="184">
        <f t="shared" ca="1" si="42"/>
        <v>99.818819579362014</v>
      </c>
      <c r="D17" s="184">
        <f t="shared" ca="1" si="42"/>
        <v>101.38784845176636</v>
      </c>
      <c r="E17" s="184">
        <f t="shared" ca="1" si="42"/>
        <v>100.47124559003954</v>
      </c>
      <c r="F17" s="184">
        <f t="shared" ca="1" si="42"/>
        <v>99.819916360683308</v>
      </c>
      <c r="G17" s="184">
        <f t="shared" ca="1" si="42"/>
        <v>99.313218019916278</v>
      </c>
      <c r="H17" s="184">
        <f t="shared" ca="1" si="42"/>
        <v>98.604939927321283</v>
      </c>
      <c r="I17" s="184">
        <f t="shared" ca="1" si="42"/>
        <v>99.572811617653187</v>
      </c>
      <c r="J17" s="184">
        <f t="shared" ca="1" si="42"/>
        <v>99.631134998330907</v>
      </c>
      <c r="K17" s="184">
        <f t="shared" ca="1" si="42"/>
        <v>101.30825028126715</v>
      </c>
      <c r="L17" s="184">
        <f ca="1">INDIRECT(L$1&amp;"!V18")</f>
        <v>100.46434893623719</v>
      </c>
      <c r="M17" s="184">
        <f ca="1">INDIRECT(M$1&amp;"!Q18")</f>
        <v>99.385451658576045</v>
      </c>
      <c r="N17" s="184">
        <f ca="1">INDIRECT(N$1&amp;"!Q18")</f>
        <v>99.912618807406972</v>
      </c>
      <c r="O17" s="184">
        <f ca="1">INDIRECT(O$1&amp;"!V18")</f>
        <v>99.111762130809879</v>
      </c>
      <c r="P17" s="184">
        <f t="shared" ref="P17:U17" ca="1" si="43">INDIRECT(P$1&amp;"!Q18")</f>
        <v>100.82748533043602</v>
      </c>
      <c r="Q17" s="184">
        <f t="shared" ca="1" si="43"/>
        <v>99.583355504913541</v>
      </c>
      <c r="R17" s="184">
        <f t="shared" ca="1" si="43"/>
        <v>99.802780363436</v>
      </c>
      <c r="S17" s="184">
        <f t="shared" ca="1" si="43"/>
        <v>99.596579477687257</v>
      </c>
      <c r="T17" s="184">
        <f t="shared" ca="1" si="43"/>
        <v>99.96653402349645</v>
      </c>
      <c r="U17" s="184">
        <f t="shared" ca="1" si="43"/>
        <v>99.593755769082705</v>
      </c>
      <c r="V17" s="184">
        <f ca="1">INDIRECT(V$1&amp;"!V18")</f>
        <v>100.07998203435517</v>
      </c>
      <c r="W17" s="184">
        <f t="shared" ref="W17:AC17" ca="1" si="44">INDIRECT(W$1&amp;"!Q18")</f>
        <v>100.38589906911074</v>
      </c>
      <c r="X17" s="184">
        <f t="shared" ca="1" si="44"/>
        <v>100.61510668379097</v>
      </c>
      <c r="Y17" s="184">
        <f t="shared" ca="1" si="44"/>
        <v>100.14943886915964</v>
      </c>
      <c r="Z17" s="184">
        <f t="shared" ca="1" si="44"/>
        <v>102.02156787843508</v>
      </c>
      <c r="AA17" s="184">
        <f t="shared" ca="1" si="44"/>
        <v>99.706969399500139</v>
      </c>
      <c r="AB17" s="184">
        <f t="shared" ca="1" si="44"/>
        <v>100.87620551823314</v>
      </c>
      <c r="AC17" s="184">
        <f t="shared" ca="1" si="44"/>
        <v>101.44259126948405</v>
      </c>
      <c r="AD17" s="184">
        <f ca="1">INDIRECT(AD$1&amp;"!V18")</f>
        <v>102.37031781256658</v>
      </c>
      <c r="AE17" s="184">
        <f ca="1">INDIRECT(AE$1&amp;"!Q18")</f>
        <v>100.38886458798839</v>
      </c>
    </row>
    <row r="18" spans="1:31" s="193" customFormat="1" ht="16.5">
      <c r="A18" s="195">
        <v>16.010000000000002</v>
      </c>
      <c r="B18" s="184">
        <f t="shared" ref="B18:K18" ca="1" si="45">INDIRECT(B$1&amp;"!Q19")</f>
        <v>99.932781131371527</v>
      </c>
      <c r="C18" s="184">
        <f t="shared" ca="1" si="45"/>
        <v>99.993433556080689</v>
      </c>
      <c r="D18" s="184">
        <f t="shared" ca="1" si="45"/>
        <v>101.47593006543667</v>
      </c>
      <c r="E18" s="184">
        <f t="shared" ca="1" si="45"/>
        <v>100.11764036210695</v>
      </c>
      <c r="F18" s="184">
        <f t="shared" ca="1" si="45"/>
        <v>99.45190691211009</v>
      </c>
      <c r="G18" s="184">
        <f t="shared" ca="1" si="45"/>
        <v>99.126077952026691</v>
      </c>
      <c r="H18" s="184">
        <f t="shared" ca="1" si="45"/>
        <v>98.740972999328108</v>
      </c>
      <c r="I18" s="184">
        <f t="shared" ca="1" si="45"/>
        <v>99.602282938183322</v>
      </c>
      <c r="J18" s="184">
        <f t="shared" ca="1" si="45"/>
        <v>99.634992910881166</v>
      </c>
      <c r="K18" s="184">
        <f t="shared" ca="1" si="45"/>
        <v>100.69443510033832</v>
      </c>
      <c r="L18" s="184">
        <f ca="1">INDIRECT(L$1&amp;"!V19")</f>
        <v>99.54373306169802</v>
      </c>
      <c r="M18" s="184">
        <f ca="1">INDIRECT(M$1&amp;"!Q19")</f>
        <v>99.326833943485937</v>
      </c>
      <c r="N18" s="184">
        <f ca="1">INDIRECT(N$1&amp;"!Q19")</f>
        <v>99.859981398687054</v>
      </c>
      <c r="O18" s="184">
        <f ca="1">INDIRECT(O$1&amp;"!V19")</f>
        <v>99.111062178399251</v>
      </c>
      <c r="P18" s="184">
        <f t="shared" ref="P18:U18" ca="1" si="46">INDIRECT(P$1&amp;"!Q19")</f>
        <v>100.83717512173804</v>
      </c>
      <c r="Q18" s="184">
        <f t="shared" ca="1" si="46"/>
        <v>99.679803212837754</v>
      </c>
      <c r="R18" s="184">
        <f t="shared" ca="1" si="46"/>
        <v>99.807188232013189</v>
      </c>
      <c r="S18" s="184">
        <f t="shared" ca="1" si="46"/>
        <v>99.784672267514324</v>
      </c>
      <c r="T18" s="184">
        <f t="shared" ca="1" si="46"/>
        <v>99.912642119552714</v>
      </c>
      <c r="U18" s="184">
        <f t="shared" ca="1" si="46"/>
        <v>99.603153184088072</v>
      </c>
      <c r="V18" s="184">
        <f ca="1">INDIRECT(V$1&amp;"!V19")</f>
        <v>100.02335800009743</v>
      </c>
      <c r="W18" s="184">
        <f t="shared" ref="W18:AC18" ca="1" si="47">INDIRECT(W$1&amp;"!Q19")</f>
        <v>100.03308093099599</v>
      </c>
      <c r="X18" s="184">
        <f t="shared" ca="1" si="47"/>
        <v>100.56481826780832</v>
      </c>
      <c r="Y18" s="184">
        <f t="shared" ca="1" si="47"/>
        <v>100.08997230779333</v>
      </c>
      <c r="Z18" s="184">
        <f t="shared" ca="1" si="47"/>
        <v>101.59505647355498</v>
      </c>
      <c r="AA18" s="184">
        <f t="shared" ca="1" si="47"/>
        <v>99.786763412380523</v>
      </c>
      <c r="AB18" s="184">
        <f t="shared" ca="1" si="47"/>
        <v>101.35083727549407</v>
      </c>
      <c r="AC18" s="184">
        <f t="shared" ca="1" si="47"/>
        <v>101.17648891573336</v>
      </c>
      <c r="AD18" s="184">
        <f ca="1">INDIRECT(AD$1&amp;"!V19")</f>
        <v>101.44215817997917</v>
      </c>
      <c r="AE18" s="184">
        <f ca="1">INDIRECT(AE$1&amp;"!Q19")</f>
        <v>99.543903550351615</v>
      </c>
    </row>
    <row r="19" spans="1:31" ht="16.5">
      <c r="A19" s="180">
        <v>2</v>
      </c>
      <c r="B19" s="184">
        <f t="shared" ref="B19:K20" ca="1" si="48">INDIRECT(B$1&amp;"!Q20")</f>
        <v>99.991634401811126</v>
      </c>
      <c r="C19" s="184">
        <f t="shared" ca="1" si="48"/>
        <v>100.19949134166681</v>
      </c>
      <c r="D19" s="184">
        <f t="shared" ca="1" si="48"/>
        <v>101.39521072991357</v>
      </c>
      <c r="E19" s="184">
        <f t="shared" ca="1" si="48"/>
        <v>100.52282589508899</v>
      </c>
      <c r="F19" s="184">
        <f t="shared" ca="1" si="48"/>
        <v>99.6335407460532</v>
      </c>
      <c r="G19" s="184">
        <f t="shared" ca="1" si="48"/>
        <v>99.0484440125758</v>
      </c>
      <c r="H19" s="184">
        <f t="shared" ca="1" si="48"/>
        <v>98.763398021380198</v>
      </c>
      <c r="I19" s="184">
        <f t="shared" ca="1" si="48"/>
        <v>98.956713677074376</v>
      </c>
      <c r="J19" s="184">
        <f t="shared" ca="1" si="48"/>
        <v>99.640390562464958</v>
      </c>
      <c r="K19" s="184">
        <f t="shared" ca="1" si="48"/>
        <v>100.68906551239361</v>
      </c>
      <c r="L19" s="184">
        <f ca="1">INDIRECT(L$1&amp;"!V20")</f>
        <v>98.974386836386216</v>
      </c>
      <c r="M19" s="184">
        <f ca="1">INDIRECT(M$1&amp;"!Q20")</f>
        <v>99.88532230882231</v>
      </c>
      <c r="N19" s="184">
        <f ca="1">INDIRECT(N$1&amp;"!Q20")</f>
        <v>99.889674238233781</v>
      </c>
      <c r="O19" s="184">
        <f ca="1">INDIRECT(O$1&amp;"!V20")</f>
        <v>99.465600820573144</v>
      </c>
      <c r="P19" s="184">
        <f t="shared" ref="P19:U20" ca="1" si="49">INDIRECT(P$1&amp;"!Q20")</f>
        <v>101.00836949177906</v>
      </c>
      <c r="Q19" s="184">
        <f t="shared" ca="1" si="49"/>
        <v>99.689606236972324</v>
      </c>
      <c r="R19" s="184">
        <f t="shared" ca="1" si="49"/>
        <v>99.874245613246387</v>
      </c>
      <c r="S19" s="184">
        <f t="shared" ca="1" si="49"/>
        <v>99.898716725409429</v>
      </c>
      <c r="T19" s="184">
        <f t="shared" ca="1" si="49"/>
        <v>99.874878133753967</v>
      </c>
      <c r="U19" s="184">
        <f t="shared" ca="1" si="49"/>
        <v>99.59469959415766</v>
      </c>
      <c r="V19" s="184">
        <f ca="1">INDIRECT(V$1&amp;"!V20")</f>
        <v>99.822237971951878</v>
      </c>
      <c r="W19" s="184">
        <f t="shared" ref="W19:AC20" ca="1" si="50">INDIRECT(W$1&amp;"!Q20")</f>
        <v>100.70756399970531</v>
      </c>
      <c r="X19" s="184">
        <f t="shared" ca="1" si="50"/>
        <v>100.48747533588427</v>
      </c>
      <c r="Y19" s="184">
        <f t="shared" ca="1" si="50"/>
        <v>99.5078357616473</v>
      </c>
      <c r="Z19" s="184">
        <f t="shared" ca="1" si="50"/>
        <v>100.97199753625912</v>
      </c>
      <c r="AA19" s="184">
        <f t="shared" ca="1" si="50"/>
        <v>100.39803625242743</v>
      </c>
      <c r="AB19" s="184">
        <f t="shared" ca="1" si="50"/>
        <v>101.48627207830485</v>
      </c>
      <c r="AC19" s="184">
        <f t="shared" ca="1" si="50"/>
        <v>99.162378005509993</v>
      </c>
      <c r="AD19" s="184">
        <f ca="1">INDIRECT(AD$1&amp;"!V20")</f>
        <v>100.69815773715172</v>
      </c>
      <c r="AE19" s="184">
        <f ca="1">INDIRECT(AE$1&amp;"!Q20")</f>
        <v>98.753143158800555</v>
      </c>
    </row>
    <row r="20" spans="1:31" ht="16.5">
      <c r="A20" s="180">
        <v>3</v>
      </c>
      <c r="B20" s="184">
        <f ca="1">INDIRECT(B$1&amp;"!Q21")</f>
        <v>99.015349833412671</v>
      </c>
      <c r="C20" s="184">
        <f ca="1">INDIRECT(C$1&amp;"!Q21")</f>
        <v>98.527060598791778</v>
      </c>
      <c r="D20" s="184">
        <f ca="1">INDIRECT(D$1&amp;"!Q21")</f>
        <v>103.2872235697685</v>
      </c>
      <c r="E20" s="184">
        <f ca="1">INDIRECT(E$1&amp;"!Q21")</f>
        <v>101.43332999512768</v>
      </c>
      <c r="F20" s="184">
        <f ca="1">INDIRECT(F$1&amp;"!Q21")</f>
        <v>100.05149661263543</v>
      </c>
      <c r="G20" s="184">
        <f ca="1">INDIRECT(G$1&amp;"!Q21")</f>
        <v>99.246129006028639</v>
      </c>
      <c r="H20" s="184">
        <f ca="1">INDIRECT(H$1&amp;"!Q21")</f>
        <v>97.787266224102481</v>
      </c>
      <c r="I20" s="184">
        <f ca="1">INDIRECT(I$1&amp;"!Q21")</f>
        <v>98.027842227378173</v>
      </c>
      <c r="J20" s="184">
        <f ca="1">INDIRECT(J$1&amp;"!Q21")</f>
        <v>99.752926778580814</v>
      </c>
      <c r="K20" s="184">
        <f ca="1">INDIRECT(K$1&amp;"!Q21")</f>
        <v>102.19530658591978</v>
      </c>
      <c r="L20" s="184">
        <f ca="1">INDIRECT(L$1&amp;"!V21")</f>
        <v>95.932940080720286</v>
      </c>
      <c r="M20" s="184">
        <f ca="1">INDIRECT(M$1&amp;"!Q21")</f>
        <v>101.77005149545251</v>
      </c>
      <c r="N20" s="184">
        <f ca="1">INDIRECT(N$1&amp;"!Q21")</f>
        <v>101.33954571927781</v>
      </c>
      <c r="O20" s="184">
        <f ca="1">INDIRECT(O$1&amp;"!V21")</f>
        <v>99.297775395336387</v>
      </c>
      <c r="P20" s="184">
        <f ca="1">INDIRECT(P$1&amp;"!Q21")</f>
        <v>102.34044730647815</v>
      </c>
      <c r="Q20" s="184">
        <f ca="1">INDIRECT(Q$1&amp;"!Q21")</f>
        <v>97.910810052876954</v>
      </c>
      <c r="R20" s="184">
        <f ca="1">INDIRECT(R$1&amp;"!Q21")</f>
        <v>100.80286230349751</v>
      </c>
      <c r="S20" s="184">
        <f ca="1">INDIRECT(S$1&amp;"!Q21")</f>
        <v>100.09230969251772</v>
      </c>
      <c r="T20" s="184">
        <f ca="1">INDIRECT(T$1&amp;"!Q21")</f>
        <v>99.866948016174135</v>
      </c>
      <c r="U20" s="184">
        <f ca="1">INDIRECT(U$1&amp;"!Q21")</f>
        <v>99.634771349072594</v>
      </c>
      <c r="V20" s="184">
        <f ca="1">INDIRECT(V$1&amp;"!V21")</f>
        <v>99.566121842496287</v>
      </c>
      <c r="W20" s="184">
        <f ca="1">INDIRECT(W$1&amp;"!Q21")</f>
        <v>101.14301907185488</v>
      </c>
      <c r="X20" s="184">
        <f ca="1">INDIRECT(X$1&amp;"!Q21")</f>
        <v>100.5114729482427</v>
      </c>
      <c r="Y20" s="184">
        <f ca="1">INDIRECT(Y$1&amp;"!Q21")</f>
        <v>98.910121222853633</v>
      </c>
      <c r="Z20" s="184">
        <f ca="1">INDIRECT(Z$1&amp;"!Q21")</f>
        <v>100.00920703352034</v>
      </c>
      <c r="AA20" s="184"/>
      <c r="AB20" s="184"/>
      <c r="AC20" s="184"/>
      <c r="AD20" s="184">
        <f ca="1">INDIRECT(AD$1&amp;"!V21")</f>
        <v>101.02504491176158</v>
      </c>
      <c r="AE20" s="184">
        <f ca="1">INDIRECT(AE$1&amp;"!Q21")</f>
        <v>100.75748255681118</v>
      </c>
    </row>
  </sheetData>
  <phoneticPr fontId="2"/>
  <pageMargins left="0.78700000000000003" right="0.78700000000000003" top="0.98399999999999999" bottom="0.98399999999999999" header="0.51200000000000001" footer="0.51200000000000001"/>
  <headerFooter alignWithMargins="0"/>
  <drawing r:id="rId1"/>
</worksheet>
</file>

<file path=xl/worksheets/sheet3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R21"/>
  <sheetViews>
    <sheetView zoomScale="80" workbookViewId="0">
      <selection activeCell="V18" sqref="V18"/>
    </sheetView>
  </sheetViews>
  <sheetFormatPr defaultRowHeight="13.5"/>
  <cols>
    <col min="1" max="1" width="3.125" customWidth="1"/>
    <col min="2" max="2" width="8.625" customWidth="1"/>
    <col min="3" max="3" width="9.375" bestFit="1" customWidth="1"/>
    <col min="4" max="5" width="8.625" customWidth="1"/>
    <col min="6" max="6" width="9.5" customWidth="1"/>
    <col min="7" max="8" width="8.625" customWidth="1"/>
    <col min="9" max="9" width="10.625" customWidth="1"/>
    <col min="10" max="11" width="8.625" customWidth="1"/>
    <col min="12" max="12" width="6.875" customWidth="1"/>
    <col min="13" max="13" width="9.75" customWidth="1"/>
    <col min="14" max="14" width="7" customWidth="1"/>
    <col min="15" max="16" width="2.625" customWidth="1"/>
  </cols>
  <sheetData>
    <row r="1" spans="1:18" ht="20.100000000000001" customHeight="1">
      <c r="F1" s="58" t="s">
        <v>5</v>
      </c>
    </row>
    <row r="2" spans="1:18" ht="15.95" customHeight="1">
      <c r="A2" s="59" t="s">
        <v>28</v>
      </c>
      <c r="B2" s="60" t="s">
        <v>29</v>
      </c>
      <c r="C2" s="60" t="s">
        <v>30</v>
      </c>
      <c r="D2" s="60" t="s">
        <v>83</v>
      </c>
      <c r="E2" s="60" t="s">
        <v>31</v>
      </c>
      <c r="F2" s="60" t="s">
        <v>32</v>
      </c>
      <c r="G2" s="60" t="s">
        <v>33</v>
      </c>
      <c r="H2" s="61" t="s">
        <v>34</v>
      </c>
      <c r="I2" s="60" t="s">
        <v>35</v>
      </c>
      <c r="J2" s="60" t="s">
        <v>72</v>
      </c>
      <c r="K2" s="60" t="s">
        <v>59</v>
      </c>
      <c r="L2" s="63" t="s">
        <v>1</v>
      </c>
      <c r="M2" s="64" t="s">
        <v>60</v>
      </c>
      <c r="N2" s="64" t="s">
        <v>36</v>
      </c>
      <c r="O2" s="65" t="s">
        <v>37</v>
      </c>
      <c r="P2" s="66" t="s">
        <v>38</v>
      </c>
      <c r="Q2" s="57" t="s">
        <v>148</v>
      </c>
    </row>
    <row r="3" spans="1:18" ht="15.95" customHeight="1">
      <c r="A3" s="67">
        <v>9</v>
      </c>
      <c r="B3" s="162"/>
      <c r="C3" s="162"/>
      <c r="D3" s="162">
        <v>278.02</v>
      </c>
      <c r="E3" s="162"/>
      <c r="F3" s="162">
        <v>274.11111111111109</v>
      </c>
      <c r="G3" s="162"/>
      <c r="H3" s="163"/>
      <c r="I3" s="162"/>
      <c r="J3" s="162">
        <v>270.08</v>
      </c>
      <c r="K3" s="162">
        <v>272.60000000000002</v>
      </c>
      <c r="L3" s="157">
        <v>274</v>
      </c>
      <c r="M3" s="103">
        <f t="shared" ref="M3:M20" si="0">AVERAGE(B3:K3)</f>
        <v>273.70277777777778</v>
      </c>
      <c r="N3" s="103">
        <f t="shared" ref="N3:N17" si="1">MAX(B3:K3)-MIN(B3:K3)</f>
        <v>7.9399999999999977</v>
      </c>
      <c r="O3" s="65">
        <v>260</v>
      </c>
      <c r="P3" s="66">
        <v>288</v>
      </c>
      <c r="Q3" s="177">
        <f>M3/M3*100</f>
        <v>100</v>
      </c>
    </row>
    <row r="4" spans="1:18" ht="15.95" customHeight="1">
      <c r="A4" s="67">
        <v>10</v>
      </c>
      <c r="B4" s="162">
        <v>271.45454545454544</v>
      </c>
      <c r="C4" s="162">
        <v>271.83863636363634</v>
      </c>
      <c r="D4" s="162">
        <v>280.75</v>
      </c>
      <c r="E4" s="162">
        <v>274.75</v>
      </c>
      <c r="F4" s="162">
        <v>273.16250000000002</v>
      </c>
      <c r="G4" s="162">
        <v>276.29166666666669</v>
      </c>
      <c r="H4" s="162">
        <v>278</v>
      </c>
      <c r="I4" s="162">
        <v>277.60000000000002</v>
      </c>
      <c r="J4" s="162">
        <v>279.02999999999997</v>
      </c>
      <c r="K4" s="162">
        <v>268.72727272727275</v>
      </c>
      <c r="L4" s="157">
        <v>274</v>
      </c>
      <c r="M4" s="103">
        <f t="shared" si="0"/>
        <v>275.16046212121216</v>
      </c>
      <c r="N4" s="103">
        <f t="shared" si="1"/>
        <v>12.022727272727252</v>
      </c>
      <c r="O4" s="65">
        <v>260</v>
      </c>
      <c r="P4" s="66">
        <v>288</v>
      </c>
      <c r="Q4" s="177">
        <f>M4/M$3*100</f>
        <v>100.53257930199666</v>
      </c>
    </row>
    <row r="5" spans="1:18" ht="15.95" customHeight="1">
      <c r="A5" s="67">
        <v>11</v>
      </c>
      <c r="B5" s="162">
        <v>272.25</v>
      </c>
      <c r="C5" s="162">
        <v>272.83333333333331</v>
      </c>
      <c r="D5" s="162">
        <v>278.25</v>
      </c>
      <c r="E5" s="162">
        <v>278.23</v>
      </c>
      <c r="F5" s="162">
        <v>274.46181818181816</v>
      </c>
      <c r="G5" s="162">
        <v>269.29166666666669</v>
      </c>
      <c r="H5" s="162">
        <v>273.5</v>
      </c>
      <c r="I5" s="162">
        <v>276.58300000000003</v>
      </c>
      <c r="J5" s="162">
        <v>278.76</v>
      </c>
      <c r="K5" s="162">
        <v>268.52941176470586</v>
      </c>
      <c r="L5" s="157">
        <v>274</v>
      </c>
      <c r="M5" s="103">
        <f t="shared" si="0"/>
        <v>274.26892299465237</v>
      </c>
      <c r="N5" s="68">
        <f t="shared" si="1"/>
        <v>10.230588235294135</v>
      </c>
      <c r="O5" s="65">
        <v>260</v>
      </c>
      <c r="P5" s="66">
        <v>288</v>
      </c>
      <c r="Q5" s="177">
        <f t="shared" ref="Q5:Q20" si="2">M5/M$3*100</f>
        <v>100.20684671944917</v>
      </c>
    </row>
    <row r="6" spans="1:18" ht="15.95" customHeight="1">
      <c r="A6" s="67">
        <v>12</v>
      </c>
      <c r="B6" s="162">
        <v>273.52777777777777</v>
      </c>
      <c r="C6" s="162">
        <v>273.76470588235293</v>
      </c>
      <c r="D6" s="162">
        <v>277.18</v>
      </c>
      <c r="E6" s="162">
        <v>279.43</v>
      </c>
      <c r="F6" s="162">
        <v>276.8125</v>
      </c>
      <c r="G6" s="162">
        <v>269.29166666666669</v>
      </c>
      <c r="H6" s="162">
        <v>274.39999999999998</v>
      </c>
      <c r="I6" s="162">
        <v>276.93799999999999</v>
      </c>
      <c r="J6" s="162">
        <v>280.81</v>
      </c>
      <c r="K6" s="162">
        <v>270.63157894736844</v>
      </c>
      <c r="L6" s="157">
        <v>274</v>
      </c>
      <c r="M6" s="103">
        <f t="shared" si="0"/>
        <v>275.27862292741662</v>
      </c>
      <c r="N6" s="68">
        <f t="shared" si="1"/>
        <v>11.518333333333317</v>
      </c>
      <c r="O6" s="65">
        <v>260</v>
      </c>
      <c r="P6" s="66">
        <v>288</v>
      </c>
      <c r="Q6" s="177">
        <f t="shared" si="2"/>
        <v>100.57575051390903</v>
      </c>
    </row>
    <row r="7" spans="1:18" ht="15.95" customHeight="1">
      <c r="A7" s="67">
        <v>1</v>
      </c>
      <c r="B7" s="162">
        <v>272.44736842105266</v>
      </c>
      <c r="C7" s="162">
        <v>271.5338888888889</v>
      </c>
      <c r="D7" s="162">
        <v>277.42</v>
      </c>
      <c r="E7" s="162">
        <v>278.52</v>
      </c>
      <c r="F7" s="162">
        <v>275.62105263157889</v>
      </c>
      <c r="G7" s="162">
        <v>268.16000000000003</v>
      </c>
      <c r="H7" s="162">
        <v>274.39999999999998</v>
      </c>
      <c r="I7" s="162">
        <v>277.53100000000001</v>
      </c>
      <c r="J7" s="162">
        <v>278.79000000000002</v>
      </c>
      <c r="K7" s="162">
        <v>267.88888888888891</v>
      </c>
      <c r="L7" s="157">
        <v>274</v>
      </c>
      <c r="M7" s="103">
        <f t="shared" si="0"/>
        <v>274.23121988304092</v>
      </c>
      <c r="N7" s="68">
        <f t="shared" si="1"/>
        <v>10.901111111111106</v>
      </c>
      <c r="O7" s="65">
        <v>260</v>
      </c>
      <c r="P7" s="66">
        <v>288</v>
      </c>
      <c r="Q7" s="177">
        <f t="shared" si="2"/>
        <v>100.19307151704986</v>
      </c>
    </row>
    <row r="8" spans="1:18" ht="15.95" customHeight="1">
      <c r="A8" s="67">
        <v>2</v>
      </c>
      <c r="B8" s="162">
        <v>271.81578947368422</v>
      </c>
      <c r="C8" s="162">
        <v>285.3747619047619</v>
      </c>
      <c r="D8" s="162">
        <v>278.54000000000002</v>
      </c>
      <c r="E8" s="162">
        <v>279.88</v>
      </c>
      <c r="F8" s="162">
        <v>275.15454545454548</v>
      </c>
      <c r="G8" s="162">
        <v>269.08333333333331</v>
      </c>
      <c r="H8" s="162">
        <v>274.60000000000002</v>
      </c>
      <c r="I8" s="162">
        <v>277.61799999999999</v>
      </c>
      <c r="J8" s="162">
        <v>277.45999999999998</v>
      </c>
      <c r="K8" s="162">
        <v>271.61111111111109</v>
      </c>
      <c r="L8" s="157">
        <v>274</v>
      </c>
      <c r="M8" s="103">
        <f t="shared" si="0"/>
        <v>276.11375412774362</v>
      </c>
      <c r="N8" s="68">
        <f t="shared" si="1"/>
        <v>16.291428571428582</v>
      </c>
      <c r="O8" s="65">
        <v>260</v>
      </c>
      <c r="P8" s="66">
        <v>288</v>
      </c>
      <c r="Q8" s="177">
        <f t="shared" si="2"/>
        <v>100.88087390619154</v>
      </c>
    </row>
    <row r="9" spans="1:18" ht="15.95" customHeight="1">
      <c r="A9" s="67">
        <v>3</v>
      </c>
      <c r="B9" s="162">
        <v>273.72500000000002</v>
      </c>
      <c r="C9" s="162">
        <v>285.1527272727273</v>
      </c>
      <c r="D9" s="162">
        <v>278.66000000000003</v>
      </c>
      <c r="E9" s="162">
        <v>280.43</v>
      </c>
      <c r="F9" s="162">
        <v>277.19843750000007</v>
      </c>
      <c r="G9" s="162">
        <v>270.22222222222223</v>
      </c>
      <c r="H9" s="162">
        <v>273</v>
      </c>
      <c r="I9" s="162">
        <v>278.44600000000003</v>
      </c>
      <c r="J9" s="162">
        <v>278.97000000000003</v>
      </c>
      <c r="K9" s="162">
        <v>269.68421052631578</v>
      </c>
      <c r="L9" s="157">
        <v>274</v>
      </c>
      <c r="M9" s="103">
        <f t="shared" si="0"/>
        <v>276.54885975212653</v>
      </c>
      <c r="N9" s="68">
        <f t="shared" si="1"/>
        <v>15.468516746411524</v>
      </c>
      <c r="O9" s="65">
        <v>260</v>
      </c>
      <c r="P9" s="66">
        <v>288</v>
      </c>
      <c r="Q9" s="177">
        <f t="shared" si="2"/>
        <v>101.03984402257676</v>
      </c>
    </row>
    <row r="10" spans="1:18" ht="15.95" customHeight="1">
      <c r="A10" s="67">
        <v>4</v>
      </c>
      <c r="B10" s="162">
        <v>274.27777777777777</v>
      </c>
      <c r="C10" s="162">
        <v>285.3747619047619</v>
      </c>
      <c r="D10" s="162">
        <v>276.07</v>
      </c>
      <c r="E10" s="162">
        <v>279.52999999999997</v>
      </c>
      <c r="F10" s="162">
        <v>276.52698412698413</v>
      </c>
      <c r="G10" s="162">
        <v>274.47619047619048</v>
      </c>
      <c r="H10" s="162">
        <v>273.7</v>
      </c>
      <c r="I10" s="162">
        <v>276.88099999999997</v>
      </c>
      <c r="J10" s="162">
        <v>284.72000000000003</v>
      </c>
      <c r="K10" s="162">
        <v>270.73684210526318</v>
      </c>
      <c r="L10" s="157">
        <v>274</v>
      </c>
      <c r="M10" s="103">
        <f t="shared" si="0"/>
        <v>277.22935563909778</v>
      </c>
      <c r="N10" s="68">
        <f t="shared" si="1"/>
        <v>14.637919799498718</v>
      </c>
      <c r="O10" s="65">
        <v>260</v>
      </c>
      <c r="P10" s="66">
        <v>288</v>
      </c>
      <c r="Q10" s="177">
        <f t="shared" si="2"/>
        <v>101.28846988326265</v>
      </c>
    </row>
    <row r="11" spans="1:18" ht="15.95" customHeight="1">
      <c r="A11" s="67">
        <v>5</v>
      </c>
      <c r="B11" s="162">
        <v>273.77777777777777</v>
      </c>
      <c r="C11" s="162">
        <v>284.53500000000003</v>
      </c>
      <c r="D11" s="162">
        <v>280.31</v>
      </c>
      <c r="E11" s="162">
        <v>281.33</v>
      </c>
      <c r="F11" s="162">
        <v>276.96981132075462</v>
      </c>
      <c r="G11" s="162">
        <v>277.60000000000002</v>
      </c>
      <c r="H11" s="162">
        <v>273.10000000000002</v>
      </c>
      <c r="I11" s="162">
        <v>270.45100000000002</v>
      </c>
      <c r="J11" s="162">
        <v>283.42</v>
      </c>
      <c r="K11" s="162">
        <v>280.66666666666669</v>
      </c>
      <c r="L11" s="157">
        <v>274</v>
      </c>
      <c r="M11" s="103">
        <f t="shared" si="0"/>
        <v>278.21602557651988</v>
      </c>
      <c r="N11" s="68">
        <f t="shared" si="1"/>
        <v>14.084000000000003</v>
      </c>
      <c r="O11" s="65">
        <v>260</v>
      </c>
      <c r="P11" s="66">
        <v>288</v>
      </c>
      <c r="Q11" s="177">
        <f t="shared" si="2"/>
        <v>101.64895944256965</v>
      </c>
    </row>
    <row r="12" spans="1:18" ht="15.95" customHeight="1">
      <c r="A12" s="67">
        <v>6</v>
      </c>
      <c r="B12" s="162">
        <v>272.88888888888891</v>
      </c>
      <c r="C12" s="162">
        <v>285.3747619047619</v>
      </c>
      <c r="D12" s="162">
        <v>280.56</v>
      </c>
      <c r="E12" s="162">
        <v>276.74</v>
      </c>
      <c r="F12" s="162">
        <v>275.5</v>
      </c>
      <c r="G12" s="162">
        <v>277.01428571428573</v>
      </c>
      <c r="H12" s="162">
        <v>278.2</v>
      </c>
      <c r="I12" s="162">
        <v>272.96300000000002</v>
      </c>
      <c r="J12" s="162">
        <v>280.58</v>
      </c>
      <c r="K12" s="162">
        <v>280.16666666666669</v>
      </c>
      <c r="L12" s="157">
        <v>274</v>
      </c>
      <c r="M12" s="103">
        <f t="shared" si="0"/>
        <v>277.99876031746032</v>
      </c>
      <c r="N12" s="68">
        <f t="shared" si="1"/>
        <v>12.485873015872983</v>
      </c>
      <c r="O12" s="65">
        <v>260</v>
      </c>
      <c r="P12" s="66">
        <v>288</v>
      </c>
      <c r="Q12" s="177">
        <f t="shared" si="2"/>
        <v>101.56957944474006</v>
      </c>
    </row>
    <row r="13" spans="1:18" ht="15.95" customHeight="1">
      <c r="A13" s="67">
        <v>7</v>
      </c>
      <c r="B13" s="162">
        <v>272</v>
      </c>
      <c r="C13" s="162">
        <v>286.21727272727276</v>
      </c>
      <c r="D13" s="162">
        <v>278.3</v>
      </c>
      <c r="E13" s="162">
        <v>276.74</v>
      </c>
      <c r="F13" s="162">
        <v>275.5582089552239</v>
      </c>
      <c r="G13" s="162">
        <v>276.84444444444443</v>
      </c>
      <c r="H13" s="162">
        <v>280.7</v>
      </c>
      <c r="I13" s="162">
        <v>270.06099999999998</v>
      </c>
      <c r="J13" s="162">
        <v>282.62</v>
      </c>
      <c r="K13" s="162">
        <v>278.5</v>
      </c>
      <c r="L13" s="157">
        <v>274</v>
      </c>
      <c r="M13" s="103">
        <f t="shared" si="0"/>
        <v>277.75409261269408</v>
      </c>
      <c r="N13" s="68">
        <f t="shared" si="1"/>
        <v>16.156272727272778</v>
      </c>
      <c r="O13" s="65">
        <v>260</v>
      </c>
      <c r="P13" s="66">
        <v>288</v>
      </c>
      <c r="Q13" s="177">
        <f t="shared" si="2"/>
        <v>101.48018769404146</v>
      </c>
    </row>
    <row r="14" spans="1:18" ht="15.95" customHeight="1">
      <c r="A14" s="67">
        <v>8</v>
      </c>
      <c r="B14" s="162">
        <v>271.5625</v>
      </c>
      <c r="C14" s="162">
        <v>285.38428571428568</v>
      </c>
      <c r="D14" s="162">
        <v>277.29000000000002</v>
      </c>
      <c r="E14" s="162">
        <v>274.95</v>
      </c>
      <c r="F14" s="162">
        <v>275.53064516129029</v>
      </c>
      <c r="G14" s="162">
        <v>278.0625</v>
      </c>
      <c r="H14" s="162">
        <v>281.89999999999998</v>
      </c>
      <c r="I14" s="162">
        <v>271.63900000000001</v>
      </c>
      <c r="J14" s="162">
        <v>283.38</v>
      </c>
      <c r="K14" s="162">
        <v>278.88888888888891</v>
      </c>
      <c r="L14" s="157">
        <v>274</v>
      </c>
      <c r="M14" s="103">
        <f t="shared" si="0"/>
        <v>277.85878197644649</v>
      </c>
      <c r="N14" s="68">
        <f t="shared" si="1"/>
        <v>13.821785714285681</v>
      </c>
      <c r="O14" s="65">
        <v>260</v>
      </c>
      <c r="P14" s="66">
        <v>288</v>
      </c>
      <c r="Q14" s="177">
        <f t="shared" si="2"/>
        <v>101.51843698204736</v>
      </c>
    </row>
    <row r="15" spans="1:18" ht="15.95" customHeight="1">
      <c r="A15" s="67">
        <v>9</v>
      </c>
      <c r="B15" s="162">
        <v>271.84375</v>
      </c>
      <c r="C15" s="162">
        <v>285.7855555555555</v>
      </c>
      <c r="D15" s="162">
        <v>277.33999999999997</v>
      </c>
      <c r="E15" s="162">
        <v>275.63</v>
      </c>
      <c r="F15" s="162">
        <v>276.7722222222223</v>
      </c>
      <c r="G15" s="162">
        <v>280.3488372093023</v>
      </c>
      <c r="H15" s="162">
        <v>282.7</v>
      </c>
      <c r="I15" s="162">
        <v>271.61900000000003</v>
      </c>
      <c r="J15" s="162">
        <v>278.79000000000002</v>
      </c>
      <c r="K15" s="162">
        <v>275.21052631578948</v>
      </c>
      <c r="L15" s="157">
        <v>274</v>
      </c>
      <c r="M15" s="103">
        <f t="shared" si="0"/>
        <v>277.603989130287</v>
      </c>
      <c r="N15" s="68">
        <f t="shared" si="1"/>
        <v>14.166555555555476</v>
      </c>
      <c r="O15" s="65">
        <v>260</v>
      </c>
      <c r="P15" s="66">
        <v>288</v>
      </c>
      <c r="Q15" s="177">
        <f t="shared" si="2"/>
        <v>101.42534591142392</v>
      </c>
      <c r="R15" s="12"/>
    </row>
    <row r="16" spans="1:18" ht="15.95" customHeight="1">
      <c r="A16" s="67">
        <v>10</v>
      </c>
      <c r="B16" s="162">
        <v>272.59375</v>
      </c>
      <c r="C16" s="162">
        <v>285.38428571428568</v>
      </c>
      <c r="D16" s="162">
        <v>277.98</v>
      </c>
      <c r="E16" s="162">
        <v>280.41000000000003</v>
      </c>
      <c r="F16" s="162">
        <v>277.20317460000001</v>
      </c>
      <c r="G16" s="162">
        <v>280.62068965517244</v>
      </c>
      <c r="H16" s="162">
        <v>282.7</v>
      </c>
      <c r="I16" s="162">
        <v>273.79500000000002</v>
      </c>
      <c r="J16" s="162">
        <v>277.22000000000003</v>
      </c>
      <c r="K16" s="162">
        <v>277.89189189189187</v>
      </c>
      <c r="L16" s="157">
        <v>274</v>
      </c>
      <c r="M16" s="103">
        <f t="shared" si="0"/>
        <v>278.57987918613497</v>
      </c>
      <c r="N16" s="68">
        <f t="shared" si="1"/>
        <v>12.790535714285681</v>
      </c>
      <c r="O16" s="65">
        <v>260</v>
      </c>
      <c r="P16" s="66">
        <v>288</v>
      </c>
      <c r="Q16" s="177">
        <f t="shared" si="2"/>
        <v>101.78189693504571</v>
      </c>
      <c r="R16" s="12"/>
    </row>
    <row r="17" spans="1:18" ht="15.95" customHeight="1">
      <c r="A17" s="67">
        <v>11</v>
      </c>
      <c r="B17" s="162">
        <v>274.4375</v>
      </c>
      <c r="C17" s="162">
        <v>277.55842105263162</v>
      </c>
      <c r="D17" s="162">
        <v>275.5</v>
      </c>
      <c r="E17" s="162">
        <v>280.87</v>
      </c>
      <c r="F17" s="162">
        <v>275.77222222222218</v>
      </c>
      <c r="G17" s="162">
        <v>276.48809523809524</v>
      </c>
      <c r="H17" s="162">
        <v>285.60000000000002</v>
      </c>
      <c r="I17" s="162">
        <v>275.41800000000001</v>
      </c>
      <c r="J17" s="162">
        <v>279.39</v>
      </c>
      <c r="K17" s="162">
        <v>281.94594594594594</v>
      </c>
      <c r="L17" s="157">
        <v>274</v>
      </c>
      <c r="M17" s="103">
        <f t="shared" si="0"/>
        <v>278.29801844588945</v>
      </c>
      <c r="N17" s="68">
        <f t="shared" si="1"/>
        <v>11.162500000000023</v>
      </c>
      <c r="O17" s="65">
        <v>260</v>
      </c>
      <c r="P17" s="66">
        <v>288</v>
      </c>
      <c r="Q17" s="177">
        <f t="shared" si="2"/>
        <v>101.67891634327606</v>
      </c>
      <c r="R17" s="12"/>
    </row>
    <row r="18" spans="1:18" ht="15.95" customHeight="1">
      <c r="A18" s="67">
        <v>12</v>
      </c>
      <c r="B18" s="162">
        <v>274.875</v>
      </c>
      <c r="C18" s="162">
        <v>273.54684210526318</v>
      </c>
      <c r="D18" s="162">
        <v>273.07</v>
      </c>
      <c r="E18" s="162">
        <v>279.89999999999998</v>
      </c>
      <c r="F18" s="162">
        <v>274.96851851851864</v>
      </c>
      <c r="G18" s="162">
        <v>276.79761904761904</v>
      </c>
      <c r="H18" s="162">
        <v>283.2</v>
      </c>
      <c r="I18" s="162">
        <v>279.16899999999998</v>
      </c>
      <c r="J18" s="162">
        <v>281.20999999999998</v>
      </c>
      <c r="K18" s="162">
        <v>278.27659574468083</v>
      </c>
      <c r="L18" s="157">
        <v>274</v>
      </c>
      <c r="M18" s="103">
        <f t="shared" si="0"/>
        <v>277.50135754160817</v>
      </c>
      <c r="N18" s="68">
        <f>MAX(B18:K18)-MIN(B18:K18)</f>
        <v>10.129999999999995</v>
      </c>
      <c r="O18" s="65">
        <v>260</v>
      </c>
      <c r="P18" s="66">
        <v>288</v>
      </c>
      <c r="Q18" s="177">
        <f t="shared" si="2"/>
        <v>101.38784845176636</v>
      </c>
    </row>
    <row r="19" spans="1:18" ht="15.95" customHeight="1">
      <c r="A19" s="69">
        <v>1</v>
      </c>
      <c r="B19" s="162">
        <v>274.96875</v>
      </c>
      <c r="C19" s="162">
        <v>274.99631578947373</v>
      </c>
      <c r="D19" s="162">
        <v>273.82</v>
      </c>
      <c r="E19" s="162">
        <v>280.32</v>
      </c>
      <c r="F19" s="162">
        <v>273.6879310344828</v>
      </c>
      <c r="G19" s="162">
        <v>277.08928571428572</v>
      </c>
      <c r="H19" s="162">
        <v>282.10000000000002</v>
      </c>
      <c r="I19" s="162">
        <v>280.53100000000001</v>
      </c>
      <c r="J19" s="162">
        <v>280</v>
      </c>
      <c r="K19" s="162">
        <v>279.9111111111111</v>
      </c>
      <c r="L19" s="157">
        <v>274</v>
      </c>
      <c r="M19" s="103">
        <f t="shared" si="0"/>
        <v>277.74243936493531</v>
      </c>
      <c r="N19" s="68">
        <f>MAX(B19:K19)-MIN(B19:K19)</f>
        <v>8.4120689655172214</v>
      </c>
      <c r="O19" s="65">
        <v>260</v>
      </c>
      <c r="P19" s="66">
        <v>288</v>
      </c>
      <c r="Q19" s="177">
        <f t="shared" si="2"/>
        <v>101.47593006543667</v>
      </c>
    </row>
    <row r="20" spans="1:18" ht="15.95" customHeight="1">
      <c r="A20" s="69">
        <v>2</v>
      </c>
      <c r="B20" s="162">
        <v>275.25925925925924</v>
      </c>
      <c r="C20" s="162">
        <v>273.47000000000003</v>
      </c>
      <c r="D20" s="162"/>
      <c r="E20" s="162"/>
      <c r="F20" s="162">
        <v>273.31896551724134</v>
      </c>
      <c r="G20" s="162"/>
      <c r="H20" s="162">
        <v>284</v>
      </c>
      <c r="I20" s="162">
        <v>279.76900000000001</v>
      </c>
      <c r="J20" s="162">
        <v>281.10000000000002</v>
      </c>
      <c r="K20" s="162">
        <v>275.73333333333335</v>
      </c>
      <c r="L20" s="157">
        <v>274</v>
      </c>
      <c r="M20" s="103">
        <f t="shared" si="0"/>
        <v>277.52150830140482</v>
      </c>
      <c r="N20" s="68">
        <f>MAX(B20:K20)-MIN(B20:K20)</f>
        <v>10.681034482758662</v>
      </c>
      <c r="O20" s="65">
        <v>260</v>
      </c>
      <c r="P20" s="66">
        <v>288</v>
      </c>
      <c r="Q20" s="177">
        <f t="shared" si="2"/>
        <v>101.39521072991357</v>
      </c>
    </row>
    <row r="21" spans="1:18" ht="15.95" customHeight="1">
      <c r="A21" s="69">
        <v>3</v>
      </c>
      <c r="B21" s="162"/>
      <c r="C21" s="162"/>
      <c r="D21" s="162"/>
      <c r="E21" s="162"/>
      <c r="F21" s="162"/>
      <c r="G21" s="162"/>
      <c r="H21" s="162">
        <v>282.7</v>
      </c>
      <c r="I21" s="162"/>
      <c r="J21" s="162"/>
      <c r="K21" s="162"/>
      <c r="L21" s="157">
        <v>274</v>
      </c>
      <c r="M21" s="103">
        <f t="shared" ref="M21" si="3">AVERAGE(B21:K21)</f>
        <v>282.7</v>
      </c>
      <c r="N21" s="68">
        <f>MAX(B21:K21)-MIN(B21:K21)</f>
        <v>0</v>
      </c>
      <c r="O21" s="65">
        <v>260</v>
      </c>
      <c r="P21" s="66">
        <v>288</v>
      </c>
      <c r="Q21" s="177">
        <f t="shared" ref="Q21" si="4">M21/M$3*100</f>
        <v>103.2872235697685</v>
      </c>
    </row>
  </sheetData>
  <phoneticPr fontId="2"/>
  <pageMargins left="0.78700000000000003" right="0.78700000000000003" top="0.98399999999999999" bottom="0.98399999999999999" header="0.51200000000000001" footer="0.51200000000000001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3"/>
  <dimension ref="A1:R21"/>
  <sheetViews>
    <sheetView zoomScale="80" workbookViewId="0">
      <selection activeCell="T27" sqref="T27"/>
    </sheetView>
  </sheetViews>
  <sheetFormatPr defaultRowHeight="13.5"/>
  <cols>
    <col min="1" max="1" width="3.125" customWidth="1"/>
    <col min="2" max="2" width="8.5" customWidth="1"/>
    <col min="3" max="3" width="9.375" bestFit="1" customWidth="1"/>
    <col min="4" max="5" width="8.625" customWidth="1"/>
    <col min="6" max="6" width="9.5" customWidth="1"/>
    <col min="7" max="8" width="8.625" customWidth="1"/>
    <col min="9" max="9" width="10.625" customWidth="1"/>
    <col min="10" max="10" width="8.625" customWidth="1"/>
    <col min="11" max="11" width="9.375" customWidth="1"/>
    <col min="12" max="12" width="6.875" customWidth="1"/>
    <col min="13" max="13" width="9.75" customWidth="1"/>
    <col min="14" max="14" width="7" customWidth="1"/>
    <col min="15" max="16" width="2.625" customWidth="1"/>
  </cols>
  <sheetData>
    <row r="1" spans="1:18" ht="20.100000000000001" customHeight="1">
      <c r="A1" s="70"/>
      <c r="B1" s="70"/>
      <c r="C1" s="70"/>
      <c r="D1" s="70"/>
      <c r="E1" s="70"/>
      <c r="F1" s="58" t="s">
        <v>6</v>
      </c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</row>
    <row r="2" spans="1:18" ht="15.95" customHeight="1">
      <c r="A2" s="59" t="s">
        <v>28</v>
      </c>
      <c r="B2" s="60" t="s">
        <v>29</v>
      </c>
      <c r="C2" s="60" t="s">
        <v>30</v>
      </c>
      <c r="D2" s="60" t="s">
        <v>83</v>
      </c>
      <c r="E2" s="60" t="s">
        <v>31</v>
      </c>
      <c r="F2" s="60" t="s">
        <v>32</v>
      </c>
      <c r="G2" s="60" t="s">
        <v>33</v>
      </c>
      <c r="H2" s="61" t="s">
        <v>34</v>
      </c>
      <c r="I2" s="60" t="s">
        <v>35</v>
      </c>
      <c r="J2" s="60" t="s">
        <v>72</v>
      </c>
      <c r="K2" s="62" t="s">
        <v>59</v>
      </c>
      <c r="L2" s="63" t="s">
        <v>1</v>
      </c>
      <c r="M2" s="64" t="s">
        <v>60</v>
      </c>
      <c r="N2" s="64" t="s">
        <v>36</v>
      </c>
      <c r="O2" s="65" t="s">
        <v>37</v>
      </c>
      <c r="P2" s="66" t="s">
        <v>38</v>
      </c>
      <c r="Q2" s="57" t="s">
        <v>148</v>
      </c>
    </row>
    <row r="3" spans="1:18" ht="15.95" customHeight="1">
      <c r="A3" s="67">
        <v>9</v>
      </c>
      <c r="B3" s="162"/>
      <c r="C3" s="162"/>
      <c r="D3" s="162">
        <v>288.02999999999997</v>
      </c>
      <c r="E3" s="162"/>
      <c r="F3" s="162">
        <v>288.86111111111114</v>
      </c>
      <c r="G3" s="162"/>
      <c r="H3" s="163"/>
      <c r="I3" s="162"/>
      <c r="J3" s="162">
        <v>286.25</v>
      </c>
      <c r="K3" s="162">
        <v>289.14285714285717</v>
      </c>
      <c r="L3" s="156">
        <v>293</v>
      </c>
      <c r="M3" s="103">
        <f t="shared" ref="M3:M4" si="0">AVERAGE(B3:K3)</f>
        <v>288.07099206349204</v>
      </c>
      <c r="N3" s="103">
        <f t="shared" ref="N3:N17" si="1">MAX(B3:K3)-MIN(B3:K3)</f>
        <v>2.8928571428571672</v>
      </c>
      <c r="O3" s="65">
        <v>278</v>
      </c>
      <c r="P3" s="66">
        <v>308</v>
      </c>
      <c r="Q3" s="177">
        <f>M3/M3*100</f>
        <v>100</v>
      </c>
    </row>
    <row r="4" spans="1:18" ht="15.95" customHeight="1">
      <c r="A4" s="67">
        <v>10</v>
      </c>
      <c r="B4" s="162">
        <v>290.68181818181819</v>
      </c>
      <c r="C4" s="162">
        <v>289.13227272727272</v>
      </c>
      <c r="D4" s="162">
        <v>290.17</v>
      </c>
      <c r="E4" s="162">
        <v>284.45999999999998</v>
      </c>
      <c r="F4" s="162">
        <v>287.13125000000002</v>
      </c>
      <c r="G4" s="162">
        <v>288.58333333333331</v>
      </c>
      <c r="H4" s="162">
        <v>289.3</v>
      </c>
      <c r="I4" s="162">
        <v>292.2</v>
      </c>
      <c r="J4" s="162">
        <v>285.98</v>
      </c>
      <c r="K4" s="162">
        <v>283.36666666666667</v>
      </c>
      <c r="L4" s="156">
        <v>293</v>
      </c>
      <c r="M4" s="103">
        <f t="shared" si="0"/>
        <v>288.10053409090909</v>
      </c>
      <c r="N4" s="103">
        <f t="shared" si="1"/>
        <v>8.8333333333333144</v>
      </c>
      <c r="O4" s="65">
        <v>278</v>
      </c>
      <c r="P4" s="66">
        <v>308</v>
      </c>
      <c r="Q4" s="177">
        <f>M4/M$3*100</f>
        <v>100.01025512051922</v>
      </c>
    </row>
    <row r="5" spans="1:18" ht="15.95" customHeight="1">
      <c r="A5" s="67">
        <v>11</v>
      </c>
      <c r="B5" s="162">
        <v>291.5</v>
      </c>
      <c r="C5" s="162">
        <v>286.79611111111109</v>
      </c>
      <c r="D5" s="162">
        <v>292</v>
      </c>
      <c r="E5" s="162">
        <v>282.93</v>
      </c>
      <c r="F5" s="162">
        <v>288.70909090909089</v>
      </c>
      <c r="G5" s="162">
        <v>289.375</v>
      </c>
      <c r="H5" s="162">
        <v>289.39999999999998</v>
      </c>
      <c r="I5" s="162">
        <v>289.86900000000003</v>
      </c>
      <c r="J5" s="162">
        <v>287.3</v>
      </c>
      <c r="K5" s="162">
        <v>283.51851851851853</v>
      </c>
      <c r="L5" s="156">
        <v>293</v>
      </c>
      <c r="M5" s="103">
        <f t="shared" ref="M5:M20" si="2">AVERAGE(B5:K5)</f>
        <v>288.13977205387209</v>
      </c>
      <c r="N5" s="103">
        <f t="shared" si="1"/>
        <v>9.0699999999999932</v>
      </c>
      <c r="O5" s="65">
        <v>278</v>
      </c>
      <c r="P5" s="66">
        <v>308</v>
      </c>
      <c r="Q5" s="177">
        <f t="shared" ref="Q5:Q20" si="3">M5/M$3*100</f>
        <v>100.0238760556512</v>
      </c>
    </row>
    <row r="6" spans="1:18" ht="15.95" customHeight="1">
      <c r="A6" s="67">
        <v>12</v>
      </c>
      <c r="B6" s="162">
        <v>291.94444444444446</v>
      </c>
      <c r="C6" s="162">
        <v>286.85764705882355</v>
      </c>
      <c r="D6" s="162">
        <v>291.11</v>
      </c>
      <c r="E6" s="162">
        <v>281.22000000000003</v>
      </c>
      <c r="F6" s="162">
        <v>291.22142857142853</v>
      </c>
      <c r="G6" s="162">
        <v>289.66666666666669</v>
      </c>
      <c r="H6" s="162">
        <v>289.8</v>
      </c>
      <c r="I6" s="162">
        <v>292.32900000000001</v>
      </c>
      <c r="J6" s="162">
        <v>286.42</v>
      </c>
      <c r="K6" s="162">
        <v>289.11538461538464</v>
      </c>
      <c r="L6" s="156">
        <v>293</v>
      </c>
      <c r="M6" s="103">
        <f t="shared" si="2"/>
        <v>288.96845713567484</v>
      </c>
      <c r="N6" s="103">
        <f t="shared" si="1"/>
        <v>11.10899999999998</v>
      </c>
      <c r="O6" s="65">
        <v>278</v>
      </c>
      <c r="P6" s="66">
        <v>308</v>
      </c>
      <c r="Q6" s="177">
        <f t="shared" si="3"/>
        <v>100.31154302130669</v>
      </c>
    </row>
    <row r="7" spans="1:18" ht="15.95" customHeight="1">
      <c r="A7" s="67">
        <v>1</v>
      </c>
      <c r="B7" s="162">
        <v>292.31578947368422</v>
      </c>
      <c r="C7" s="162">
        <v>284.93944444444446</v>
      </c>
      <c r="D7" s="162">
        <v>290.12</v>
      </c>
      <c r="E7" s="162">
        <v>280.58999999999997</v>
      </c>
      <c r="F7" s="162">
        <v>291.31754385964928</v>
      </c>
      <c r="G7" s="162">
        <v>290.27999999999997</v>
      </c>
      <c r="H7" s="162">
        <v>289.10000000000002</v>
      </c>
      <c r="I7" s="162">
        <v>292.42</v>
      </c>
      <c r="J7" s="162">
        <v>286.75</v>
      </c>
      <c r="K7" s="162">
        <v>289.16129032258067</v>
      </c>
      <c r="L7" s="156">
        <v>293</v>
      </c>
      <c r="M7" s="103">
        <f t="shared" si="2"/>
        <v>288.69940681003584</v>
      </c>
      <c r="N7" s="103">
        <f t="shared" si="1"/>
        <v>11.830000000000041</v>
      </c>
      <c r="O7" s="65">
        <v>278</v>
      </c>
      <c r="P7" s="66">
        <v>308</v>
      </c>
      <c r="Q7" s="177">
        <f t="shared" si="3"/>
        <v>100.21814579178638</v>
      </c>
    </row>
    <row r="8" spans="1:18" ht="15.95" customHeight="1">
      <c r="A8" s="67">
        <v>2</v>
      </c>
      <c r="B8" s="162">
        <v>292.60526315789474</v>
      </c>
      <c r="C8" s="162">
        <v>283.62619047619046</v>
      </c>
      <c r="D8" s="162">
        <v>291.14999999999998</v>
      </c>
      <c r="E8" s="162">
        <v>282.37</v>
      </c>
      <c r="F8" s="162">
        <v>291.3472727272727</v>
      </c>
      <c r="G8" s="162">
        <v>289.70833333333331</v>
      </c>
      <c r="H8" s="162">
        <v>288.89999999999998</v>
      </c>
      <c r="I8" s="162">
        <v>292.75</v>
      </c>
      <c r="J8" s="162">
        <v>285.57</v>
      </c>
      <c r="K8" s="162">
        <v>286.22222222222223</v>
      </c>
      <c r="L8" s="156">
        <v>293</v>
      </c>
      <c r="M8" s="103">
        <f t="shared" si="2"/>
        <v>288.42492819169132</v>
      </c>
      <c r="N8" s="103">
        <f t="shared" si="1"/>
        <v>10.379999999999995</v>
      </c>
      <c r="O8" s="65">
        <v>278</v>
      </c>
      <c r="P8" s="66">
        <v>308</v>
      </c>
      <c r="Q8" s="177">
        <f t="shared" si="3"/>
        <v>100.12286420290496</v>
      </c>
    </row>
    <row r="9" spans="1:18" ht="15.95" customHeight="1">
      <c r="A9" s="67">
        <v>3</v>
      </c>
      <c r="B9" s="162">
        <v>293.75</v>
      </c>
      <c r="C9" s="162">
        <v>284.57909090909095</v>
      </c>
      <c r="D9" s="162">
        <v>291.11</v>
      </c>
      <c r="E9" s="162">
        <v>284.45</v>
      </c>
      <c r="F9" s="162">
        <v>291.25937499999998</v>
      </c>
      <c r="G9" s="162">
        <v>289.45454545454544</v>
      </c>
      <c r="H9" s="162">
        <v>291.10000000000002</v>
      </c>
      <c r="I9" s="162">
        <v>293.291</v>
      </c>
      <c r="J9" s="162">
        <v>284.89999999999998</v>
      </c>
      <c r="K9" s="162">
        <v>289.03225806451616</v>
      </c>
      <c r="L9" s="156">
        <v>293</v>
      </c>
      <c r="M9" s="103">
        <f t="shared" si="2"/>
        <v>289.29262694281528</v>
      </c>
      <c r="N9" s="103">
        <f t="shared" si="1"/>
        <v>9.3000000000000114</v>
      </c>
      <c r="O9" s="65">
        <v>278</v>
      </c>
      <c r="P9" s="66">
        <v>308</v>
      </c>
      <c r="Q9" s="177">
        <f t="shared" si="3"/>
        <v>100.42407424314837</v>
      </c>
    </row>
    <row r="10" spans="1:18" ht="15.95" customHeight="1">
      <c r="A10" s="67">
        <v>4</v>
      </c>
      <c r="B10" s="162">
        <v>293.91666666666669</v>
      </c>
      <c r="C10" s="162">
        <v>283.62619047619046</v>
      </c>
      <c r="D10" s="162">
        <v>287.60000000000002</v>
      </c>
      <c r="E10" s="162">
        <v>285.10000000000002</v>
      </c>
      <c r="F10" s="162">
        <v>290.85238095238077</v>
      </c>
      <c r="G10" s="162">
        <v>284.66666666666669</v>
      </c>
      <c r="H10" s="162">
        <v>291.7</v>
      </c>
      <c r="I10" s="162">
        <v>293.67200000000003</v>
      </c>
      <c r="J10" s="162">
        <v>290.88</v>
      </c>
      <c r="K10" s="162">
        <v>287.36666666666667</v>
      </c>
      <c r="L10" s="156">
        <v>293</v>
      </c>
      <c r="M10" s="103">
        <f t="shared" si="2"/>
        <v>288.93805714285719</v>
      </c>
      <c r="N10" s="103">
        <f t="shared" si="1"/>
        <v>10.290476190476227</v>
      </c>
      <c r="O10" s="65">
        <v>278</v>
      </c>
      <c r="P10" s="66">
        <v>308</v>
      </c>
      <c r="Q10" s="177">
        <f t="shared" si="3"/>
        <v>100.30099006954995</v>
      </c>
    </row>
    <row r="11" spans="1:18" ht="15.95" customHeight="1">
      <c r="A11" s="67">
        <v>5</v>
      </c>
      <c r="B11" s="162">
        <v>294.16666666666669</v>
      </c>
      <c r="C11" s="162">
        <v>285.68166666666662</v>
      </c>
      <c r="D11" s="162">
        <v>291.19</v>
      </c>
      <c r="E11" s="162">
        <v>286.35000000000002</v>
      </c>
      <c r="F11" s="162">
        <v>291.79056603773586</v>
      </c>
      <c r="G11" s="162">
        <v>289.60000000000002</v>
      </c>
      <c r="H11" s="162">
        <v>290.8</v>
      </c>
      <c r="I11" s="162">
        <v>288.97199999999998</v>
      </c>
      <c r="J11" s="162">
        <v>291.63</v>
      </c>
      <c r="K11" s="162">
        <v>289.80645161290323</v>
      </c>
      <c r="L11" s="156">
        <v>293</v>
      </c>
      <c r="M11" s="103">
        <f t="shared" si="2"/>
        <v>289.99873509839728</v>
      </c>
      <c r="N11" s="103">
        <f t="shared" si="1"/>
        <v>8.4850000000000705</v>
      </c>
      <c r="O11" s="65">
        <v>278</v>
      </c>
      <c r="P11" s="66">
        <v>308</v>
      </c>
      <c r="Q11" s="177">
        <f t="shared" si="3"/>
        <v>100.66919026490537</v>
      </c>
    </row>
    <row r="12" spans="1:18" ht="15.95" customHeight="1">
      <c r="A12" s="67">
        <v>6</v>
      </c>
      <c r="B12" s="162">
        <v>292.19444444444446</v>
      </c>
      <c r="C12" s="162">
        <v>283.62619047619046</v>
      </c>
      <c r="D12" s="162">
        <v>291.73</v>
      </c>
      <c r="E12" s="162">
        <v>285.3</v>
      </c>
      <c r="F12" s="162">
        <v>292.3</v>
      </c>
      <c r="G12" s="162">
        <v>291.03333333333336</v>
      </c>
      <c r="H12" s="162">
        <v>288.3</v>
      </c>
      <c r="I12" s="162">
        <v>288.32900000000001</v>
      </c>
      <c r="J12" s="162">
        <v>289.42</v>
      </c>
      <c r="K12" s="162">
        <v>287.73333333333335</v>
      </c>
      <c r="L12" s="156">
        <v>293</v>
      </c>
      <c r="M12" s="103">
        <f t="shared" si="2"/>
        <v>288.99663015873023</v>
      </c>
      <c r="N12" s="103">
        <f t="shared" si="1"/>
        <v>8.6738095238095525</v>
      </c>
      <c r="O12" s="65">
        <v>278</v>
      </c>
      <c r="P12" s="66">
        <v>308</v>
      </c>
      <c r="Q12" s="177">
        <f t="shared" si="3"/>
        <v>100.32132291023395</v>
      </c>
    </row>
    <row r="13" spans="1:18" ht="15.95" customHeight="1">
      <c r="A13" s="67">
        <v>7</v>
      </c>
      <c r="B13" s="162">
        <v>292.41176470588238</v>
      </c>
      <c r="C13" s="162">
        <v>288.1754545454545</v>
      </c>
      <c r="D13" s="162">
        <v>290.58999999999997</v>
      </c>
      <c r="E13" s="162">
        <v>284.39999999999998</v>
      </c>
      <c r="F13" s="162">
        <v>293.85606060606068</v>
      </c>
      <c r="G13" s="162">
        <v>292.24444444444447</v>
      </c>
      <c r="H13" s="162">
        <v>289.8</v>
      </c>
      <c r="I13" s="162">
        <v>287.91500000000002</v>
      </c>
      <c r="J13" s="162">
        <v>289.35000000000002</v>
      </c>
      <c r="K13" s="162">
        <v>289.77419354838707</v>
      </c>
      <c r="L13" s="156">
        <v>293</v>
      </c>
      <c r="M13" s="103">
        <f t="shared" si="2"/>
        <v>289.85169178502292</v>
      </c>
      <c r="N13" s="103">
        <f t="shared" si="1"/>
        <v>9.4560606060607029</v>
      </c>
      <c r="O13" s="65">
        <v>278</v>
      </c>
      <c r="P13" s="66">
        <v>308</v>
      </c>
      <c r="Q13" s="177">
        <f t="shared" si="3"/>
        <v>100.61814614126034</v>
      </c>
    </row>
    <row r="14" spans="1:18" ht="15.95" customHeight="1">
      <c r="A14" s="67">
        <v>8</v>
      </c>
      <c r="B14" s="162">
        <v>292.25</v>
      </c>
      <c r="C14" s="162">
        <v>288.56333333333333</v>
      </c>
      <c r="D14" s="162">
        <v>290.11</v>
      </c>
      <c r="E14" s="162">
        <v>283.55</v>
      </c>
      <c r="F14" s="162">
        <v>292.24655172413799</v>
      </c>
      <c r="G14" s="162">
        <v>290.58</v>
      </c>
      <c r="H14" s="162">
        <v>289.10000000000002</v>
      </c>
      <c r="I14" s="162">
        <v>287.66300000000001</v>
      </c>
      <c r="J14" s="162">
        <v>289</v>
      </c>
      <c r="K14" s="162">
        <v>289.35483870967744</v>
      </c>
      <c r="L14" s="156">
        <v>293</v>
      </c>
      <c r="M14" s="103">
        <f t="shared" si="2"/>
        <v>289.24177237671489</v>
      </c>
      <c r="N14" s="103">
        <f t="shared" si="1"/>
        <v>8.6999999999999886</v>
      </c>
      <c r="O14" s="65">
        <v>278</v>
      </c>
      <c r="P14" s="66">
        <v>308</v>
      </c>
      <c r="Q14" s="177">
        <f t="shared" si="3"/>
        <v>100.4064207592845</v>
      </c>
    </row>
    <row r="15" spans="1:18" ht="15.95" customHeight="1">
      <c r="A15" s="67">
        <v>9</v>
      </c>
      <c r="B15" s="162">
        <v>292.59375</v>
      </c>
      <c r="C15" s="162">
        <v>287.13833333333326</v>
      </c>
      <c r="D15" s="162">
        <v>290.32</v>
      </c>
      <c r="E15" s="162">
        <v>284.33</v>
      </c>
      <c r="F15" s="162">
        <v>292.22777777777787</v>
      </c>
      <c r="G15" s="162">
        <v>288.7659574468085</v>
      </c>
      <c r="H15" s="162">
        <v>289.39999999999998</v>
      </c>
      <c r="I15" s="162">
        <v>287.5</v>
      </c>
      <c r="J15" s="162">
        <v>287.45999999999998</v>
      </c>
      <c r="K15" s="162">
        <v>293.89999999999998</v>
      </c>
      <c r="L15" s="156">
        <v>293</v>
      </c>
      <c r="M15" s="103">
        <f t="shared" si="2"/>
        <v>289.36358185579195</v>
      </c>
      <c r="N15" s="103">
        <f t="shared" si="1"/>
        <v>9.5699999999999932</v>
      </c>
      <c r="O15" s="65">
        <v>278</v>
      </c>
      <c r="P15" s="66">
        <v>308</v>
      </c>
      <c r="Q15" s="177">
        <f t="shared" si="3"/>
        <v>100.4487052941502</v>
      </c>
      <c r="R15" s="12"/>
    </row>
    <row r="16" spans="1:18" ht="15.95" customHeight="1">
      <c r="A16" s="67">
        <v>10</v>
      </c>
      <c r="B16" s="162">
        <v>290.09375</v>
      </c>
      <c r="C16" s="162">
        <v>288.56333333333333</v>
      </c>
      <c r="D16" s="162">
        <v>292.38</v>
      </c>
      <c r="E16" s="162">
        <v>285.45</v>
      </c>
      <c r="F16" s="162">
        <v>293.51746029999998</v>
      </c>
      <c r="G16" s="162">
        <v>286.77419354838707</v>
      </c>
      <c r="H16" s="162">
        <v>291.8</v>
      </c>
      <c r="I16" s="162">
        <v>284.49400000000003</v>
      </c>
      <c r="J16" s="162">
        <v>291.58</v>
      </c>
      <c r="K16" s="162">
        <v>288.48979591836735</v>
      </c>
      <c r="L16" s="156">
        <v>293</v>
      </c>
      <c r="M16" s="103">
        <f t="shared" si="2"/>
        <v>289.31425331000872</v>
      </c>
      <c r="N16" s="103">
        <f t="shared" si="1"/>
        <v>9.0234602999999538</v>
      </c>
      <c r="O16" s="65">
        <v>278</v>
      </c>
      <c r="P16" s="66">
        <v>308</v>
      </c>
      <c r="Q16" s="177">
        <f t="shared" si="3"/>
        <v>100.4315815478716</v>
      </c>
      <c r="R16" s="12"/>
    </row>
    <row r="17" spans="1:18" ht="15.95" customHeight="1">
      <c r="A17" s="67">
        <v>11</v>
      </c>
      <c r="B17" s="162">
        <v>290.625</v>
      </c>
      <c r="C17" s="162">
        <v>282.54526315789468</v>
      </c>
      <c r="D17" s="162">
        <v>291.92</v>
      </c>
      <c r="E17" s="162">
        <v>286.45999999999998</v>
      </c>
      <c r="F17" s="162">
        <v>291.38301886792459</v>
      </c>
      <c r="G17" s="162">
        <v>286.8095238095238</v>
      </c>
      <c r="H17" s="162">
        <v>293.60000000000002</v>
      </c>
      <c r="I17" s="162">
        <v>286.92399999999998</v>
      </c>
      <c r="J17" s="162">
        <v>291.25</v>
      </c>
      <c r="K17" s="162">
        <v>286.84615384615387</v>
      </c>
      <c r="L17" s="156">
        <v>293</v>
      </c>
      <c r="M17" s="103">
        <f t="shared" si="2"/>
        <v>288.83629596814973</v>
      </c>
      <c r="N17" s="103">
        <f t="shared" si="1"/>
        <v>11.054736842105342</v>
      </c>
      <c r="O17" s="65">
        <v>278</v>
      </c>
      <c r="P17" s="66">
        <v>308</v>
      </c>
      <c r="Q17" s="177">
        <f t="shared" si="3"/>
        <v>100.26566503596067</v>
      </c>
      <c r="R17" s="12"/>
    </row>
    <row r="18" spans="1:18" ht="15.95" customHeight="1">
      <c r="A18" s="67">
        <v>12</v>
      </c>
      <c r="B18" s="162">
        <v>290.5</v>
      </c>
      <c r="C18" s="162">
        <v>284.08421052631581</v>
      </c>
      <c r="D18" s="162">
        <v>290.10000000000002</v>
      </c>
      <c r="E18" s="162">
        <v>285.69</v>
      </c>
      <c r="F18" s="162">
        <v>294.61964285714288</v>
      </c>
      <c r="G18" s="162">
        <v>286.88095238095241</v>
      </c>
      <c r="H18" s="162">
        <v>292.7</v>
      </c>
      <c r="I18" s="162">
        <v>289.33699999999999</v>
      </c>
      <c r="J18" s="162">
        <v>291.04000000000002</v>
      </c>
      <c r="K18" s="162">
        <v>289.33333333333331</v>
      </c>
      <c r="L18" s="156">
        <v>293</v>
      </c>
      <c r="M18" s="103">
        <f t="shared" si="2"/>
        <v>289.42851390977444</v>
      </c>
      <c r="N18" s="103">
        <f>MAX(B18:K18)-MIN(B18:K18)</f>
        <v>10.535432330827064</v>
      </c>
      <c r="O18" s="65">
        <v>278</v>
      </c>
      <c r="P18" s="66">
        <v>308</v>
      </c>
      <c r="Q18" s="177">
        <f t="shared" si="3"/>
        <v>100.47124559003954</v>
      </c>
    </row>
    <row r="19" spans="1:18" ht="15.95" customHeight="1">
      <c r="A19" s="69">
        <v>1</v>
      </c>
      <c r="B19" s="162">
        <v>290.0625</v>
      </c>
      <c r="C19" s="162">
        <v>283.70894736842109</v>
      </c>
      <c r="D19" s="162">
        <v>289.89</v>
      </c>
      <c r="E19" s="162">
        <v>285.60000000000002</v>
      </c>
      <c r="F19" s="162">
        <v>293.40862068965532</v>
      </c>
      <c r="G19" s="162">
        <v>289.71428571428572</v>
      </c>
      <c r="H19" s="162">
        <v>292.10000000000002</v>
      </c>
      <c r="I19" s="162">
        <v>286</v>
      </c>
      <c r="J19" s="162">
        <v>289.67</v>
      </c>
      <c r="K19" s="162">
        <v>283.94444444444446</v>
      </c>
      <c r="L19" s="156">
        <v>293</v>
      </c>
      <c r="M19" s="103">
        <f t="shared" si="2"/>
        <v>288.40987982168065</v>
      </c>
      <c r="N19" s="103">
        <f>MAX(B19:K19)-MIN(B19:K19)</f>
        <v>9.6996733212342292</v>
      </c>
      <c r="O19" s="65">
        <v>278</v>
      </c>
      <c r="P19" s="66">
        <v>308</v>
      </c>
      <c r="Q19" s="177">
        <f t="shared" si="3"/>
        <v>100.11764036210695</v>
      </c>
    </row>
    <row r="20" spans="1:18" ht="15.95" customHeight="1">
      <c r="A20" s="69">
        <v>2</v>
      </c>
      <c r="B20" s="162">
        <v>290.33333333333331</v>
      </c>
      <c r="C20" s="162">
        <v>283.16400000000004</v>
      </c>
      <c r="D20" s="162"/>
      <c r="E20" s="162"/>
      <c r="F20" s="162">
        <v>292.49137931034477</v>
      </c>
      <c r="G20" s="162"/>
      <c r="H20" s="162">
        <v>292.3</v>
      </c>
      <c r="I20" s="162">
        <v>285.23099999999999</v>
      </c>
      <c r="J20" s="162">
        <v>291.42</v>
      </c>
      <c r="K20" s="162">
        <v>292.10000000000002</v>
      </c>
      <c r="L20" s="156">
        <v>293</v>
      </c>
      <c r="M20" s="103">
        <f t="shared" si="2"/>
        <v>289.57710180623974</v>
      </c>
      <c r="N20" s="103">
        <f>MAX(B20:K20)-MIN(B20:K20)</f>
        <v>9.3273793103447247</v>
      </c>
      <c r="O20" s="65">
        <v>278</v>
      </c>
      <c r="P20" s="66">
        <v>308</v>
      </c>
      <c r="Q20" s="177">
        <f t="shared" si="3"/>
        <v>100.52282589508899</v>
      </c>
    </row>
    <row r="21" spans="1:18" ht="15.95" customHeight="1">
      <c r="A21" s="69">
        <v>3</v>
      </c>
      <c r="B21" s="162"/>
      <c r="C21" s="162"/>
      <c r="D21" s="162"/>
      <c r="E21" s="162"/>
      <c r="F21" s="162"/>
      <c r="G21" s="162"/>
      <c r="H21" s="162">
        <v>292.2</v>
      </c>
      <c r="I21" s="162"/>
      <c r="J21" s="162"/>
      <c r="K21" s="162"/>
      <c r="L21" s="156">
        <v>293</v>
      </c>
      <c r="M21" s="103">
        <f t="shared" ref="M21" si="4">AVERAGE(B21:K21)</f>
        <v>292.2</v>
      </c>
      <c r="N21" s="103">
        <f>MAX(B21:K21)-MIN(B21:K21)</f>
        <v>0</v>
      </c>
      <c r="O21" s="65">
        <v>278</v>
      </c>
      <c r="P21" s="66">
        <v>308</v>
      </c>
      <c r="Q21" s="177">
        <f t="shared" ref="Q21" si="5">M21/M$3*100</f>
        <v>101.43332999512768</v>
      </c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5"/>
  <dimension ref="A1:R21"/>
  <sheetViews>
    <sheetView zoomScale="80" workbookViewId="0">
      <selection activeCell="H22" sqref="H22"/>
    </sheetView>
  </sheetViews>
  <sheetFormatPr defaultRowHeight="13.5"/>
  <cols>
    <col min="1" max="1" width="3.125" customWidth="1"/>
    <col min="2" max="2" width="9" customWidth="1"/>
    <col min="3" max="3" width="9.375" bestFit="1" customWidth="1"/>
    <col min="4" max="5" width="8.625" customWidth="1"/>
    <col min="6" max="6" width="9.5" customWidth="1"/>
    <col min="7" max="8" width="8.625" customWidth="1"/>
    <col min="9" max="9" width="10.625" customWidth="1"/>
    <col min="10" max="10" width="8.625" customWidth="1"/>
    <col min="11" max="11" width="9.375" customWidth="1"/>
    <col min="12" max="12" width="6.875" customWidth="1"/>
    <col min="13" max="13" width="9.75" customWidth="1"/>
    <col min="14" max="14" width="7.25" customWidth="1"/>
    <col min="15" max="16" width="2.625" customWidth="1"/>
  </cols>
  <sheetData>
    <row r="1" spans="1:18" ht="20.100000000000001" customHeight="1">
      <c r="F1" s="58" t="s">
        <v>7</v>
      </c>
    </row>
    <row r="2" spans="1:18" ht="15.95" customHeight="1">
      <c r="A2" s="2" t="s">
        <v>66</v>
      </c>
      <c r="B2" s="71" t="s">
        <v>29</v>
      </c>
      <c r="C2" s="71" t="s">
        <v>30</v>
      </c>
      <c r="D2" s="71" t="s">
        <v>83</v>
      </c>
      <c r="E2" s="71" t="s">
        <v>31</v>
      </c>
      <c r="F2" s="71" t="s">
        <v>32</v>
      </c>
      <c r="G2" s="71" t="s">
        <v>33</v>
      </c>
      <c r="H2" s="72" t="s">
        <v>34</v>
      </c>
      <c r="I2" s="71" t="s">
        <v>35</v>
      </c>
      <c r="J2" s="71" t="s">
        <v>72</v>
      </c>
      <c r="K2" s="73" t="s">
        <v>59</v>
      </c>
      <c r="L2" s="74" t="s">
        <v>1</v>
      </c>
      <c r="M2" s="75" t="s">
        <v>60</v>
      </c>
      <c r="N2" s="75" t="s">
        <v>36</v>
      </c>
      <c r="O2" s="76" t="s">
        <v>37</v>
      </c>
      <c r="P2" s="77" t="s">
        <v>38</v>
      </c>
      <c r="Q2" s="78" t="s">
        <v>148</v>
      </c>
    </row>
    <row r="3" spans="1:18" ht="15.95" customHeight="1">
      <c r="A3" s="67">
        <v>9</v>
      </c>
      <c r="B3" s="162"/>
      <c r="C3" s="162"/>
      <c r="D3" s="162">
        <v>290.01</v>
      </c>
      <c r="E3" s="162"/>
      <c r="F3" s="162">
        <v>291.48333333333335</v>
      </c>
      <c r="G3" s="162"/>
      <c r="H3" s="163"/>
      <c r="I3" s="162"/>
      <c r="J3" s="162">
        <v>284.85000000000002</v>
      </c>
      <c r="K3" s="162">
        <v>297.85714285714283</v>
      </c>
      <c r="L3" s="156">
        <v>292</v>
      </c>
      <c r="M3" s="103">
        <f t="shared" ref="M3:M20" si="0">AVERAGE(B3:K3)</f>
        <v>291.05011904761903</v>
      </c>
      <c r="N3" s="103">
        <f t="shared" ref="N3:N17" si="1">MAX(B3:K3)-MIN(B3:K3)</f>
        <v>13.00714285714281</v>
      </c>
      <c r="O3" s="76">
        <v>277</v>
      </c>
      <c r="P3" s="77">
        <v>307</v>
      </c>
      <c r="Q3" s="79">
        <f>M3/M3*100</f>
        <v>100</v>
      </c>
    </row>
    <row r="4" spans="1:18" ht="15.95" customHeight="1">
      <c r="A4" s="67">
        <v>10</v>
      </c>
      <c r="B4" s="162">
        <v>292.18181818181819</v>
      </c>
      <c r="C4" s="162">
        <v>291.94590909090903</v>
      </c>
      <c r="D4" s="162">
        <v>285.39</v>
      </c>
      <c r="E4" s="162">
        <v>291.97000000000003</v>
      </c>
      <c r="F4" s="162">
        <v>291.52343750000006</v>
      </c>
      <c r="G4" s="162">
        <v>290.83333333333331</v>
      </c>
      <c r="H4" s="162">
        <v>286.3</v>
      </c>
      <c r="I4" s="162">
        <v>289</v>
      </c>
      <c r="J4" s="162">
        <v>289.60000000000002</v>
      </c>
      <c r="K4" s="162">
        <v>297.24137931034483</v>
      </c>
      <c r="L4" s="156">
        <v>292</v>
      </c>
      <c r="M4" s="103">
        <f t="shared" si="0"/>
        <v>290.59858774164047</v>
      </c>
      <c r="N4" s="103">
        <f t="shared" si="1"/>
        <v>11.851379310344839</v>
      </c>
      <c r="O4" s="76">
        <v>277</v>
      </c>
      <c r="P4" s="77">
        <v>307</v>
      </c>
      <c r="Q4" s="79">
        <f>M4/M$3*100</f>
        <v>99.844861322353665</v>
      </c>
    </row>
    <row r="5" spans="1:18" ht="15.95" customHeight="1">
      <c r="A5" s="67">
        <v>11</v>
      </c>
      <c r="B5" s="162">
        <v>291.55555555555554</v>
      </c>
      <c r="C5" s="162">
        <v>289.9227777777777</v>
      </c>
      <c r="D5" s="162">
        <v>289.31</v>
      </c>
      <c r="E5" s="162">
        <v>290.26</v>
      </c>
      <c r="F5" s="162">
        <v>290.60909090909092</v>
      </c>
      <c r="G5" s="162">
        <v>289.625</v>
      </c>
      <c r="H5" s="162">
        <v>285.60000000000002</v>
      </c>
      <c r="I5" s="162">
        <v>286.02600000000001</v>
      </c>
      <c r="J5" s="162">
        <v>290.64</v>
      </c>
      <c r="K5" s="162">
        <v>297.32</v>
      </c>
      <c r="L5" s="156">
        <v>292</v>
      </c>
      <c r="M5" s="103">
        <f t="shared" si="0"/>
        <v>290.08684242424238</v>
      </c>
      <c r="N5" s="103">
        <f t="shared" si="1"/>
        <v>11.71999999999997</v>
      </c>
      <c r="O5" s="76">
        <v>277</v>
      </c>
      <c r="P5" s="77">
        <v>307</v>
      </c>
      <c r="Q5" s="79">
        <f t="shared" ref="Q5:Q17" si="2">M5/M$3*100</f>
        <v>99.669034107758236</v>
      </c>
    </row>
    <row r="6" spans="1:18" ht="15.95" customHeight="1">
      <c r="A6" s="67">
        <v>12</v>
      </c>
      <c r="B6" s="162">
        <v>292.41666666666669</v>
      </c>
      <c r="C6" s="162">
        <v>289.17684210526318</v>
      </c>
      <c r="D6" s="162">
        <v>289.79000000000002</v>
      </c>
      <c r="E6" s="162">
        <v>289.85000000000002</v>
      </c>
      <c r="F6" s="162">
        <v>292.63035714285712</v>
      </c>
      <c r="G6" s="162">
        <v>288.41666666666669</v>
      </c>
      <c r="H6" s="162">
        <v>284.8</v>
      </c>
      <c r="I6" s="162">
        <v>291.32100000000003</v>
      </c>
      <c r="J6" s="162">
        <v>291.45999999999998</v>
      </c>
      <c r="K6" s="162">
        <v>297.65384615384613</v>
      </c>
      <c r="L6" s="156">
        <v>292</v>
      </c>
      <c r="M6" s="103">
        <f t="shared" si="0"/>
        <v>290.75153787352997</v>
      </c>
      <c r="N6" s="103">
        <f t="shared" si="1"/>
        <v>12.853846153846121</v>
      </c>
      <c r="O6" s="76">
        <v>277</v>
      </c>
      <c r="P6" s="77">
        <v>307</v>
      </c>
      <c r="Q6" s="79">
        <f t="shared" si="2"/>
        <v>99.897412454230874</v>
      </c>
    </row>
    <row r="7" spans="1:18" ht="15.95" customHeight="1">
      <c r="A7" s="67">
        <v>1</v>
      </c>
      <c r="B7" s="162">
        <v>291.76315789473682</v>
      </c>
      <c r="C7" s="162">
        <v>287.72722222222228</v>
      </c>
      <c r="D7" s="162">
        <v>290.58999999999997</v>
      </c>
      <c r="E7" s="162">
        <v>288.83999999999997</v>
      </c>
      <c r="F7" s="162">
        <v>295.10877192982457</v>
      </c>
      <c r="G7" s="162">
        <v>289.32</v>
      </c>
      <c r="H7" s="162">
        <v>284.8</v>
      </c>
      <c r="I7" s="162">
        <v>291.654</v>
      </c>
      <c r="J7" s="162">
        <v>292.20999999999998</v>
      </c>
      <c r="K7" s="162">
        <v>297.91304347826087</v>
      </c>
      <c r="L7" s="156">
        <v>292</v>
      </c>
      <c r="M7" s="103">
        <f t="shared" si="0"/>
        <v>290.99261955250444</v>
      </c>
      <c r="N7" s="103">
        <f t="shared" si="1"/>
        <v>13.113043478260863</v>
      </c>
      <c r="O7" s="76">
        <v>277</v>
      </c>
      <c r="P7" s="77">
        <v>307</v>
      </c>
      <c r="Q7" s="79">
        <f t="shared" si="2"/>
        <v>99.980244125890508</v>
      </c>
    </row>
    <row r="8" spans="1:18" ht="15.95" customHeight="1">
      <c r="A8" s="67">
        <v>2</v>
      </c>
      <c r="B8" s="162">
        <v>293.10526315789474</v>
      </c>
      <c r="C8" s="162">
        <v>283.86095238095237</v>
      </c>
      <c r="D8" s="162">
        <v>289.27</v>
      </c>
      <c r="E8" s="162">
        <v>291.82</v>
      </c>
      <c r="F8" s="162">
        <v>294.97818181818189</v>
      </c>
      <c r="G8" s="162">
        <v>288.66666666666669</v>
      </c>
      <c r="H8" s="162">
        <v>285.10000000000002</v>
      </c>
      <c r="I8" s="162">
        <v>290.85500000000002</v>
      </c>
      <c r="J8" s="162">
        <v>291.83</v>
      </c>
      <c r="K8" s="162">
        <v>298.74074074074076</v>
      </c>
      <c r="L8" s="156">
        <v>292</v>
      </c>
      <c r="M8" s="103">
        <f t="shared" si="0"/>
        <v>290.82268047644368</v>
      </c>
      <c r="N8" s="103">
        <f t="shared" si="1"/>
        <v>14.879788359788392</v>
      </c>
      <c r="O8" s="76">
        <v>277</v>
      </c>
      <c r="P8" s="77">
        <v>307</v>
      </c>
      <c r="Q8" s="79">
        <f t="shared" si="2"/>
        <v>99.92185587419803</v>
      </c>
    </row>
    <row r="9" spans="1:18" ht="15.95" customHeight="1">
      <c r="A9" s="67">
        <v>3</v>
      </c>
      <c r="B9" s="162">
        <v>294.17500000000001</v>
      </c>
      <c r="C9" s="162">
        <v>284.44181818181812</v>
      </c>
      <c r="D9" s="162">
        <v>289.52</v>
      </c>
      <c r="E9" s="162">
        <v>283.23</v>
      </c>
      <c r="F9" s="162">
        <v>293.31875000000002</v>
      </c>
      <c r="G9" s="162">
        <v>292.15789473684208</v>
      </c>
      <c r="H9" s="162">
        <v>282.5</v>
      </c>
      <c r="I9" s="162">
        <v>288.96499999999997</v>
      </c>
      <c r="J9" s="162">
        <v>290.7</v>
      </c>
      <c r="K9" s="162">
        <v>293.54838709677421</v>
      </c>
      <c r="L9" s="156">
        <v>292</v>
      </c>
      <c r="M9" s="103">
        <f t="shared" si="0"/>
        <v>289.25568500154344</v>
      </c>
      <c r="N9" s="103">
        <f t="shared" si="1"/>
        <v>11.675000000000011</v>
      </c>
      <c r="O9" s="76">
        <v>277</v>
      </c>
      <c r="P9" s="77">
        <v>307</v>
      </c>
      <c r="Q9" s="79">
        <f t="shared" si="2"/>
        <v>99.383462184469323</v>
      </c>
    </row>
    <row r="10" spans="1:18" ht="15.95" customHeight="1">
      <c r="A10" s="67">
        <v>4</v>
      </c>
      <c r="B10" s="162">
        <v>293.36111111111109</v>
      </c>
      <c r="C10" s="162">
        <v>283.86095238095237</v>
      </c>
      <c r="D10" s="162">
        <v>291.87</v>
      </c>
      <c r="E10" s="162">
        <v>291.70999999999998</v>
      </c>
      <c r="F10" s="162">
        <v>293.37142857142857</v>
      </c>
      <c r="G10" s="162">
        <v>298.04761904761904</v>
      </c>
      <c r="H10" s="162">
        <v>283.2</v>
      </c>
      <c r="I10" s="162">
        <v>285.80599999999998</v>
      </c>
      <c r="J10" s="162">
        <v>288.06</v>
      </c>
      <c r="K10" s="162">
        <v>293.73333333333335</v>
      </c>
      <c r="L10" s="156">
        <v>292</v>
      </c>
      <c r="M10" s="103">
        <f t="shared" si="0"/>
        <v>290.30204444444445</v>
      </c>
      <c r="N10" s="103">
        <f t="shared" si="1"/>
        <v>14.847619047619048</v>
      </c>
      <c r="O10" s="76">
        <v>277</v>
      </c>
      <c r="P10" s="77">
        <v>307</v>
      </c>
      <c r="Q10" s="79">
        <f t="shared" si="2"/>
        <v>99.742973957329937</v>
      </c>
    </row>
    <row r="11" spans="1:18" ht="15.95" customHeight="1">
      <c r="A11" s="67">
        <v>5</v>
      </c>
      <c r="B11" s="162">
        <v>292.02777777777777</v>
      </c>
      <c r="C11" s="162">
        <v>284.58000000000004</v>
      </c>
      <c r="D11" s="162">
        <v>292.13</v>
      </c>
      <c r="E11" s="162">
        <v>290.77</v>
      </c>
      <c r="F11" s="162">
        <v>295.66415094339612</v>
      </c>
      <c r="G11" s="162">
        <v>299.10000000000002</v>
      </c>
      <c r="H11" s="162">
        <v>282.10000000000002</v>
      </c>
      <c r="I11" s="162">
        <v>285.26799999999997</v>
      </c>
      <c r="J11" s="162">
        <v>289.38</v>
      </c>
      <c r="K11" s="162">
        <v>299.35483870967744</v>
      </c>
      <c r="L11" s="156">
        <v>292</v>
      </c>
      <c r="M11" s="103">
        <f t="shared" si="0"/>
        <v>291.03747674308516</v>
      </c>
      <c r="N11" s="103">
        <f t="shared" si="1"/>
        <v>17.254838709677415</v>
      </c>
      <c r="O11" s="76">
        <v>277</v>
      </c>
      <c r="P11" s="77">
        <v>307</v>
      </c>
      <c r="Q11" s="79">
        <f t="shared" si="2"/>
        <v>99.995656313567153</v>
      </c>
    </row>
    <row r="12" spans="1:18" ht="15.95" customHeight="1">
      <c r="A12" s="67">
        <v>6</v>
      </c>
      <c r="B12" s="162">
        <v>294.16666666666669</v>
      </c>
      <c r="C12" s="162">
        <v>283.86095238095237</v>
      </c>
      <c r="D12" s="162">
        <v>290.13</v>
      </c>
      <c r="E12" s="162">
        <v>289.74</v>
      </c>
      <c r="F12" s="162">
        <v>295.60000000000002</v>
      </c>
      <c r="G12" s="162">
        <v>289.92592592592592</v>
      </c>
      <c r="H12" s="162">
        <v>286.5</v>
      </c>
      <c r="I12" s="162">
        <v>287.95100000000002</v>
      </c>
      <c r="J12" s="162">
        <v>288.8</v>
      </c>
      <c r="K12" s="162">
        <v>296.66666666666669</v>
      </c>
      <c r="L12" s="156">
        <v>292</v>
      </c>
      <c r="M12" s="103">
        <f t="shared" si="0"/>
        <v>290.33412116402121</v>
      </c>
      <c r="N12" s="103">
        <f t="shared" si="1"/>
        <v>12.805714285714316</v>
      </c>
      <c r="O12" s="76">
        <v>277</v>
      </c>
      <c r="P12" s="77">
        <v>307</v>
      </c>
      <c r="Q12" s="79">
        <f t="shared" si="2"/>
        <v>99.753994986863177</v>
      </c>
    </row>
    <row r="13" spans="1:18" ht="15.95" customHeight="1">
      <c r="A13" s="67">
        <v>7</v>
      </c>
      <c r="B13" s="162">
        <v>293.64705882352939</v>
      </c>
      <c r="C13" s="162">
        <v>282.80636363636364</v>
      </c>
      <c r="D13" s="162">
        <v>290.48</v>
      </c>
      <c r="E13" s="162">
        <v>291.26</v>
      </c>
      <c r="F13" s="162">
        <v>296.09696969696967</v>
      </c>
      <c r="G13" s="162">
        <v>290.13333333333333</v>
      </c>
      <c r="H13" s="162">
        <v>285.3</v>
      </c>
      <c r="I13" s="162">
        <v>287.79300000000001</v>
      </c>
      <c r="J13" s="162">
        <v>287.56</v>
      </c>
      <c r="K13" s="162">
        <v>292.41935483870969</v>
      </c>
      <c r="L13" s="156">
        <v>292</v>
      </c>
      <c r="M13" s="103">
        <f t="shared" si="0"/>
        <v>289.74960803289054</v>
      </c>
      <c r="N13" s="103">
        <f t="shared" si="1"/>
        <v>13.290606060606024</v>
      </c>
      <c r="O13" s="76">
        <v>277</v>
      </c>
      <c r="P13" s="77">
        <v>307</v>
      </c>
      <c r="Q13" s="79">
        <f t="shared" si="2"/>
        <v>99.553165956782948</v>
      </c>
    </row>
    <row r="14" spans="1:18" ht="15.95" customHeight="1">
      <c r="A14" s="67">
        <v>8</v>
      </c>
      <c r="B14" s="162">
        <v>293.25</v>
      </c>
      <c r="C14" s="162">
        <v>283.0214285714286</v>
      </c>
      <c r="D14" s="162">
        <v>289.57</v>
      </c>
      <c r="E14" s="162">
        <v>290.52</v>
      </c>
      <c r="F14" s="162">
        <v>294.37903225806451</v>
      </c>
      <c r="G14" s="162">
        <v>290.57142857142856</v>
      </c>
      <c r="H14" s="162">
        <v>285.89999999999998</v>
      </c>
      <c r="I14" s="162">
        <v>288.12</v>
      </c>
      <c r="J14" s="162">
        <v>288.79000000000002</v>
      </c>
      <c r="K14" s="162">
        <v>293.86206896551727</v>
      </c>
      <c r="L14" s="156">
        <v>292</v>
      </c>
      <c r="M14" s="103">
        <f t="shared" si="0"/>
        <v>289.79839583664386</v>
      </c>
      <c r="N14" s="103">
        <f t="shared" si="1"/>
        <v>11.357603686635912</v>
      </c>
      <c r="O14" s="76">
        <v>277</v>
      </c>
      <c r="P14" s="77">
        <v>307</v>
      </c>
      <c r="Q14" s="79">
        <f t="shared" si="2"/>
        <v>99.569928638039698</v>
      </c>
    </row>
    <row r="15" spans="1:18" ht="15.95" customHeight="1">
      <c r="A15" s="67">
        <v>9</v>
      </c>
      <c r="B15" s="162">
        <v>291.9375</v>
      </c>
      <c r="C15" s="162">
        <v>282.77277777777783</v>
      </c>
      <c r="D15" s="162">
        <v>289.74</v>
      </c>
      <c r="E15" s="162">
        <v>291.26</v>
      </c>
      <c r="F15" s="162">
        <v>292.32962962962961</v>
      </c>
      <c r="G15" s="162">
        <v>288.68888888888887</v>
      </c>
      <c r="H15" s="162">
        <v>284.89999999999998</v>
      </c>
      <c r="I15" s="162">
        <v>287.91699999999997</v>
      </c>
      <c r="J15" s="162">
        <v>289.77</v>
      </c>
      <c r="K15" s="162">
        <v>296.8</v>
      </c>
      <c r="L15" s="156">
        <v>292</v>
      </c>
      <c r="M15" s="103">
        <f t="shared" si="0"/>
        <v>289.6115796296296</v>
      </c>
      <c r="N15" s="103">
        <f t="shared" si="1"/>
        <v>14.027222222222179</v>
      </c>
      <c r="O15" s="76">
        <v>277</v>
      </c>
      <c r="P15" s="77">
        <v>307</v>
      </c>
      <c r="Q15" s="79">
        <f t="shared" si="2"/>
        <v>99.505741683701544</v>
      </c>
      <c r="R15" s="12"/>
    </row>
    <row r="16" spans="1:18" ht="15.95" customHeight="1">
      <c r="A16" s="67">
        <v>10</v>
      </c>
      <c r="B16" s="162">
        <v>290.34375</v>
      </c>
      <c r="C16" s="162">
        <v>283.0214285714286</v>
      </c>
      <c r="D16" s="162">
        <v>288.24</v>
      </c>
      <c r="E16" s="162">
        <v>290.48</v>
      </c>
      <c r="F16" s="162">
        <v>292.7</v>
      </c>
      <c r="G16" s="162">
        <v>289.45161290322579</v>
      </c>
      <c r="H16" s="162">
        <v>286.3</v>
      </c>
      <c r="I16" s="162">
        <v>281.73500000000001</v>
      </c>
      <c r="J16" s="162">
        <v>291.52</v>
      </c>
      <c r="K16" s="162">
        <v>291.23913043478262</v>
      </c>
      <c r="L16" s="156">
        <v>292</v>
      </c>
      <c r="M16" s="103">
        <f t="shared" si="0"/>
        <v>288.50309219094368</v>
      </c>
      <c r="N16" s="103">
        <f t="shared" si="1"/>
        <v>10.964999999999975</v>
      </c>
      <c r="O16" s="76">
        <v>277</v>
      </c>
      <c r="P16" s="77">
        <v>307</v>
      </c>
      <c r="Q16" s="79">
        <f t="shared" si="2"/>
        <v>99.124883760566803</v>
      </c>
      <c r="R16" s="12"/>
    </row>
    <row r="17" spans="1:18" ht="15.95" customHeight="1">
      <c r="A17" s="67">
        <v>11</v>
      </c>
      <c r="B17" s="162">
        <v>290.375</v>
      </c>
      <c r="C17" s="162">
        <v>279.94473684210527</v>
      </c>
      <c r="D17" s="162">
        <v>289.05</v>
      </c>
      <c r="E17" s="162">
        <v>289.5</v>
      </c>
      <c r="F17" s="162">
        <v>293.29444444444448</v>
      </c>
      <c r="G17" s="162">
        <v>288.42857142857144</v>
      </c>
      <c r="H17" s="162">
        <v>292.7</v>
      </c>
      <c r="I17" s="162">
        <v>286.68400000000003</v>
      </c>
      <c r="J17" s="162">
        <v>290.91000000000003</v>
      </c>
      <c r="K17" s="162">
        <v>291.73469387755102</v>
      </c>
      <c r="L17" s="156">
        <v>292</v>
      </c>
      <c r="M17" s="103">
        <f t="shared" si="0"/>
        <v>289.26214465926716</v>
      </c>
      <c r="N17" s="103">
        <f t="shared" si="1"/>
        <v>13.349707602339208</v>
      </c>
      <c r="O17" s="76">
        <v>277</v>
      </c>
      <c r="P17" s="77">
        <v>307</v>
      </c>
      <c r="Q17" s="79">
        <f t="shared" si="2"/>
        <v>99.385681615866531</v>
      </c>
      <c r="R17" s="12"/>
    </row>
    <row r="18" spans="1:18" ht="15.95" customHeight="1">
      <c r="A18" s="67">
        <v>12</v>
      </c>
      <c r="B18" s="162">
        <v>292.15625</v>
      </c>
      <c r="C18" s="162">
        <v>279.17052631578952</v>
      </c>
      <c r="D18" s="162">
        <v>292.64</v>
      </c>
      <c r="E18" s="162">
        <v>288.08</v>
      </c>
      <c r="F18" s="162">
        <v>292.92631578947368</v>
      </c>
      <c r="G18" s="162">
        <v>289.6904761904762</v>
      </c>
      <c r="H18" s="162">
        <v>293.2</v>
      </c>
      <c r="I18" s="162">
        <v>292.42200000000003</v>
      </c>
      <c r="J18" s="162">
        <v>290.45999999999998</v>
      </c>
      <c r="K18" s="162">
        <v>294.51428571428573</v>
      </c>
      <c r="L18" s="156">
        <v>292</v>
      </c>
      <c r="M18" s="103">
        <f t="shared" si="0"/>
        <v>290.52598540100252</v>
      </c>
      <c r="N18" s="103">
        <f>MAX(B18:K18)-MIN(B18:K18)</f>
        <v>15.343759398496218</v>
      </c>
      <c r="O18" s="76">
        <v>277</v>
      </c>
      <c r="P18" s="77">
        <v>307</v>
      </c>
      <c r="Q18" s="79">
        <f>M18/M$3*100</f>
        <v>99.819916360683308</v>
      </c>
      <c r="R18" s="12"/>
    </row>
    <row r="19" spans="1:18" ht="15.95" customHeight="1">
      <c r="A19" s="69">
        <v>1</v>
      </c>
      <c r="B19" s="162">
        <v>291.09375</v>
      </c>
      <c r="C19" s="162">
        <v>277.54736842105262</v>
      </c>
      <c r="D19" s="162">
        <v>293.33999999999997</v>
      </c>
      <c r="E19" s="162">
        <v>285.39999999999998</v>
      </c>
      <c r="F19" s="162">
        <v>288.59473684210525</v>
      </c>
      <c r="G19" s="162">
        <v>290.22222222222223</v>
      </c>
      <c r="H19" s="162">
        <v>292.8</v>
      </c>
      <c r="I19" s="162">
        <v>292.56799999999998</v>
      </c>
      <c r="J19" s="162">
        <v>292.44</v>
      </c>
      <c r="K19" s="162">
        <v>290.54285714285714</v>
      </c>
      <c r="L19" s="156">
        <v>292</v>
      </c>
      <c r="M19" s="103">
        <f t="shared" si="0"/>
        <v>289.45489346282369</v>
      </c>
      <c r="N19" s="103">
        <f>MAX(B19:K19)-MIN(B19:K19)</f>
        <v>15.792631578947351</v>
      </c>
      <c r="O19" s="76">
        <v>277</v>
      </c>
      <c r="P19" s="77">
        <v>307</v>
      </c>
      <c r="Q19" s="79">
        <f>M19/M$3*100</f>
        <v>99.45190691211009</v>
      </c>
    </row>
    <row r="20" spans="1:18" ht="15.95" customHeight="1">
      <c r="A20" s="69">
        <v>2</v>
      </c>
      <c r="B20" s="162">
        <v>290.7037037037037</v>
      </c>
      <c r="C20" s="162">
        <v>279.01499999999999</v>
      </c>
      <c r="D20" s="162"/>
      <c r="E20" s="162"/>
      <c r="F20" s="162">
        <v>290.76206896551719</v>
      </c>
      <c r="G20" s="162"/>
      <c r="H20" s="162">
        <v>293.8</v>
      </c>
      <c r="I20" s="162">
        <v>293.56400000000002</v>
      </c>
      <c r="J20" s="162">
        <v>291.54000000000002</v>
      </c>
      <c r="K20" s="162">
        <v>290.5</v>
      </c>
      <c r="L20" s="156">
        <v>292</v>
      </c>
      <c r="M20" s="103">
        <f t="shared" si="0"/>
        <v>289.98353895274585</v>
      </c>
      <c r="N20" s="103">
        <f>MAX(B20:K20)-MIN(B20:K20)</f>
        <v>14.785000000000025</v>
      </c>
      <c r="O20" s="76">
        <v>277</v>
      </c>
      <c r="P20" s="77">
        <v>307</v>
      </c>
      <c r="Q20" s="79">
        <f>M20/M$3*100</f>
        <v>99.6335407460532</v>
      </c>
    </row>
    <row r="21" spans="1:18" ht="15.95" customHeight="1">
      <c r="A21" s="69">
        <v>3</v>
      </c>
      <c r="B21" s="162"/>
      <c r="C21" s="162"/>
      <c r="D21" s="162"/>
      <c r="E21" s="162"/>
      <c r="F21" s="162"/>
      <c r="G21" s="162"/>
      <c r="H21" s="162">
        <v>291.2</v>
      </c>
      <c r="I21" s="162"/>
      <c r="J21" s="162"/>
      <c r="K21" s="162"/>
      <c r="L21" s="156">
        <v>292</v>
      </c>
      <c r="M21" s="103">
        <f t="shared" ref="M21" si="3">AVERAGE(B21:K21)</f>
        <v>291.2</v>
      </c>
      <c r="N21" s="103">
        <f>MAX(B21:K21)-MIN(B21:K21)</f>
        <v>0</v>
      </c>
      <c r="O21" s="76">
        <v>277</v>
      </c>
      <c r="P21" s="77">
        <v>307</v>
      </c>
      <c r="Q21" s="79">
        <f>M21/M$3*100</f>
        <v>100.05149661263543</v>
      </c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horizontalDpi="300" verticalDpi="3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6"/>
  <dimension ref="A1:R21"/>
  <sheetViews>
    <sheetView zoomScale="80" workbookViewId="0">
      <selection activeCell="H21" sqref="H21"/>
    </sheetView>
  </sheetViews>
  <sheetFormatPr defaultRowHeight="13.5"/>
  <cols>
    <col min="1" max="1" width="3.625" customWidth="1"/>
    <col min="2" max="2" width="7.875" customWidth="1"/>
    <col min="4" max="5" width="8.625" customWidth="1"/>
    <col min="6" max="6" width="9.5" customWidth="1"/>
    <col min="7" max="8" width="8.625" customWidth="1"/>
    <col min="9" max="9" width="10.625" customWidth="1"/>
    <col min="10" max="10" width="8.625" customWidth="1"/>
    <col min="11" max="11" width="9.375" customWidth="1"/>
    <col min="12" max="12" width="6.875" customWidth="1"/>
    <col min="13" max="13" width="9.75" customWidth="1"/>
    <col min="14" max="14" width="5.375" customWidth="1"/>
    <col min="15" max="16" width="2.625" customWidth="1"/>
  </cols>
  <sheetData>
    <row r="1" spans="1:18" ht="20.100000000000001" customHeight="1">
      <c r="F1" s="58" t="s">
        <v>8</v>
      </c>
    </row>
    <row r="2" spans="1:18" s="82" customFormat="1" ht="15.95" customHeight="1">
      <c r="A2" s="81" t="s">
        <v>28</v>
      </c>
      <c r="B2" s="71" t="s">
        <v>29</v>
      </c>
      <c r="C2" s="71" t="s">
        <v>30</v>
      </c>
      <c r="D2" s="71" t="s">
        <v>83</v>
      </c>
      <c r="E2" s="71" t="s">
        <v>31</v>
      </c>
      <c r="F2" s="71" t="s">
        <v>32</v>
      </c>
      <c r="G2" s="71" t="s">
        <v>33</v>
      </c>
      <c r="H2" s="72" t="s">
        <v>34</v>
      </c>
      <c r="I2" s="71" t="s">
        <v>35</v>
      </c>
      <c r="J2" s="71" t="s">
        <v>149</v>
      </c>
      <c r="K2" s="73" t="s">
        <v>59</v>
      </c>
      <c r="L2" s="74" t="s">
        <v>1</v>
      </c>
      <c r="M2" s="75" t="s">
        <v>60</v>
      </c>
      <c r="N2" s="75" t="s">
        <v>36</v>
      </c>
      <c r="O2" s="76" t="s">
        <v>37</v>
      </c>
      <c r="P2" s="77" t="s">
        <v>38</v>
      </c>
      <c r="Q2" s="78" t="s">
        <v>148</v>
      </c>
    </row>
    <row r="3" spans="1:18" s="82" customFormat="1" ht="15.95" customHeight="1">
      <c r="A3" s="80">
        <v>9</v>
      </c>
      <c r="B3" s="162"/>
      <c r="C3" s="162"/>
      <c r="D3" s="162">
        <v>71.7</v>
      </c>
      <c r="E3" s="162"/>
      <c r="F3" s="162">
        <v>71.23333333333332</v>
      </c>
      <c r="G3" s="162"/>
      <c r="H3" s="163"/>
      <c r="I3" s="162"/>
      <c r="J3" s="162">
        <v>72.23</v>
      </c>
      <c r="K3" s="162">
        <v>71.8</v>
      </c>
      <c r="L3" s="156">
        <v>71</v>
      </c>
      <c r="M3" s="103">
        <f t="shared" ref="M3:M20" si="0">AVERAGE(B3:K3)</f>
        <v>71.740833333333342</v>
      </c>
      <c r="N3" s="103">
        <f t="shared" ref="N3:N17" si="1">MAX(B3:K3)-MIN(B3:K3)</f>
        <v>0.99666666666668391</v>
      </c>
      <c r="O3" s="76">
        <v>67</v>
      </c>
      <c r="P3" s="77">
        <v>75</v>
      </c>
      <c r="Q3" s="177">
        <f>M3/M3*100</f>
        <v>100</v>
      </c>
    </row>
    <row r="4" spans="1:18" s="82" customFormat="1" ht="15.95" customHeight="1">
      <c r="A4" s="80">
        <v>10</v>
      </c>
      <c r="B4" s="162">
        <v>70.38636363636364</v>
      </c>
      <c r="C4" s="162">
        <v>70.237272727272725</v>
      </c>
      <c r="D4" s="162">
        <v>70.87</v>
      </c>
      <c r="E4" s="162">
        <v>71.17</v>
      </c>
      <c r="F4" s="162">
        <v>70.603125000000006</v>
      </c>
      <c r="G4" s="162">
        <v>70.25</v>
      </c>
      <c r="H4" s="162">
        <v>71.5</v>
      </c>
      <c r="I4" s="162">
        <v>71.8</v>
      </c>
      <c r="J4" s="162">
        <v>72.099999999999994</v>
      </c>
      <c r="K4" s="162">
        <v>70.681818181818187</v>
      </c>
      <c r="L4" s="156">
        <v>71</v>
      </c>
      <c r="M4" s="103">
        <f t="shared" si="0"/>
        <v>70.95985795454547</v>
      </c>
      <c r="N4" s="103">
        <f t="shared" si="1"/>
        <v>1.8627272727272697</v>
      </c>
      <c r="O4" s="76">
        <v>67</v>
      </c>
      <c r="P4" s="77">
        <v>75</v>
      </c>
      <c r="Q4" s="177">
        <f>M4/M$3*100</f>
        <v>98.911393494470317</v>
      </c>
    </row>
    <row r="5" spans="1:18" s="82" customFormat="1" ht="15.95" customHeight="1">
      <c r="A5" s="80">
        <v>11</v>
      </c>
      <c r="B5" s="162">
        <v>70.777777777777771</v>
      </c>
      <c r="C5" s="162">
        <v>70.072222222222223</v>
      </c>
      <c r="D5" s="162">
        <v>70.67</v>
      </c>
      <c r="E5" s="162">
        <v>71.150000000000006</v>
      </c>
      <c r="F5" s="162">
        <v>70.930909090909083</v>
      </c>
      <c r="G5" s="162">
        <v>72.260869565217391</v>
      </c>
      <c r="H5" s="162">
        <v>71.7</v>
      </c>
      <c r="I5" s="162">
        <v>71.448999999999998</v>
      </c>
      <c r="J5" s="162">
        <v>72.319999999999993</v>
      </c>
      <c r="K5" s="162">
        <v>70.849999999999994</v>
      </c>
      <c r="L5" s="156">
        <v>71</v>
      </c>
      <c r="M5" s="103">
        <f t="shared" si="0"/>
        <v>71.218077865612628</v>
      </c>
      <c r="N5" s="103">
        <f t="shared" si="1"/>
        <v>2.2477777777777703</v>
      </c>
      <c r="O5" s="76">
        <v>67</v>
      </c>
      <c r="P5" s="77">
        <v>75</v>
      </c>
      <c r="Q5" s="177">
        <f t="shared" ref="Q5:Q17" si="2">M5/M$3*100</f>
        <v>99.271327856909878</v>
      </c>
    </row>
    <row r="6" spans="1:18" s="82" customFormat="1" ht="15.95" customHeight="1">
      <c r="A6" s="80">
        <v>12</v>
      </c>
      <c r="B6" s="162">
        <v>70.972222222222229</v>
      </c>
      <c r="C6" s="162">
        <v>70.76444444444445</v>
      </c>
      <c r="D6" s="162">
        <v>70.47</v>
      </c>
      <c r="E6" s="162">
        <v>71.540000000000006</v>
      </c>
      <c r="F6" s="162">
        <v>71.339285714285708</v>
      </c>
      <c r="G6" s="162">
        <v>72</v>
      </c>
      <c r="H6" s="162">
        <v>72</v>
      </c>
      <c r="I6" s="162">
        <v>72.221999999999994</v>
      </c>
      <c r="J6" s="162">
        <v>71.900000000000006</v>
      </c>
      <c r="K6" s="162">
        <v>70.777777777777771</v>
      </c>
      <c r="L6" s="156">
        <v>71</v>
      </c>
      <c r="M6" s="103">
        <f t="shared" si="0"/>
        <v>71.398573015873012</v>
      </c>
      <c r="N6" s="103">
        <f t="shared" si="1"/>
        <v>1.7519999999999953</v>
      </c>
      <c r="O6" s="76">
        <v>67</v>
      </c>
      <c r="P6" s="77">
        <v>75</v>
      </c>
      <c r="Q6" s="177">
        <f t="shared" si="2"/>
        <v>99.522921185107975</v>
      </c>
    </row>
    <row r="7" spans="1:18" s="82" customFormat="1" ht="15.95" customHeight="1">
      <c r="A7" s="80">
        <v>1</v>
      </c>
      <c r="B7" s="162">
        <v>70.921052631578945</v>
      </c>
      <c r="C7" s="162">
        <v>70.811111111111103</v>
      </c>
      <c r="D7" s="162">
        <v>70.58</v>
      </c>
      <c r="E7" s="162">
        <v>72.569999999999993</v>
      </c>
      <c r="F7" s="162">
        <v>71.148214285714261</v>
      </c>
      <c r="G7" s="162">
        <v>72.08</v>
      </c>
      <c r="H7" s="162">
        <v>71.8</v>
      </c>
      <c r="I7" s="162">
        <v>73.073999999999998</v>
      </c>
      <c r="J7" s="162">
        <v>71.25</v>
      </c>
      <c r="K7" s="162">
        <v>70.454545454545453</v>
      </c>
      <c r="L7" s="156">
        <v>71</v>
      </c>
      <c r="M7" s="103">
        <f t="shared" si="0"/>
        <v>71.468892348294972</v>
      </c>
      <c r="N7" s="103">
        <f t="shared" si="1"/>
        <v>2.6194545454545448</v>
      </c>
      <c r="O7" s="76">
        <v>67</v>
      </c>
      <c r="P7" s="77">
        <v>75</v>
      </c>
      <c r="Q7" s="177">
        <f t="shared" si="2"/>
        <v>99.620939746023254</v>
      </c>
    </row>
    <row r="8" spans="1:18" s="82" customFormat="1" ht="15.95" customHeight="1">
      <c r="A8" s="80">
        <v>2</v>
      </c>
      <c r="B8" s="162">
        <v>70.71052631578948</v>
      </c>
      <c r="C8" s="162">
        <v>69.425714285714292</v>
      </c>
      <c r="D8" s="162">
        <v>70.92</v>
      </c>
      <c r="E8" s="162">
        <v>73.430000000000007</v>
      </c>
      <c r="F8" s="162">
        <v>71.569811320754724</v>
      </c>
      <c r="G8" s="162">
        <v>71.916666666666671</v>
      </c>
      <c r="H8" s="162">
        <v>71.3</v>
      </c>
      <c r="I8" s="162">
        <v>73.013000000000005</v>
      </c>
      <c r="J8" s="162">
        <v>71.069999999999993</v>
      </c>
      <c r="K8" s="162">
        <v>69.578947368421055</v>
      </c>
      <c r="L8" s="156">
        <v>71</v>
      </c>
      <c r="M8" s="103">
        <f t="shared" si="0"/>
        <v>71.293466595734614</v>
      </c>
      <c r="N8" s="103">
        <f t="shared" si="1"/>
        <v>4.0042857142857144</v>
      </c>
      <c r="O8" s="76">
        <v>67</v>
      </c>
      <c r="P8" s="77">
        <v>75</v>
      </c>
      <c r="Q8" s="177">
        <f t="shared" si="2"/>
        <v>99.376412683248176</v>
      </c>
    </row>
    <row r="9" spans="1:18" s="82" customFormat="1" ht="15.95" customHeight="1">
      <c r="A9" s="80">
        <v>3</v>
      </c>
      <c r="B9" s="162">
        <v>71.2</v>
      </c>
      <c r="C9" s="162">
        <v>70.246818181818171</v>
      </c>
      <c r="D9" s="162">
        <v>71</v>
      </c>
      <c r="E9" s="162">
        <v>74.010000000000005</v>
      </c>
      <c r="F9" s="162">
        <v>71.896721311475403</v>
      </c>
      <c r="G9" s="162">
        <v>71.857142857142861</v>
      </c>
      <c r="H9" s="162">
        <v>71.900000000000006</v>
      </c>
      <c r="I9" s="162">
        <v>72.278999999999996</v>
      </c>
      <c r="J9" s="162">
        <v>71.430000000000007</v>
      </c>
      <c r="K9" s="162">
        <v>69.94736842105263</v>
      </c>
      <c r="L9" s="156">
        <v>71</v>
      </c>
      <c r="M9" s="103">
        <f t="shared" si="0"/>
        <v>71.576705077148887</v>
      </c>
      <c r="N9" s="103">
        <f t="shared" si="1"/>
        <v>4.062631578947375</v>
      </c>
      <c r="O9" s="76">
        <v>67</v>
      </c>
      <c r="P9" s="77">
        <v>75</v>
      </c>
      <c r="Q9" s="177">
        <f t="shared" si="2"/>
        <v>99.771220588668299</v>
      </c>
    </row>
    <row r="10" spans="1:18" s="82" customFormat="1" ht="15.95" customHeight="1">
      <c r="A10" s="80">
        <v>4</v>
      </c>
      <c r="B10" s="162">
        <v>70.888888888888886</v>
      </c>
      <c r="C10" s="162">
        <v>69.425714285714292</v>
      </c>
      <c r="D10" s="162">
        <v>71.430000000000007</v>
      </c>
      <c r="E10" s="162">
        <v>73.599999999999994</v>
      </c>
      <c r="F10" s="162">
        <v>71.50491803278689</v>
      </c>
      <c r="G10" s="162">
        <v>70.047619047619051</v>
      </c>
      <c r="H10" s="162">
        <v>72.2</v>
      </c>
      <c r="I10" s="162">
        <v>72.239000000000004</v>
      </c>
      <c r="J10" s="162">
        <v>72.86</v>
      </c>
      <c r="K10" s="162">
        <v>70</v>
      </c>
      <c r="L10" s="156">
        <v>71</v>
      </c>
      <c r="M10" s="103">
        <f t="shared" si="0"/>
        <v>71.41961402550092</v>
      </c>
      <c r="N10" s="103">
        <f t="shared" si="1"/>
        <v>4.1742857142857019</v>
      </c>
      <c r="O10" s="76">
        <v>67</v>
      </c>
      <c r="P10" s="77">
        <v>75</v>
      </c>
      <c r="Q10" s="177">
        <f t="shared" si="2"/>
        <v>99.552250381118483</v>
      </c>
    </row>
    <row r="11" spans="1:18" s="82" customFormat="1" ht="15.95" customHeight="1">
      <c r="A11" s="80">
        <v>5</v>
      </c>
      <c r="B11" s="162">
        <v>71.111111111111114</v>
      </c>
      <c r="C11" s="162">
        <v>70.498333333333321</v>
      </c>
      <c r="D11" s="162">
        <v>71.650000000000006</v>
      </c>
      <c r="E11" s="162">
        <v>73.31</v>
      </c>
      <c r="F11" s="162">
        <v>71.40192307692304</v>
      </c>
      <c r="G11" s="162">
        <v>70.3</v>
      </c>
      <c r="H11" s="162">
        <v>72.2</v>
      </c>
      <c r="I11" s="162">
        <v>70.155000000000001</v>
      </c>
      <c r="J11" s="162">
        <v>73.08</v>
      </c>
      <c r="K11" s="162">
        <v>69.099999999999994</v>
      </c>
      <c r="L11" s="156">
        <v>71</v>
      </c>
      <c r="M11" s="103">
        <f t="shared" si="0"/>
        <v>71.280636752136758</v>
      </c>
      <c r="N11" s="103">
        <f t="shared" si="1"/>
        <v>4.210000000000008</v>
      </c>
      <c r="O11" s="76">
        <v>67</v>
      </c>
      <c r="P11" s="77">
        <v>75</v>
      </c>
      <c r="Q11" s="177">
        <f t="shared" si="2"/>
        <v>99.358529083348742</v>
      </c>
    </row>
    <row r="12" spans="1:18" s="82" customFormat="1" ht="15.95" customHeight="1">
      <c r="A12" s="80">
        <v>6</v>
      </c>
      <c r="B12" s="162">
        <v>70.361111111111114</v>
      </c>
      <c r="C12" s="162">
        <v>69.425714285714292</v>
      </c>
      <c r="D12" s="162">
        <v>71.680000000000007</v>
      </c>
      <c r="E12" s="162">
        <v>71.36</v>
      </c>
      <c r="F12" s="162">
        <v>71.2</v>
      </c>
      <c r="G12" s="162">
        <v>70.914893617021278</v>
      </c>
      <c r="H12" s="162">
        <v>71.3</v>
      </c>
      <c r="I12" s="162">
        <v>70.171000000000006</v>
      </c>
      <c r="J12" s="162">
        <v>72.44</v>
      </c>
      <c r="K12" s="162">
        <v>69.84210526315789</v>
      </c>
      <c r="L12" s="156">
        <v>71</v>
      </c>
      <c r="M12" s="103">
        <f t="shared" si="0"/>
        <v>70.869482427700476</v>
      </c>
      <c r="N12" s="103">
        <f t="shared" si="1"/>
        <v>3.0142857142857054</v>
      </c>
      <c r="O12" s="76">
        <v>67</v>
      </c>
      <c r="P12" s="77">
        <v>75</v>
      </c>
      <c r="Q12" s="177">
        <f t="shared" si="2"/>
        <v>98.785418477669111</v>
      </c>
    </row>
    <row r="13" spans="1:18" s="82" customFormat="1" ht="15.95" customHeight="1">
      <c r="A13" s="80">
        <v>7</v>
      </c>
      <c r="B13" s="162">
        <v>70</v>
      </c>
      <c r="C13" s="162">
        <v>70.489545454545478</v>
      </c>
      <c r="D13" s="162">
        <v>71.180000000000007</v>
      </c>
      <c r="E13" s="162">
        <v>70.78</v>
      </c>
      <c r="F13" s="162">
        <v>71.277611940298527</v>
      </c>
      <c r="G13" s="162">
        <v>70.75555555555556</v>
      </c>
      <c r="H13" s="162">
        <v>70.099999999999994</v>
      </c>
      <c r="I13" s="162">
        <v>70.268000000000001</v>
      </c>
      <c r="J13" s="162">
        <v>72.39</v>
      </c>
      <c r="K13" s="162">
        <v>70.571428571428569</v>
      </c>
      <c r="L13" s="156">
        <v>71</v>
      </c>
      <c r="M13" s="103">
        <f t="shared" si="0"/>
        <v>70.781214152182812</v>
      </c>
      <c r="N13" s="103">
        <f t="shared" si="1"/>
        <v>2.3900000000000006</v>
      </c>
      <c r="O13" s="76">
        <v>67</v>
      </c>
      <c r="P13" s="77">
        <v>75</v>
      </c>
      <c r="Q13" s="177">
        <f t="shared" si="2"/>
        <v>98.662380771781955</v>
      </c>
    </row>
    <row r="14" spans="1:18" s="82" customFormat="1" ht="15.95" customHeight="1">
      <c r="A14" s="80">
        <v>8</v>
      </c>
      <c r="B14" s="162">
        <v>70.03125</v>
      </c>
      <c r="C14" s="162">
        <v>70.763333333333335</v>
      </c>
      <c r="D14" s="162">
        <v>71.209999999999994</v>
      </c>
      <c r="E14" s="162">
        <v>70.900000000000006</v>
      </c>
      <c r="F14" s="162">
        <v>71.49354838709678</v>
      </c>
      <c r="G14" s="162">
        <v>71.083333333333329</v>
      </c>
      <c r="H14" s="162">
        <v>70.3</v>
      </c>
      <c r="I14" s="162">
        <v>70.156999999999996</v>
      </c>
      <c r="J14" s="162">
        <v>72.569999999999993</v>
      </c>
      <c r="K14" s="162">
        <v>70.86666666666666</v>
      </c>
      <c r="L14" s="156">
        <v>71</v>
      </c>
      <c r="M14" s="103">
        <f t="shared" si="0"/>
        <v>70.937513172043026</v>
      </c>
      <c r="N14" s="103">
        <f t="shared" si="1"/>
        <v>2.5387499999999932</v>
      </c>
      <c r="O14" s="76">
        <v>67</v>
      </c>
      <c r="P14" s="77">
        <v>75</v>
      </c>
      <c r="Q14" s="177">
        <f t="shared" si="2"/>
        <v>98.880246961228053</v>
      </c>
    </row>
    <row r="15" spans="1:18" s="82" customFormat="1" ht="15.95" customHeight="1">
      <c r="A15" s="80">
        <v>9</v>
      </c>
      <c r="B15" s="162">
        <v>70.3125</v>
      </c>
      <c r="C15" s="162">
        <v>70.779444444444437</v>
      </c>
      <c r="D15" s="162">
        <v>71.209999999999994</v>
      </c>
      <c r="E15" s="162">
        <v>71</v>
      </c>
      <c r="F15" s="162">
        <v>71.327777777777754</v>
      </c>
      <c r="G15" s="162">
        <v>71.933333333333337</v>
      </c>
      <c r="H15" s="162">
        <v>70.2</v>
      </c>
      <c r="I15" s="162">
        <v>69.582999999999998</v>
      </c>
      <c r="J15" s="162">
        <v>71.849999999999994</v>
      </c>
      <c r="K15" s="162">
        <v>70.9375</v>
      </c>
      <c r="L15" s="156">
        <v>71</v>
      </c>
      <c r="M15" s="103">
        <f t="shared" si="0"/>
        <v>70.913355555555555</v>
      </c>
      <c r="N15" s="103">
        <f t="shared" si="1"/>
        <v>2.3503333333333387</v>
      </c>
      <c r="O15" s="76">
        <v>67</v>
      </c>
      <c r="P15" s="77">
        <v>75</v>
      </c>
      <c r="Q15" s="177">
        <f t="shared" si="2"/>
        <v>98.846573507261851</v>
      </c>
      <c r="R15" s="83"/>
    </row>
    <row r="16" spans="1:18" s="82" customFormat="1" ht="15.95" customHeight="1">
      <c r="A16" s="80">
        <v>10</v>
      </c>
      <c r="B16" s="162">
        <v>71.03125</v>
      </c>
      <c r="C16" s="162">
        <v>70.763333333333335</v>
      </c>
      <c r="D16" s="162">
        <v>71.38</v>
      </c>
      <c r="E16" s="162">
        <v>71.400000000000006</v>
      </c>
      <c r="F16" s="162">
        <v>71.4031746</v>
      </c>
      <c r="G16" s="162">
        <v>71.266666666666666</v>
      </c>
      <c r="H16" s="162">
        <v>70.8</v>
      </c>
      <c r="I16" s="162">
        <v>70</v>
      </c>
      <c r="J16" s="162">
        <v>72.849999999999994</v>
      </c>
      <c r="K16" s="162">
        <v>70.935483870967744</v>
      </c>
      <c r="L16" s="156">
        <v>71</v>
      </c>
      <c r="M16" s="103">
        <f t="shared" si="0"/>
        <v>71.182990847096761</v>
      </c>
      <c r="N16" s="103">
        <f t="shared" si="1"/>
        <v>2.8499999999999943</v>
      </c>
      <c r="O16" s="76">
        <v>67</v>
      </c>
      <c r="P16" s="77">
        <v>75</v>
      </c>
      <c r="Q16" s="177">
        <f t="shared" si="2"/>
        <v>99.222419840532595</v>
      </c>
      <c r="R16" s="83"/>
    </row>
    <row r="17" spans="1:18" s="82" customFormat="1" ht="15.95" customHeight="1">
      <c r="A17" s="80">
        <v>11</v>
      </c>
      <c r="B17" s="162">
        <v>71.09375</v>
      </c>
      <c r="C17" s="162">
        <v>69.70105263157896</v>
      </c>
      <c r="D17" s="162">
        <v>71.680000000000007</v>
      </c>
      <c r="E17" s="162">
        <v>70.91</v>
      </c>
      <c r="F17" s="162">
        <v>71.682692307692292</v>
      </c>
      <c r="G17" s="162">
        <v>71.047619047619051</v>
      </c>
      <c r="H17" s="162">
        <v>71.599999999999994</v>
      </c>
      <c r="I17" s="162">
        <v>71.215000000000003</v>
      </c>
      <c r="J17" s="162">
        <v>72.75</v>
      </c>
      <c r="K17" s="162">
        <v>70.387096774193552</v>
      </c>
      <c r="L17" s="156">
        <v>71</v>
      </c>
      <c r="M17" s="103">
        <f t="shared" si="0"/>
        <v>71.20672107610838</v>
      </c>
      <c r="N17" s="103">
        <f t="shared" si="1"/>
        <v>3.0489473684210395</v>
      </c>
      <c r="O17" s="76">
        <v>67</v>
      </c>
      <c r="P17" s="77">
        <v>75</v>
      </c>
      <c r="Q17" s="177">
        <f t="shared" si="2"/>
        <v>99.255497556400982</v>
      </c>
      <c r="R17" s="83"/>
    </row>
    <row r="18" spans="1:18" s="82" customFormat="1" ht="15.95" customHeight="1">
      <c r="A18" s="80">
        <v>12</v>
      </c>
      <c r="B18" s="162">
        <v>71.0625</v>
      </c>
      <c r="C18" s="162">
        <v>69.493157894736854</v>
      </c>
      <c r="D18" s="162">
        <v>71.75</v>
      </c>
      <c r="E18" s="162">
        <v>70.760000000000005</v>
      </c>
      <c r="F18" s="162">
        <v>71.762962962962945</v>
      </c>
      <c r="G18" s="162">
        <v>71.357142857142861</v>
      </c>
      <c r="H18" s="162">
        <v>71.7</v>
      </c>
      <c r="I18" s="162">
        <v>71.614000000000004</v>
      </c>
      <c r="J18" s="162">
        <v>72.52</v>
      </c>
      <c r="K18" s="162">
        <v>70.461538461538467</v>
      </c>
      <c r="L18" s="156">
        <v>71</v>
      </c>
      <c r="M18" s="103">
        <f t="shared" si="0"/>
        <v>71.248130217638106</v>
      </c>
      <c r="N18" s="103">
        <f>MAX(B18:K18)-MIN(B18:K18)</f>
        <v>3.0268421052631425</v>
      </c>
      <c r="O18" s="76">
        <v>67</v>
      </c>
      <c r="P18" s="77">
        <v>75</v>
      </c>
      <c r="Q18" s="177">
        <f>M18/M$3*100</f>
        <v>99.313218019916278</v>
      </c>
      <c r="R18" s="83"/>
    </row>
    <row r="19" spans="1:18" s="82" customFormat="1" ht="15.95" customHeight="1">
      <c r="A19" s="84">
        <v>1</v>
      </c>
      <c r="B19" s="162">
        <v>71.03125</v>
      </c>
      <c r="C19" s="162">
        <v>69.393684210526303</v>
      </c>
      <c r="D19" s="162">
        <v>71.819999999999993</v>
      </c>
      <c r="E19" s="162">
        <v>71.099999999999994</v>
      </c>
      <c r="F19" s="162">
        <v>72.05714285714285</v>
      </c>
      <c r="G19" s="162">
        <v>70.92</v>
      </c>
      <c r="H19" s="162">
        <v>71.3</v>
      </c>
      <c r="I19" s="162">
        <v>71.16</v>
      </c>
      <c r="J19" s="162">
        <v>72.19</v>
      </c>
      <c r="K19" s="162">
        <v>70.166666666666671</v>
      </c>
      <c r="L19" s="156">
        <v>71</v>
      </c>
      <c r="M19" s="103">
        <f t="shared" si="0"/>
        <v>71.113874373433561</v>
      </c>
      <c r="N19" s="103">
        <f>MAX(B19:K19)-MIN(B19:K19)</f>
        <v>2.7963157894736952</v>
      </c>
      <c r="O19" s="76">
        <v>67</v>
      </c>
      <c r="P19" s="77">
        <v>75</v>
      </c>
      <c r="Q19" s="177">
        <f>M19/M$3*100</f>
        <v>99.126077952026691</v>
      </c>
    </row>
    <row r="20" spans="1:18" s="82" customFormat="1" ht="15.95" customHeight="1">
      <c r="A20" s="84">
        <v>2</v>
      </c>
      <c r="B20" s="162">
        <v>71.111111111111114</v>
      </c>
      <c r="C20" s="162">
        <v>69.535000000000011</v>
      </c>
      <c r="D20" s="162"/>
      <c r="E20" s="162"/>
      <c r="F20" s="162">
        <v>71.532142857142844</v>
      </c>
      <c r="G20" s="162"/>
      <c r="H20" s="162">
        <v>71.2</v>
      </c>
      <c r="I20" s="162">
        <v>70.769000000000005</v>
      </c>
      <c r="J20" s="162">
        <v>72.31</v>
      </c>
      <c r="K20" s="162">
        <v>70.95</v>
      </c>
      <c r="L20" s="156">
        <v>71</v>
      </c>
      <c r="M20" s="103">
        <f t="shared" si="0"/>
        <v>71.058179138321989</v>
      </c>
      <c r="N20" s="103">
        <f>MAX(B20:K20)-MIN(B20:K20)</f>
        <v>2.7749999999999915</v>
      </c>
      <c r="O20" s="76">
        <v>67</v>
      </c>
      <c r="P20" s="77">
        <v>75</v>
      </c>
      <c r="Q20" s="177">
        <f>M20/M$3*100</f>
        <v>99.0484440125758</v>
      </c>
    </row>
    <row r="21" spans="1:18" s="82" customFormat="1" ht="15.95" customHeight="1">
      <c r="A21" s="84">
        <v>3</v>
      </c>
      <c r="B21" s="162"/>
      <c r="C21" s="162"/>
      <c r="D21" s="162"/>
      <c r="E21" s="162"/>
      <c r="F21" s="162"/>
      <c r="G21" s="162"/>
      <c r="H21" s="162">
        <v>71.2</v>
      </c>
      <c r="I21" s="162"/>
      <c r="J21" s="162"/>
      <c r="K21" s="162"/>
      <c r="L21" s="156">
        <v>71</v>
      </c>
      <c r="M21" s="103">
        <f t="shared" ref="M21" si="3">AVERAGE(B21:K21)</f>
        <v>71.2</v>
      </c>
      <c r="N21" s="103">
        <f>MAX(B21:K21)-MIN(B21:K21)</f>
        <v>0</v>
      </c>
      <c r="O21" s="76">
        <v>67</v>
      </c>
      <c r="P21" s="77">
        <v>75</v>
      </c>
      <c r="Q21" s="177">
        <f>M21/M$3*100</f>
        <v>99.246129006028639</v>
      </c>
    </row>
  </sheetData>
  <phoneticPr fontId="2"/>
  <pageMargins left="0.78700000000000003" right="0.78700000000000003" top="0.98399999999999999" bottom="0.98399999999999999" header="0.51200000000000001" footer="0.51200000000000001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7"/>
  <dimension ref="A1:R21"/>
  <sheetViews>
    <sheetView zoomScale="80" workbookViewId="0">
      <selection activeCell="H22" sqref="H22"/>
    </sheetView>
  </sheetViews>
  <sheetFormatPr defaultRowHeight="13.5"/>
  <cols>
    <col min="1" max="1" width="3.5" customWidth="1"/>
    <col min="2" max="2" width="8.875" customWidth="1"/>
    <col min="3" max="3" width="9.375" bestFit="1" customWidth="1"/>
    <col min="4" max="5" width="8.625" customWidth="1"/>
    <col min="6" max="6" width="9.5" customWidth="1"/>
    <col min="7" max="8" width="8.625" customWidth="1"/>
    <col min="9" max="9" width="10.625" customWidth="1"/>
    <col min="10" max="10" width="8.625" customWidth="1"/>
    <col min="11" max="11" width="9.375" customWidth="1"/>
    <col min="12" max="12" width="6.875" customWidth="1"/>
    <col min="13" max="13" width="9.75" customWidth="1"/>
    <col min="14" max="14" width="6.5" customWidth="1"/>
    <col min="15" max="16" width="2.625" customWidth="1"/>
  </cols>
  <sheetData>
    <row r="1" spans="1:18" ht="20.100000000000001" customHeight="1">
      <c r="F1" s="58" t="s">
        <v>67</v>
      </c>
    </row>
    <row r="2" spans="1:18" ht="15.95" customHeight="1">
      <c r="A2" s="81" t="s">
        <v>28</v>
      </c>
      <c r="B2" s="71" t="s">
        <v>29</v>
      </c>
      <c r="C2" s="71" t="s">
        <v>30</v>
      </c>
      <c r="D2" s="71" t="s">
        <v>83</v>
      </c>
      <c r="E2" s="71" t="s">
        <v>31</v>
      </c>
      <c r="F2" s="71" t="s">
        <v>32</v>
      </c>
      <c r="G2" s="71" t="s">
        <v>33</v>
      </c>
      <c r="H2" s="72" t="s">
        <v>34</v>
      </c>
      <c r="I2" s="71" t="s">
        <v>35</v>
      </c>
      <c r="J2" s="71" t="s">
        <v>72</v>
      </c>
      <c r="K2" s="73" t="s">
        <v>59</v>
      </c>
      <c r="L2" s="74" t="s">
        <v>1</v>
      </c>
      <c r="M2" s="75" t="s">
        <v>60</v>
      </c>
      <c r="N2" s="75" t="s">
        <v>36</v>
      </c>
      <c r="O2" s="76" t="s">
        <v>37</v>
      </c>
      <c r="P2" s="77" t="s">
        <v>38</v>
      </c>
      <c r="Q2" s="78" t="s">
        <v>150</v>
      </c>
    </row>
    <row r="3" spans="1:18" ht="15.95" customHeight="1">
      <c r="A3" s="80">
        <v>9</v>
      </c>
      <c r="B3" s="162"/>
      <c r="C3" s="162"/>
      <c r="D3" s="162">
        <v>211.96</v>
      </c>
      <c r="E3" s="162"/>
      <c r="F3" s="162">
        <v>212.65555555555554</v>
      </c>
      <c r="G3" s="162"/>
      <c r="H3" s="163"/>
      <c r="I3" s="162"/>
      <c r="J3" s="162">
        <v>210.88</v>
      </c>
      <c r="K3" s="162">
        <v>213.28571428571428</v>
      </c>
      <c r="L3" s="157">
        <v>212</v>
      </c>
      <c r="M3" s="103">
        <f t="shared" ref="M3:M20" si="0">AVERAGE(B3:K3)</f>
        <v>212.19531746031743</v>
      </c>
      <c r="N3" s="103">
        <f t="shared" ref="N3:N17" si="1">MAX(B3:K3)-MIN(B3:K3)</f>
        <v>2.4057142857142821</v>
      </c>
      <c r="O3" s="76">
        <v>201</v>
      </c>
      <c r="P3" s="77">
        <v>223</v>
      </c>
      <c r="Q3" s="177">
        <f>M3/M3*100</f>
        <v>100</v>
      </c>
    </row>
    <row r="4" spans="1:18" ht="15.95" customHeight="1">
      <c r="A4" s="80">
        <v>10</v>
      </c>
      <c r="B4" s="162">
        <v>208</v>
      </c>
      <c r="C4" s="162">
        <v>209.67954545454543</v>
      </c>
      <c r="D4" s="162">
        <v>207.12</v>
      </c>
      <c r="E4" s="162">
        <v>209.7</v>
      </c>
      <c r="F4" s="162">
        <v>213.04062500000001</v>
      </c>
      <c r="G4" s="162">
        <v>205.75</v>
      </c>
      <c r="H4" s="162">
        <v>209.9</v>
      </c>
      <c r="I4" s="162">
        <v>210.8</v>
      </c>
      <c r="J4" s="162">
        <v>209.62</v>
      </c>
      <c r="K4" s="162">
        <v>212.7</v>
      </c>
      <c r="L4" s="157">
        <v>212</v>
      </c>
      <c r="M4" s="103">
        <f t="shared" si="0"/>
        <v>209.63101704545451</v>
      </c>
      <c r="N4" s="103">
        <f t="shared" si="1"/>
        <v>7.2906250000000057</v>
      </c>
      <c r="O4" s="76">
        <v>201</v>
      </c>
      <c r="P4" s="77">
        <v>223</v>
      </c>
      <c r="Q4" s="177">
        <f>M4/M$3*100</f>
        <v>98.791537699533606</v>
      </c>
    </row>
    <row r="5" spans="1:18" ht="15.95" customHeight="1">
      <c r="A5" s="80">
        <v>11</v>
      </c>
      <c r="B5" s="162">
        <v>208.36111111111111</v>
      </c>
      <c r="C5" s="162">
        <v>209.51388888888889</v>
      </c>
      <c r="D5" s="162">
        <v>211.78</v>
      </c>
      <c r="E5" s="162">
        <v>210.26</v>
      </c>
      <c r="F5" s="162">
        <v>210.90545454545455</v>
      </c>
      <c r="G5" s="162">
        <v>208.625</v>
      </c>
      <c r="H5" s="162">
        <v>210.2</v>
      </c>
      <c r="I5" s="162">
        <v>208.39699999999999</v>
      </c>
      <c r="J5" s="162">
        <v>210.55</v>
      </c>
      <c r="K5" s="162">
        <v>213.23333333333332</v>
      </c>
      <c r="L5" s="157">
        <v>212</v>
      </c>
      <c r="M5" s="103">
        <f t="shared" si="0"/>
        <v>210.18257878787875</v>
      </c>
      <c r="N5" s="103">
        <f t="shared" si="1"/>
        <v>4.8722222222222058</v>
      </c>
      <c r="O5" s="76">
        <v>201</v>
      </c>
      <c r="P5" s="77">
        <v>223</v>
      </c>
      <c r="Q5" s="177">
        <f t="shared" ref="Q5:Q17" si="2">M5/M$3*100</f>
        <v>99.051468855897312</v>
      </c>
    </row>
    <row r="6" spans="1:18" ht="15.95" customHeight="1">
      <c r="A6" s="80">
        <v>12</v>
      </c>
      <c r="B6" s="162">
        <v>208.41666666666666</v>
      </c>
      <c r="C6" s="162">
        <v>209.75941176470587</v>
      </c>
      <c r="D6" s="162">
        <v>211.58</v>
      </c>
      <c r="E6" s="162">
        <v>210.93</v>
      </c>
      <c r="F6" s="162">
        <v>213.47142857142859</v>
      </c>
      <c r="G6" s="162">
        <v>208.04166666666666</v>
      </c>
      <c r="H6" s="162">
        <v>210.8</v>
      </c>
      <c r="I6" s="162">
        <v>210.321</v>
      </c>
      <c r="J6" s="162">
        <v>209.54</v>
      </c>
      <c r="K6" s="162">
        <v>212.03846153846155</v>
      </c>
      <c r="L6" s="157">
        <v>212</v>
      </c>
      <c r="M6" s="103">
        <f t="shared" si="0"/>
        <v>210.48986352079291</v>
      </c>
      <c r="N6" s="103">
        <f t="shared" si="1"/>
        <v>5.4297619047619321</v>
      </c>
      <c r="O6" s="76">
        <v>201</v>
      </c>
      <c r="P6" s="77">
        <v>223</v>
      </c>
      <c r="Q6" s="177">
        <f t="shared" si="2"/>
        <v>99.196281067868767</v>
      </c>
    </row>
    <row r="7" spans="1:18" ht="15.95" customHeight="1">
      <c r="A7" s="80">
        <v>1</v>
      </c>
      <c r="B7" s="162">
        <v>207.92105263157896</v>
      </c>
      <c r="C7" s="162">
        <v>209.30555555555554</v>
      </c>
      <c r="D7" s="162">
        <v>211.16</v>
      </c>
      <c r="E7" s="162">
        <v>210.1</v>
      </c>
      <c r="F7" s="162">
        <v>213.89473684210526</v>
      </c>
      <c r="G7" s="162">
        <v>209.32</v>
      </c>
      <c r="H7" s="162">
        <v>211.1</v>
      </c>
      <c r="I7" s="162">
        <v>212.27199999999999</v>
      </c>
      <c r="J7" s="162">
        <v>210.65</v>
      </c>
      <c r="K7" s="162">
        <v>210.74193548387098</v>
      </c>
      <c r="L7" s="157">
        <v>212</v>
      </c>
      <c r="M7" s="103">
        <f t="shared" si="0"/>
        <v>210.64652805131109</v>
      </c>
      <c r="N7" s="103">
        <f t="shared" si="1"/>
        <v>5.9736842105263008</v>
      </c>
      <c r="O7" s="76">
        <v>201</v>
      </c>
      <c r="P7" s="77">
        <v>223</v>
      </c>
      <c r="Q7" s="177">
        <f t="shared" si="2"/>
        <v>99.270111410777957</v>
      </c>
    </row>
    <row r="8" spans="1:18" ht="15.95" customHeight="1">
      <c r="A8" s="80">
        <v>2</v>
      </c>
      <c r="B8" s="162">
        <v>207.86842105263159</v>
      </c>
      <c r="C8" s="162">
        <v>204.86190476190481</v>
      </c>
      <c r="D8" s="162">
        <v>212.11</v>
      </c>
      <c r="E8" s="162">
        <v>210.1</v>
      </c>
      <c r="F8" s="162">
        <v>212.60909090909087</v>
      </c>
      <c r="G8" s="162">
        <v>209.125</v>
      </c>
      <c r="H8" s="162">
        <v>210.5</v>
      </c>
      <c r="I8" s="162">
        <v>213.03899999999999</v>
      </c>
      <c r="J8" s="162">
        <v>209.54</v>
      </c>
      <c r="K8" s="162">
        <v>210.37037037037038</v>
      </c>
      <c r="L8" s="157">
        <v>212</v>
      </c>
      <c r="M8" s="103">
        <f t="shared" si="0"/>
        <v>210.01237870939977</v>
      </c>
      <c r="N8" s="103">
        <f t="shared" si="1"/>
        <v>8.1770952380951769</v>
      </c>
      <c r="O8" s="76">
        <v>201</v>
      </c>
      <c r="P8" s="77">
        <v>223</v>
      </c>
      <c r="Q8" s="177">
        <f t="shared" si="2"/>
        <v>98.971259697412563</v>
      </c>
    </row>
    <row r="9" spans="1:18" ht="15.95" customHeight="1">
      <c r="A9" s="80">
        <v>3</v>
      </c>
      <c r="B9" s="162">
        <v>208.55</v>
      </c>
      <c r="C9" s="162">
        <v>205.54818181818189</v>
      </c>
      <c r="D9" s="162">
        <v>212.61</v>
      </c>
      <c r="E9" s="162">
        <v>210.8</v>
      </c>
      <c r="F9" s="162">
        <v>213.0078125</v>
      </c>
      <c r="G9" s="162">
        <v>209.5</v>
      </c>
      <c r="H9" s="162">
        <v>210.1</v>
      </c>
      <c r="I9" s="162">
        <v>210.86</v>
      </c>
      <c r="J9" s="162">
        <v>210.77</v>
      </c>
      <c r="K9" s="162">
        <v>210.67741935483872</v>
      </c>
      <c r="L9" s="157">
        <v>212</v>
      </c>
      <c r="M9" s="103">
        <f t="shared" si="0"/>
        <v>210.242341367302</v>
      </c>
      <c r="N9" s="103">
        <f t="shared" si="1"/>
        <v>7.459630681818112</v>
      </c>
      <c r="O9" s="76">
        <v>201</v>
      </c>
      <c r="P9" s="77">
        <v>223</v>
      </c>
      <c r="Q9" s="177">
        <f t="shared" si="2"/>
        <v>99.079632804159004</v>
      </c>
    </row>
    <row r="10" spans="1:18" ht="15.95" customHeight="1">
      <c r="A10" s="80">
        <v>4</v>
      </c>
      <c r="B10" s="162">
        <v>208.63888888888889</v>
      </c>
      <c r="C10" s="162">
        <v>204.86190476190481</v>
      </c>
      <c r="D10" s="162">
        <v>212.4</v>
      </c>
      <c r="E10" s="162">
        <v>211.1</v>
      </c>
      <c r="F10" s="162">
        <v>213.79206349206342</v>
      </c>
      <c r="G10" s="162">
        <v>208.57142857142858</v>
      </c>
      <c r="H10" s="162">
        <v>210.3</v>
      </c>
      <c r="I10" s="162">
        <v>210.74600000000001</v>
      </c>
      <c r="J10" s="162">
        <v>209.98</v>
      </c>
      <c r="K10" s="162">
        <v>210.43333333333334</v>
      </c>
      <c r="L10" s="157">
        <v>212</v>
      </c>
      <c r="M10" s="103">
        <f t="shared" si="0"/>
        <v>210.08236190476191</v>
      </c>
      <c r="N10" s="103">
        <f t="shared" si="1"/>
        <v>8.9301587301586096</v>
      </c>
      <c r="O10" s="76">
        <v>201</v>
      </c>
      <c r="P10" s="77">
        <v>223</v>
      </c>
      <c r="Q10" s="177">
        <f t="shared" si="2"/>
        <v>99.004240253345515</v>
      </c>
    </row>
    <row r="11" spans="1:18" ht="15.95" customHeight="1">
      <c r="A11" s="80">
        <v>5</v>
      </c>
      <c r="B11" s="162">
        <v>208.19444444444446</v>
      </c>
      <c r="C11" s="162">
        <v>204.41722222222222</v>
      </c>
      <c r="D11" s="162">
        <v>212.42</v>
      </c>
      <c r="E11" s="162">
        <v>211.23</v>
      </c>
      <c r="F11" s="162">
        <v>214.40188679245276</v>
      </c>
      <c r="G11" s="162">
        <v>208.2</v>
      </c>
      <c r="H11" s="162">
        <v>211.1</v>
      </c>
      <c r="I11" s="162">
        <v>209.535</v>
      </c>
      <c r="J11" s="162">
        <v>209.42</v>
      </c>
      <c r="K11" s="162">
        <v>209.12903225806451</v>
      </c>
      <c r="L11" s="157">
        <v>212</v>
      </c>
      <c r="M11" s="103">
        <f t="shared" si="0"/>
        <v>209.80475857171842</v>
      </c>
      <c r="N11" s="103">
        <f t="shared" si="1"/>
        <v>9.9846645702305352</v>
      </c>
      <c r="O11" s="76">
        <v>201</v>
      </c>
      <c r="P11" s="77">
        <v>223</v>
      </c>
      <c r="Q11" s="177">
        <f t="shared" si="2"/>
        <v>98.873415814632168</v>
      </c>
    </row>
    <row r="12" spans="1:18" ht="15.95" customHeight="1">
      <c r="A12" s="80">
        <v>6</v>
      </c>
      <c r="B12" s="162">
        <v>208.30555555555554</v>
      </c>
      <c r="C12" s="162">
        <v>204.86190476190481</v>
      </c>
      <c r="D12" s="162">
        <v>211.14</v>
      </c>
      <c r="E12" s="162">
        <v>211.1</v>
      </c>
      <c r="F12" s="162">
        <v>207.4</v>
      </c>
      <c r="G12" s="162">
        <v>208.31914893617022</v>
      </c>
      <c r="H12" s="162">
        <v>209.8</v>
      </c>
      <c r="I12" s="162">
        <v>209.58500000000001</v>
      </c>
      <c r="J12" s="162">
        <v>210.02</v>
      </c>
      <c r="K12" s="162">
        <v>211.73333333333332</v>
      </c>
      <c r="L12" s="157">
        <v>212</v>
      </c>
      <c r="M12" s="103">
        <f t="shared" si="0"/>
        <v>209.22649425869639</v>
      </c>
      <c r="N12" s="103">
        <f t="shared" si="1"/>
        <v>6.8714285714285097</v>
      </c>
      <c r="O12" s="76">
        <v>201</v>
      </c>
      <c r="P12" s="77">
        <v>223</v>
      </c>
      <c r="Q12" s="177">
        <f t="shared" si="2"/>
        <v>98.600900699811049</v>
      </c>
    </row>
    <row r="13" spans="1:18" ht="15.95" customHeight="1">
      <c r="A13" s="80">
        <v>7</v>
      </c>
      <c r="B13" s="162">
        <v>208.23529411764707</v>
      </c>
      <c r="C13" s="162">
        <v>207.43727272727273</v>
      </c>
      <c r="D13" s="162">
        <v>209.84</v>
      </c>
      <c r="E13" s="162">
        <v>212.3</v>
      </c>
      <c r="F13" s="162">
        <v>207.05223880597012</v>
      </c>
      <c r="G13" s="162">
        <v>208</v>
      </c>
      <c r="H13" s="162">
        <v>208.1</v>
      </c>
      <c r="I13" s="162">
        <v>209.90199999999999</v>
      </c>
      <c r="J13" s="162">
        <v>209.5</v>
      </c>
      <c r="K13" s="162">
        <v>210</v>
      </c>
      <c r="L13" s="157">
        <v>212</v>
      </c>
      <c r="M13" s="103">
        <f t="shared" si="0"/>
        <v>209.03668056508894</v>
      </c>
      <c r="N13" s="103">
        <f t="shared" si="1"/>
        <v>5.2477611940298914</v>
      </c>
      <c r="O13" s="76">
        <v>201</v>
      </c>
      <c r="P13" s="77">
        <v>223</v>
      </c>
      <c r="Q13" s="177">
        <f t="shared" si="2"/>
        <v>98.511448351908527</v>
      </c>
    </row>
    <row r="14" spans="1:18" ht="15.95" customHeight="1">
      <c r="A14" s="80">
        <v>8</v>
      </c>
      <c r="B14" s="162">
        <v>208.71875</v>
      </c>
      <c r="C14" s="162">
        <v>207.50285714285712</v>
      </c>
      <c r="D14" s="162">
        <v>210.83</v>
      </c>
      <c r="E14" s="162">
        <v>212.7</v>
      </c>
      <c r="F14" s="162">
        <v>207.12096774193543</v>
      </c>
      <c r="G14" s="162">
        <v>207.71428571428572</v>
      </c>
      <c r="H14" s="162">
        <v>208.3</v>
      </c>
      <c r="I14" s="162">
        <v>210.13300000000001</v>
      </c>
      <c r="J14" s="162">
        <v>207.84</v>
      </c>
      <c r="K14" s="162">
        <v>210.58064516129033</v>
      </c>
      <c r="L14" s="157">
        <v>212</v>
      </c>
      <c r="M14" s="103">
        <f t="shared" si="0"/>
        <v>209.14405057603685</v>
      </c>
      <c r="N14" s="103">
        <f t="shared" si="1"/>
        <v>5.5790322580645579</v>
      </c>
      <c r="O14" s="76">
        <v>201</v>
      </c>
      <c r="P14" s="77">
        <v>223</v>
      </c>
      <c r="Q14" s="177">
        <f t="shared" si="2"/>
        <v>98.562047965619598</v>
      </c>
    </row>
    <row r="15" spans="1:18" ht="15.95" customHeight="1">
      <c r="A15" s="80">
        <v>9</v>
      </c>
      <c r="B15" s="162">
        <v>208.78125</v>
      </c>
      <c r="C15" s="162">
        <v>207.75999999999996</v>
      </c>
      <c r="D15" s="162">
        <v>210.61</v>
      </c>
      <c r="E15" s="162">
        <v>213.47</v>
      </c>
      <c r="F15" s="162">
        <v>207.51666666666665</v>
      </c>
      <c r="G15" s="162">
        <v>208.5</v>
      </c>
      <c r="H15" s="162">
        <v>208.7</v>
      </c>
      <c r="I15" s="162">
        <v>208.881</v>
      </c>
      <c r="J15" s="162">
        <v>207.54</v>
      </c>
      <c r="K15" s="162">
        <v>210.9</v>
      </c>
      <c r="L15" s="157">
        <v>212</v>
      </c>
      <c r="M15" s="103">
        <f t="shared" si="0"/>
        <v>209.26589166666668</v>
      </c>
      <c r="N15" s="103">
        <f t="shared" si="1"/>
        <v>5.9533333333333474</v>
      </c>
      <c r="O15" s="76">
        <v>201</v>
      </c>
      <c r="P15" s="77">
        <v>223</v>
      </c>
      <c r="Q15" s="177">
        <f t="shared" si="2"/>
        <v>98.619467277265159</v>
      </c>
      <c r="R15" s="12"/>
    </row>
    <row r="16" spans="1:18" ht="15.95" customHeight="1">
      <c r="A16" s="80">
        <v>10</v>
      </c>
      <c r="B16" s="162">
        <v>207.0625</v>
      </c>
      <c r="C16" s="162">
        <v>207.50285714285712</v>
      </c>
      <c r="D16" s="162">
        <v>209.36</v>
      </c>
      <c r="E16" s="162">
        <v>213.59</v>
      </c>
      <c r="F16" s="162">
        <v>209.09193550000001</v>
      </c>
      <c r="G16" s="162">
        <v>206</v>
      </c>
      <c r="H16" s="162">
        <v>208.6</v>
      </c>
      <c r="I16" s="162">
        <v>208.22900000000001</v>
      </c>
      <c r="J16" s="162">
        <v>211.85</v>
      </c>
      <c r="K16" s="162">
        <v>209.61764705882354</v>
      </c>
      <c r="L16" s="157">
        <v>212</v>
      </c>
      <c r="M16" s="103">
        <f t="shared" si="0"/>
        <v>209.09039397016804</v>
      </c>
      <c r="N16" s="103">
        <f t="shared" si="1"/>
        <v>7.5900000000000034</v>
      </c>
      <c r="O16" s="76">
        <v>201</v>
      </c>
      <c r="P16" s="77">
        <v>223</v>
      </c>
      <c r="Q16" s="177">
        <f t="shared" si="2"/>
        <v>98.536761542473698</v>
      </c>
      <c r="R16" s="12"/>
    </row>
    <row r="17" spans="1:18" ht="15.95" customHeight="1">
      <c r="A17" s="80">
        <v>11</v>
      </c>
      <c r="B17" s="162">
        <v>207.03125</v>
      </c>
      <c r="C17" s="162">
        <v>208.61368421052634</v>
      </c>
      <c r="D17" s="162">
        <v>209.42</v>
      </c>
      <c r="E17" s="162">
        <v>212.7</v>
      </c>
      <c r="F17" s="162">
        <v>206.44444444444446</v>
      </c>
      <c r="G17" s="162">
        <v>207.11904761904762</v>
      </c>
      <c r="H17" s="162">
        <v>209.4</v>
      </c>
      <c r="I17" s="162">
        <v>209.77199999999999</v>
      </c>
      <c r="J17" s="162">
        <v>212.47</v>
      </c>
      <c r="K17" s="162">
        <v>208.07894736842104</v>
      </c>
      <c r="L17" s="157">
        <v>212</v>
      </c>
      <c r="M17" s="103">
        <f t="shared" si="0"/>
        <v>209.10493736424397</v>
      </c>
      <c r="N17" s="103">
        <f t="shared" si="1"/>
        <v>6.2555555555555316</v>
      </c>
      <c r="O17" s="76">
        <v>201</v>
      </c>
      <c r="P17" s="77">
        <v>223</v>
      </c>
      <c r="Q17" s="177">
        <f t="shared" si="2"/>
        <v>98.543615319573959</v>
      </c>
      <c r="R17" s="12"/>
    </row>
    <row r="18" spans="1:18" ht="15.95" customHeight="1">
      <c r="A18" s="80">
        <v>12</v>
      </c>
      <c r="B18" s="162">
        <v>206.6875</v>
      </c>
      <c r="C18" s="162">
        <v>208.57421052631577</v>
      </c>
      <c r="D18" s="162">
        <v>208.28</v>
      </c>
      <c r="E18" s="162">
        <v>213.05</v>
      </c>
      <c r="F18" s="162">
        <v>207.65892857142862</v>
      </c>
      <c r="G18" s="162">
        <v>207.47619047619048</v>
      </c>
      <c r="H18" s="162">
        <v>209.3</v>
      </c>
      <c r="I18" s="162">
        <v>210.20500000000001</v>
      </c>
      <c r="J18" s="162">
        <v>211.56</v>
      </c>
      <c r="K18" s="162">
        <v>209.55882352941177</v>
      </c>
      <c r="L18" s="157">
        <v>212</v>
      </c>
      <c r="M18" s="103">
        <f t="shared" si="0"/>
        <v>209.23506531033468</v>
      </c>
      <c r="N18" s="103">
        <f>MAX(B18:K18)-MIN(B18:K18)</f>
        <v>6.3625000000000114</v>
      </c>
      <c r="O18" s="76">
        <v>201</v>
      </c>
      <c r="P18" s="77">
        <v>223</v>
      </c>
      <c r="Q18" s="177">
        <f>M18/M$3*100</f>
        <v>98.604939927321283</v>
      </c>
      <c r="R18" s="12"/>
    </row>
    <row r="19" spans="1:18" ht="15.95" customHeight="1">
      <c r="A19" s="84">
        <v>1</v>
      </c>
      <c r="B19" s="162">
        <v>206.03125</v>
      </c>
      <c r="C19" s="162">
        <v>208.95368421052632</v>
      </c>
      <c r="D19" s="162">
        <v>209.45</v>
      </c>
      <c r="E19" s="162">
        <v>212.73</v>
      </c>
      <c r="F19" s="162">
        <v>213.70526315789468</v>
      </c>
      <c r="G19" s="162">
        <v>208.10714285714286</v>
      </c>
      <c r="H19" s="162">
        <v>208.6</v>
      </c>
      <c r="I19" s="162">
        <v>209.29599999999999</v>
      </c>
      <c r="J19" s="162">
        <v>210.88</v>
      </c>
      <c r="K19" s="162">
        <v>207.48387096774192</v>
      </c>
      <c r="L19" s="157">
        <v>212</v>
      </c>
      <c r="M19" s="103">
        <f t="shared" si="0"/>
        <v>209.52372111933059</v>
      </c>
      <c r="N19" s="103">
        <f>MAX(B19:K19)-MIN(B19:K19)</f>
        <v>7.6740131578946773</v>
      </c>
      <c r="O19" s="76">
        <v>201</v>
      </c>
      <c r="P19" s="77">
        <v>223</v>
      </c>
      <c r="Q19" s="177">
        <f>M19/M$3*100</f>
        <v>98.740972999328108</v>
      </c>
    </row>
    <row r="20" spans="1:18" ht="15.95" customHeight="1">
      <c r="A20" s="84">
        <v>2</v>
      </c>
      <c r="B20" s="162">
        <v>205.55555555555554</v>
      </c>
      <c r="C20" s="162">
        <v>209.113</v>
      </c>
      <c r="D20" s="162"/>
      <c r="E20" s="162"/>
      <c r="F20" s="162">
        <v>214.37758620689655</v>
      </c>
      <c r="G20" s="162"/>
      <c r="H20" s="162">
        <v>208.6</v>
      </c>
      <c r="I20" s="162">
        <v>208.923</v>
      </c>
      <c r="J20" s="162">
        <v>211.48</v>
      </c>
      <c r="K20" s="162">
        <v>208.95</v>
      </c>
      <c r="L20" s="157">
        <v>212</v>
      </c>
      <c r="M20" s="103">
        <f t="shared" si="0"/>
        <v>209.57130596606459</v>
      </c>
      <c r="N20" s="103">
        <f>MAX(B20:K20)-MIN(B20:K20)</f>
        <v>8.8220306513410094</v>
      </c>
      <c r="O20" s="76">
        <v>201</v>
      </c>
      <c r="P20" s="77">
        <v>223</v>
      </c>
      <c r="Q20" s="177">
        <f>M20/M$3*100</f>
        <v>98.763398021380198</v>
      </c>
    </row>
    <row r="21" spans="1:18" ht="15.95" customHeight="1">
      <c r="A21" s="84">
        <v>3</v>
      </c>
      <c r="B21" s="162"/>
      <c r="C21" s="162"/>
      <c r="D21" s="162"/>
      <c r="E21" s="162"/>
      <c r="F21" s="162"/>
      <c r="G21" s="162"/>
      <c r="H21" s="162">
        <v>207.5</v>
      </c>
      <c r="I21" s="162"/>
      <c r="J21" s="162"/>
      <c r="K21" s="162"/>
      <c r="L21" s="157">
        <v>212</v>
      </c>
      <c r="M21" s="103">
        <f t="shared" ref="M21" si="3">AVERAGE(B21:K21)</f>
        <v>207.5</v>
      </c>
      <c r="N21" s="103">
        <f>MAX(B21:K21)-MIN(B21:K21)</f>
        <v>0</v>
      </c>
      <c r="O21" s="76">
        <v>201</v>
      </c>
      <c r="P21" s="77">
        <v>223</v>
      </c>
      <c r="Q21" s="177">
        <f>M21/M$3*100</f>
        <v>97.787266224102481</v>
      </c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8"/>
  <dimension ref="A1:R21"/>
  <sheetViews>
    <sheetView zoomScale="80" workbookViewId="0">
      <selection activeCell="H22" sqref="H22"/>
    </sheetView>
  </sheetViews>
  <sheetFormatPr defaultRowHeight="13.5"/>
  <cols>
    <col min="1" max="1" width="3.625" customWidth="1"/>
    <col min="2" max="2" width="8.125" customWidth="1"/>
    <col min="3" max="3" width="9.375" bestFit="1" customWidth="1"/>
    <col min="4" max="5" width="8.625" customWidth="1"/>
    <col min="6" max="6" width="9.5" customWidth="1"/>
    <col min="7" max="8" width="8.625" customWidth="1"/>
    <col min="9" max="9" width="10.625" customWidth="1"/>
    <col min="10" max="10" width="8.625" customWidth="1"/>
    <col min="11" max="11" width="9.375" customWidth="1"/>
    <col min="12" max="12" width="6.875" customWidth="1"/>
    <col min="13" max="13" width="9.75" customWidth="1"/>
    <col min="14" max="14" width="7.25" customWidth="1"/>
    <col min="15" max="16" width="2.625" customWidth="1"/>
  </cols>
  <sheetData>
    <row r="1" spans="1:18" ht="20.100000000000001" customHeight="1">
      <c r="F1" s="58" t="s">
        <v>85</v>
      </c>
    </row>
    <row r="2" spans="1:18" ht="15.95" customHeight="1">
      <c r="A2" s="81" t="s">
        <v>28</v>
      </c>
      <c r="B2" s="71" t="s">
        <v>29</v>
      </c>
      <c r="C2" s="71" t="s">
        <v>30</v>
      </c>
      <c r="D2" s="71" t="s">
        <v>83</v>
      </c>
      <c r="E2" s="71" t="s">
        <v>31</v>
      </c>
      <c r="F2" s="71" t="s">
        <v>32</v>
      </c>
      <c r="G2" s="71" t="s">
        <v>33</v>
      </c>
      <c r="H2" s="72" t="s">
        <v>34</v>
      </c>
      <c r="I2" s="71" t="s">
        <v>35</v>
      </c>
      <c r="J2" s="71" t="s">
        <v>72</v>
      </c>
      <c r="K2" s="73" t="s">
        <v>59</v>
      </c>
      <c r="L2" s="74" t="s">
        <v>1</v>
      </c>
      <c r="M2" s="75" t="s">
        <v>60</v>
      </c>
      <c r="N2" s="75" t="s">
        <v>36</v>
      </c>
      <c r="O2" s="76" t="s">
        <v>37</v>
      </c>
      <c r="P2" s="77" t="s">
        <v>38</v>
      </c>
      <c r="Q2" s="78" t="s">
        <v>148</v>
      </c>
    </row>
    <row r="3" spans="1:18" ht="15.95" customHeight="1">
      <c r="A3" s="80">
        <v>9</v>
      </c>
      <c r="B3" s="162"/>
      <c r="C3" s="162"/>
      <c r="D3" s="162">
        <v>314.98</v>
      </c>
      <c r="E3" s="162"/>
      <c r="F3" s="162">
        <v>306.75</v>
      </c>
      <c r="G3" s="162"/>
      <c r="H3" s="163"/>
      <c r="I3" s="162"/>
      <c r="J3" s="162">
        <v>308.95</v>
      </c>
      <c r="K3" s="162">
        <v>310.60000000000002</v>
      </c>
      <c r="L3" s="157">
        <v>304</v>
      </c>
      <c r="M3" s="103">
        <f t="shared" ref="M3:M20" si="0">AVERAGE(B3:K3)</f>
        <v>310.32000000000005</v>
      </c>
      <c r="N3" s="103">
        <f t="shared" ref="N3:N17" si="1">MAX(B3:K3)-MIN(B3:K3)</f>
        <v>8.2300000000000182</v>
      </c>
      <c r="O3" s="76">
        <v>288</v>
      </c>
      <c r="P3" s="77">
        <v>320</v>
      </c>
      <c r="Q3" s="177">
        <f>M3/M3*100</f>
        <v>100</v>
      </c>
    </row>
    <row r="4" spans="1:18" ht="15.95" customHeight="1">
      <c r="A4" s="80">
        <v>10</v>
      </c>
      <c r="B4" s="162">
        <v>302.81818181818181</v>
      </c>
      <c r="C4" s="162">
        <v>307.41954545454541</v>
      </c>
      <c r="D4" s="162">
        <v>311.89</v>
      </c>
      <c r="E4" s="162">
        <v>310.18</v>
      </c>
      <c r="F4" s="162">
        <v>309.84666666666664</v>
      </c>
      <c r="G4" s="162">
        <v>308.20833333333331</v>
      </c>
      <c r="H4" s="162">
        <v>308.60000000000002</v>
      </c>
      <c r="I4" s="162">
        <v>310.10000000000002</v>
      </c>
      <c r="J4" s="162">
        <v>306.43</v>
      </c>
      <c r="K4" s="162">
        <v>311.31818181818181</v>
      </c>
      <c r="L4" s="157">
        <v>304</v>
      </c>
      <c r="M4" s="103">
        <f t="shared" si="0"/>
        <v>308.68109090909087</v>
      </c>
      <c r="N4" s="103">
        <f t="shared" si="1"/>
        <v>9.0718181818181733</v>
      </c>
      <c r="O4" s="76">
        <v>288</v>
      </c>
      <c r="P4" s="77">
        <v>320</v>
      </c>
      <c r="Q4" s="177">
        <f>M4/M$3*100</f>
        <v>99.47186481989263</v>
      </c>
    </row>
    <row r="5" spans="1:18" ht="15.95" customHeight="1">
      <c r="A5" s="80">
        <v>11</v>
      </c>
      <c r="B5" s="162">
        <v>303.27777777777777</v>
      </c>
      <c r="C5" s="162">
        <v>306.69944444444445</v>
      </c>
      <c r="D5" s="162">
        <v>311.19</v>
      </c>
      <c r="E5" s="162">
        <v>310.79000000000002</v>
      </c>
      <c r="F5" s="162">
        <v>309.53703703703701</v>
      </c>
      <c r="G5" s="162">
        <v>308.58333333333331</v>
      </c>
      <c r="H5" s="162">
        <v>309.39999999999998</v>
      </c>
      <c r="I5" s="162">
        <v>315.33300000000003</v>
      </c>
      <c r="J5" s="162">
        <v>302.66000000000003</v>
      </c>
      <c r="K5" s="162">
        <v>306.23076923076923</v>
      </c>
      <c r="L5" s="157">
        <v>304</v>
      </c>
      <c r="M5" s="103">
        <f t="shared" si="0"/>
        <v>308.37013618233613</v>
      </c>
      <c r="N5" s="103">
        <f t="shared" si="1"/>
        <v>12.673000000000002</v>
      </c>
      <c r="O5" s="76">
        <v>288</v>
      </c>
      <c r="P5" s="77">
        <v>320</v>
      </c>
      <c r="Q5" s="177">
        <f t="shared" ref="Q5:Q17" si="2">M5/M$3*100</f>
        <v>99.371660280464056</v>
      </c>
    </row>
    <row r="6" spans="1:18" ht="15.95" customHeight="1">
      <c r="A6" s="80">
        <v>12</v>
      </c>
      <c r="B6" s="162">
        <v>304.02777777777777</v>
      </c>
      <c r="C6" s="162">
        <v>307.55823529411765</v>
      </c>
      <c r="D6" s="162">
        <v>308.24</v>
      </c>
      <c r="E6" s="162">
        <v>311.25</v>
      </c>
      <c r="F6" s="162">
        <v>312.27407407407412</v>
      </c>
      <c r="G6" s="162">
        <v>310.75</v>
      </c>
      <c r="H6" s="162">
        <v>308.8</v>
      </c>
      <c r="I6" s="162">
        <v>315.06200000000001</v>
      </c>
      <c r="J6" s="162">
        <v>302.79000000000002</v>
      </c>
      <c r="K6" s="162">
        <v>306.31578947368422</v>
      </c>
      <c r="L6" s="157">
        <v>304</v>
      </c>
      <c r="M6" s="103">
        <f t="shared" si="0"/>
        <v>308.70678766196539</v>
      </c>
      <c r="N6" s="103">
        <f t="shared" si="1"/>
        <v>12.271999999999991</v>
      </c>
      <c r="O6" s="76">
        <v>288</v>
      </c>
      <c r="P6" s="77">
        <v>320</v>
      </c>
      <c r="Q6" s="177">
        <f t="shared" si="2"/>
        <v>99.480145547165947</v>
      </c>
    </row>
    <row r="7" spans="1:18" ht="15.95" customHeight="1">
      <c r="A7" s="80">
        <v>1</v>
      </c>
      <c r="B7" s="162">
        <v>303.68421052631578</v>
      </c>
      <c r="C7" s="162">
        <v>306.13888888888891</v>
      </c>
      <c r="D7" s="162">
        <v>305.25</v>
      </c>
      <c r="E7" s="162">
        <v>310.32</v>
      </c>
      <c r="F7" s="162">
        <v>313.35964912280701</v>
      </c>
      <c r="G7" s="162">
        <v>310.44</v>
      </c>
      <c r="H7" s="162">
        <v>310.10000000000002</v>
      </c>
      <c r="I7" s="162">
        <v>313.33300000000003</v>
      </c>
      <c r="J7" s="162">
        <v>301.83</v>
      </c>
      <c r="K7" s="162">
        <v>305.88235294117646</v>
      </c>
      <c r="L7" s="157">
        <v>304</v>
      </c>
      <c r="M7" s="103">
        <f t="shared" si="0"/>
        <v>308.03381014791887</v>
      </c>
      <c r="N7" s="103">
        <f t="shared" si="1"/>
        <v>11.529649122807029</v>
      </c>
      <c r="O7" s="76">
        <v>288</v>
      </c>
      <c r="P7" s="77">
        <v>320</v>
      </c>
      <c r="Q7" s="177">
        <f t="shared" si="2"/>
        <v>99.26327988783153</v>
      </c>
    </row>
    <row r="8" spans="1:18" ht="15.95" customHeight="1">
      <c r="A8" s="80">
        <v>2</v>
      </c>
      <c r="B8" s="162">
        <v>303.65789473684208</v>
      </c>
      <c r="C8" s="162">
        <v>306.71999999999991</v>
      </c>
      <c r="D8" s="162">
        <v>304.62</v>
      </c>
      <c r="E8" s="162">
        <v>311.83999999999997</v>
      </c>
      <c r="F8" s="162">
        <v>312.68181818181819</v>
      </c>
      <c r="G8" s="162">
        <v>310.70833333333331</v>
      </c>
      <c r="H8" s="162">
        <v>310.39999999999998</v>
      </c>
      <c r="I8" s="162">
        <v>314.38200000000001</v>
      </c>
      <c r="J8" s="162">
        <v>301.41000000000003</v>
      </c>
      <c r="K8" s="162">
        <v>306.44444444444446</v>
      </c>
      <c r="L8" s="157">
        <v>304</v>
      </c>
      <c r="M8" s="103">
        <f t="shared" si="0"/>
        <v>308.28644906964377</v>
      </c>
      <c r="N8" s="103">
        <f t="shared" si="1"/>
        <v>12.97199999999998</v>
      </c>
      <c r="O8" s="76">
        <v>288</v>
      </c>
      <c r="P8" s="77">
        <v>320</v>
      </c>
      <c r="Q8" s="177">
        <f t="shared" si="2"/>
        <v>99.344692275600579</v>
      </c>
    </row>
    <row r="9" spans="1:18" ht="15.95" customHeight="1">
      <c r="A9" s="80">
        <v>3</v>
      </c>
      <c r="B9" s="162">
        <v>304.625</v>
      </c>
      <c r="C9" s="162">
        <v>307.60681818181814</v>
      </c>
      <c r="D9" s="162">
        <v>307.48</v>
      </c>
      <c r="E9" s="162">
        <v>312.08999999999997</v>
      </c>
      <c r="F9" s="162">
        <v>310.91406250000006</v>
      </c>
      <c r="G9" s="162">
        <v>310.5</v>
      </c>
      <c r="H9" s="162">
        <v>309.10000000000002</v>
      </c>
      <c r="I9" s="162">
        <v>312.85500000000002</v>
      </c>
      <c r="J9" s="162">
        <v>302.82</v>
      </c>
      <c r="K9" s="162">
        <v>307.52941176470586</v>
      </c>
      <c r="L9" s="157">
        <v>304</v>
      </c>
      <c r="M9" s="103">
        <f t="shared" si="0"/>
        <v>308.55202924465243</v>
      </c>
      <c r="N9" s="103">
        <f t="shared" si="1"/>
        <v>10.035000000000025</v>
      </c>
      <c r="O9" s="76">
        <v>288</v>
      </c>
      <c r="P9" s="77">
        <v>320</v>
      </c>
      <c r="Q9" s="177">
        <f t="shared" si="2"/>
        <v>99.430274956384494</v>
      </c>
    </row>
    <row r="10" spans="1:18" ht="15.95" customHeight="1">
      <c r="A10" s="80">
        <v>4</v>
      </c>
      <c r="B10" s="162">
        <v>304.97222222222223</v>
      </c>
      <c r="C10" s="162">
        <v>306.71999999999991</v>
      </c>
      <c r="D10" s="162">
        <v>317.52999999999997</v>
      </c>
      <c r="E10" s="162">
        <v>312.54000000000002</v>
      </c>
      <c r="F10" s="162">
        <v>311.20666666666665</v>
      </c>
      <c r="G10" s="162">
        <v>310.90476190476193</v>
      </c>
      <c r="H10" s="162">
        <v>310.8</v>
      </c>
      <c r="I10" s="162">
        <v>319.19400000000002</v>
      </c>
      <c r="J10" s="162">
        <v>307.56</v>
      </c>
      <c r="K10" s="162">
        <v>308.64285714285717</v>
      </c>
      <c r="L10" s="157">
        <v>304</v>
      </c>
      <c r="M10" s="103">
        <f t="shared" si="0"/>
        <v>311.00705079365082</v>
      </c>
      <c r="N10" s="103">
        <f t="shared" si="1"/>
        <v>14.221777777777788</v>
      </c>
      <c r="O10" s="76">
        <v>288</v>
      </c>
      <c r="P10" s="77">
        <v>320</v>
      </c>
      <c r="Q10" s="177">
        <f t="shared" si="2"/>
        <v>100.22140074556933</v>
      </c>
    </row>
    <row r="11" spans="1:18" ht="15.95" customHeight="1">
      <c r="A11" s="80">
        <v>5</v>
      </c>
      <c r="B11" s="162">
        <v>304.41666666666669</v>
      </c>
      <c r="C11" s="162">
        <v>306.52555555555557</v>
      </c>
      <c r="D11" s="162">
        <v>312.62</v>
      </c>
      <c r="E11" s="162">
        <v>311.63</v>
      </c>
      <c r="F11" s="162">
        <v>312.02549019607835</v>
      </c>
      <c r="G11" s="162">
        <v>311.2</v>
      </c>
      <c r="H11" s="162">
        <v>309.8</v>
      </c>
      <c r="I11" s="162">
        <v>312.63400000000001</v>
      </c>
      <c r="J11" s="162">
        <v>307.83</v>
      </c>
      <c r="K11" s="162">
        <v>309.41176470588238</v>
      </c>
      <c r="L11" s="157">
        <v>304</v>
      </c>
      <c r="M11" s="103">
        <f t="shared" si="0"/>
        <v>309.80934771241834</v>
      </c>
      <c r="N11" s="103">
        <f t="shared" si="1"/>
        <v>8.2173333333333289</v>
      </c>
      <c r="O11" s="76">
        <v>288</v>
      </c>
      <c r="P11" s="77">
        <v>320</v>
      </c>
      <c r="Q11" s="177">
        <f t="shared" si="2"/>
        <v>99.835443320578207</v>
      </c>
    </row>
    <row r="12" spans="1:18" ht="15.95" customHeight="1">
      <c r="A12" s="80">
        <v>6</v>
      </c>
      <c r="B12" s="162">
        <v>304.19444444444446</v>
      </c>
      <c r="C12" s="162">
        <v>306.71999999999991</v>
      </c>
      <c r="D12" s="162">
        <v>311.62</v>
      </c>
      <c r="E12" s="162">
        <v>311.5</v>
      </c>
      <c r="F12" s="162">
        <v>310.5</v>
      </c>
      <c r="G12" s="162">
        <v>306.0344827586207</v>
      </c>
      <c r="H12" s="162">
        <v>304</v>
      </c>
      <c r="I12" s="162">
        <v>311.524</v>
      </c>
      <c r="J12" s="162">
        <v>308.27999999999997</v>
      </c>
      <c r="K12" s="162">
        <v>307.53846153846155</v>
      </c>
      <c r="L12" s="157">
        <v>304</v>
      </c>
      <c r="M12" s="103">
        <f t="shared" si="0"/>
        <v>308.19113887415267</v>
      </c>
      <c r="N12" s="103">
        <f t="shared" si="1"/>
        <v>7.6200000000000045</v>
      </c>
      <c r="O12" s="76">
        <v>288</v>
      </c>
      <c r="P12" s="77">
        <v>320</v>
      </c>
      <c r="Q12" s="177">
        <f t="shared" si="2"/>
        <v>99.313978755527401</v>
      </c>
    </row>
    <row r="13" spans="1:18" ht="15.95" customHeight="1">
      <c r="A13" s="80">
        <v>7</v>
      </c>
      <c r="B13" s="162">
        <v>304.14705882352939</v>
      </c>
      <c r="C13" s="162">
        <v>306.70045454545465</v>
      </c>
      <c r="D13" s="162">
        <v>310.86</v>
      </c>
      <c r="E13" s="162">
        <v>311.60000000000002</v>
      </c>
      <c r="F13" s="162">
        <v>309.89104477611937</v>
      </c>
      <c r="G13" s="162">
        <v>305.39999999999998</v>
      </c>
      <c r="H13" s="162">
        <v>303.2</v>
      </c>
      <c r="I13" s="162">
        <v>310.79300000000001</v>
      </c>
      <c r="J13" s="162">
        <v>306.81</v>
      </c>
      <c r="K13" s="162">
        <v>303.91304347826087</v>
      </c>
      <c r="L13" s="157">
        <v>304</v>
      </c>
      <c r="M13" s="103">
        <f t="shared" si="0"/>
        <v>307.33146016233638</v>
      </c>
      <c r="N13" s="103">
        <f t="shared" si="1"/>
        <v>8.4000000000000341</v>
      </c>
      <c r="O13" s="76">
        <v>288</v>
      </c>
      <c r="P13" s="77">
        <v>320</v>
      </c>
      <c r="Q13" s="177">
        <f t="shared" si="2"/>
        <v>99.03694900822903</v>
      </c>
    </row>
    <row r="14" spans="1:18" ht="15.95" customHeight="1">
      <c r="A14" s="80">
        <v>8</v>
      </c>
      <c r="B14" s="162">
        <v>305.25</v>
      </c>
      <c r="C14" s="162">
        <v>306.39857142857142</v>
      </c>
      <c r="D14" s="162">
        <v>311.98</v>
      </c>
      <c r="E14" s="162">
        <v>312.3</v>
      </c>
      <c r="F14" s="162">
        <v>312.08928571428572</v>
      </c>
      <c r="G14" s="162">
        <v>304.76666666666665</v>
      </c>
      <c r="H14" s="162">
        <v>303.89999999999998</v>
      </c>
      <c r="I14" s="162">
        <v>310.928</v>
      </c>
      <c r="J14" s="162">
        <v>305.63</v>
      </c>
      <c r="K14" s="162">
        <v>306.26315789473682</v>
      </c>
      <c r="L14" s="157">
        <v>304</v>
      </c>
      <c r="M14" s="103">
        <f t="shared" si="0"/>
        <v>307.95056817042604</v>
      </c>
      <c r="N14" s="103">
        <f t="shared" si="1"/>
        <v>8.4000000000000341</v>
      </c>
      <c r="O14" s="76">
        <v>288</v>
      </c>
      <c r="P14" s="77">
        <v>320</v>
      </c>
      <c r="Q14" s="177">
        <f t="shared" si="2"/>
        <v>99.236455326896746</v>
      </c>
    </row>
    <row r="15" spans="1:18" ht="15.95" customHeight="1">
      <c r="A15" s="80">
        <v>9</v>
      </c>
      <c r="B15" s="162">
        <v>305.09375</v>
      </c>
      <c r="C15" s="162">
        <v>306.20999999999998</v>
      </c>
      <c r="D15" s="162">
        <v>311.5</v>
      </c>
      <c r="E15" s="162">
        <v>312.83999999999997</v>
      </c>
      <c r="F15" s="162">
        <v>311.36851851851856</v>
      </c>
      <c r="G15" s="162">
        <v>310.95555555555558</v>
      </c>
      <c r="H15" s="162">
        <v>303.2</v>
      </c>
      <c r="I15" s="162">
        <v>310.726</v>
      </c>
      <c r="J15" s="162">
        <v>304.75</v>
      </c>
      <c r="K15" s="162">
        <v>306.05</v>
      </c>
      <c r="L15" s="157">
        <v>304</v>
      </c>
      <c r="M15" s="103">
        <f t="shared" si="0"/>
        <v>308.26938240740742</v>
      </c>
      <c r="N15" s="103">
        <f t="shared" si="1"/>
        <v>9.6399999999999864</v>
      </c>
      <c r="O15" s="76">
        <v>288</v>
      </c>
      <c r="P15" s="77">
        <v>320</v>
      </c>
      <c r="Q15" s="177">
        <f t="shared" si="2"/>
        <v>99.339192577793042</v>
      </c>
      <c r="R15" s="12"/>
    </row>
    <row r="16" spans="1:18" ht="15.95" customHeight="1">
      <c r="A16" s="80">
        <v>10</v>
      </c>
      <c r="B16" s="162">
        <v>305</v>
      </c>
      <c r="C16" s="162">
        <v>306.39857142857142</v>
      </c>
      <c r="D16" s="162">
        <v>311.12</v>
      </c>
      <c r="E16" s="162">
        <v>314.98</v>
      </c>
      <c r="F16" s="162">
        <v>310.8507937</v>
      </c>
      <c r="G16" s="162">
        <v>307.41935483870969</v>
      </c>
      <c r="H16" s="162">
        <v>303.60000000000002</v>
      </c>
      <c r="I16" s="162">
        <v>304.928</v>
      </c>
      <c r="J16" s="162">
        <v>311.08</v>
      </c>
      <c r="K16" s="162">
        <v>307.5128205128205</v>
      </c>
      <c r="L16" s="157">
        <v>304</v>
      </c>
      <c r="M16" s="103">
        <f t="shared" si="0"/>
        <v>308.28895404801011</v>
      </c>
      <c r="N16" s="103">
        <f t="shared" si="1"/>
        <v>11.379999999999995</v>
      </c>
      <c r="O16" s="76">
        <v>288</v>
      </c>
      <c r="P16" s="77">
        <v>320</v>
      </c>
      <c r="Q16" s="177">
        <f t="shared" si="2"/>
        <v>99.34549949987435</v>
      </c>
      <c r="R16" s="12"/>
    </row>
    <row r="17" spans="1:18" ht="15.95" customHeight="1">
      <c r="A17" s="80">
        <v>11</v>
      </c>
      <c r="B17" s="162">
        <v>304.78125</v>
      </c>
      <c r="C17" s="162">
        <v>305.51947368421054</v>
      </c>
      <c r="D17" s="162">
        <v>312</v>
      </c>
      <c r="E17" s="162">
        <v>315.17</v>
      </c>
      <c r="F17" s="162">
        <v>310.93673469387761</v>
      </c>
      <c r="G17" s="162">
        <v>311.97619047619048</v>
      </c>
      <c r="H17" s="162">
        <v>304</v>
      </c>
      <c r="I17" s="162">
        <v>309.64600000000002</v>
      </c>
      <c r="J17" s="162">
        <v>310.07</v>
      </c>
      <c r="K17" s="162">
        <v>307.95833333333331</v>
      </c>
      <c r="L17" s="157">
        <v>304</v>
      </c>
      <c r="M17" s="103">
        <f t="shared" si="0"/>
        <v>309.20579821876123</v>
      </c>
      <c r="N17" s="103">
        <f t="shared" si="1"/>
        <v>11.170000000000016</v>
      </c>
      <c r="O17" s="76">
        <v>288</v>
      </c>
      <c r="P17" s="77">
        <v>320</v>
      </c>
      <c r="Q17" s="177">
        <f t="shared" si="2"/>
        <v>99.640950702101435</v>
      </c>
      <c r="R17" s="12"/>
    </row>
    <row r="18" spans="1:18" ht="15.95" customHeight="1">
      <c r="A18" s="80">
        <v>12</v>
      </c>
      <c r="B18" s="162">
        <v>305.03125</v>
      </c>
      <c r="C18" s="162">
        <v>306.12684210526322</v>
      </c>
      <c r="D18" s="162">
        <v>311.87</v>
      </c>
      <c r="E18" s="162">
        <v>315.54000000000002</v>
      </c>
      <c r="F18" s="162">
        <v>313.18181818181824</v>
      </c>
      <c r="G18" s="162">
        <v>313.21428571428572</v>
      </c>
      <c r="H18" s="162">
        <v>304.2</v>
      </c>
      <c r="I18" s="162">
        <v>308.964</v>
      </c>
      <c r="J18" s="162">
        <v>308.08</v>
      </c>
      <c r="K18" s="162">
        <v>303.73529411764707</v>
      </c>
      <c r="L18" s="157">
        <v>304</v>
      </c>
      <c r="M18" s="103">
        <f t="shared" si="0"/>
        <v>308.99434901190142</v>
      </c>
      <c r="N18" s="103">
        <f>MAX(B18:K18)-MIN(B18:K18)</f>
        <v>11.804705882352948</v>
      </c>
      <c r="O18" s="76">
        <v>288</v>
      </c>
      <c r="P18" s="77">
        <v>320</v>
      </c>
      <c r="Q18" s="177">
        <f>M18/M$3*100</f>
        <v>99.572811617653187</v>
      </c>
      <c r="R18" s="12"/>
    </row>
    <row r="19" spans="1:18" ht="15.95" customHeight="1">
      <c r="A19" s="84">
        <v>1</v>
      </c>
      <c r="B19" s="162">
        <v>304.4375</v>
      </c>
      <c r="C19" s="162">
        <v>305.76368421052632</v>
      </c>
      <c r="D19" s="162">
        <v>312</v>
      </c>
      <c r="E19" s="162">
        <v>314.55</v>
      </c>
      <c r="F19" s="162">
        <v>311.46896551724132</v>
      </c>
      <c r="G19" s="162">
        <v>312.71428571428572</v>
      </c>
      <c r="H19" s="162">
        <v>303.2</v>
      </c>
      <c r="I19" s="162">
        <v>309.95100000000002</v>
      </c>
      <c r="J19" s="162">
        <v>308.99</v>
      </c>
      <c r="K19" s="162">
        <v>307.78260869565219</v>
      </c>
      <c r="L19" s="157">
        <v>304</v>
      </c>
      <c r="M19" s="103">
        <f t="shared" si="0"/>
        <v>309.08580441377052</v>
      </c>
      <c r="N19" s="103">
        <f>MAX(B19:K19)-MIN(B19:K19)</f>
        <v>11.350000000000023</v>
      </c>
      <c r="O19" s="76">
        <v>288</v>
      </c>
      <c r="P19" s="77">
        <v>320</v>
      </c>
      <c r="Q19" s="177">
        <f>M19/M$3*100</f>
        <v>99.602282938183322</v>
      </c>
    </row>
    <row r="20" spans="1:18" ht="15.95" customHeight="1">
      <c r="A20" s="84">
        <v>2</v>
      </c>
      <c r="B20" s="162">
        <v>305.37037037037038</v>
      </c>
      <c r="C20" s="162">
        <v>304.65350000000001</v>
      </c>
      <c r="D20" s="162"/>
      <c r="E20" s="162"/>
      <c r="F20" s="162">
        <v>311.05744680851063</v>
      </c>
      <c r="G20" s="162"/>
      <c r="H20" s="162">
        <v>304.8</v>
      </c>
      <c r="I20" s="162">
        <v>308.846</v>
      </c>
      <c r="J20" s="162">
        <v>309.35000000000002</v>
      </c>
      <c r="K20" s="162">
        <v>305.5</v>
      </c>
      <c r="L20" s="157">
        <v>304</v>
      </c>
      <c r="M20" s="103">
        <f t="shared" si="0"/>
        <v>307.08247388269729</v>
      </c>
      <c r="N20" s="103">
        <f>MAX(B20:K20)-MIN(B20:K20)</f>
        <v>6.403946808510625</v>
      </c>
      <c r="O20" s="76">
        <v>288</v>
      </c>
      <c r="P20" s="77">
        <v>320</v>
      </c>
      <c r="Q20" s="177">
        <f>M20/M$3*100</f>
        <v>98.956713677074376</v>
      </c>
    </row>
    <row r="21" spans="1:18" ht="15.95" customHeight="1">
      <c r="A21" s="84">
        <v>3</v>
      </c>
      <c r="B21" s="162"/>
      <c r="C21" s="162"/>
      <c r="D21" s="162"/>
      <c r="E21" s="162"/>
      <c r="F21" s="162"/>
      <c r="G21" s="162"/>
      <c r="H21" s="162">
        <v>304.2</v>
      </c>
      <c r="I21" s="162"/>
      <c r="J21" s="162"/>
      <c r="K21" s="162"/>
      <c r="L21" s="157">
        <v>304</v>
      </c>
      <c r="M21" s="103">
        <f t="shared" ref="M21" si="3">AVERAGE(B21:K21)</f>
        <v>304.2</v>
      </c>
      <c r="N21" s="103">
        <f>MAX(B21:K21)-MIN(B21:K21)</f>
        <v>0</v>
      </c>
      <c r="O21" s="76">
        <v>288</v>
      </c>
      <c r="P21" s="77">
        <v>320</v>
      </c>
      <c r="Q21" s="177">
        <f>M21/M$3*100</f>
        <v>98.027842227378173</v>
      </c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32</vt:i4>
      </vt:variant>
      <vt:variant>
        <vt:lpstr>名前付き一覧</vt:lpstr>
      </vt:variant>
      <vt:variant>
        <vt:i4>1</vt:i4>
      </vt:variant>
    </vt:vector>
  </HeadingPairs>
  <TitlesOfParts>
    <vt:vector size="33" baseType="lpstr">
      <vt:lpstr>緑ラベル認証値</vt:lpstr>
      <vt:lpstr>AST</vt:lpstr>
      <vt:lpstr>ALT</vt:lpstr>
      <vt:lpstr>ALP</vt:lpstr>
      <vt:lpstr>LD</vt:lpstr>
      <vt:lpstr>CPK</vt:lpstr>
      <vt:lpstr>rGT</vt:lpstr>
      <vt:lpstr>AMY</vt:lpstr>
      <vt:lpstr>CHE</vt:lpstr>
      <vt:lpstr>TCH</vt:lpstr>
      <vt:lpstr>TG</vt:lpstr>
      <vt:lpstr>HDL</vt:lpstr>
      <vt:lpstr>TBIL</vt:lpstr>
      <vt:lpstr>TP</vt:lpstr>
      <vt:lpstr>ALB</vt:lpstr>
      <vt:lpstr>BUN</vt:lpstr>
      <vt:lpstr>CRE</vt:lpstr>
      <vt:lpstr>UA</vt:lpstr>
      <vt:lpstr>GLU</vt:lpstr>
      <vt:lpstr>Na</vt:lpstr>
      <vt:lpstr>K</vt:lpstr>
      <vt:lpstr>CL</vt:lpstr>
      <vt:lpstr>Ca</vt:lpstr>
      <vt:lpstr>IP</vt:lpstr>
      <vt:lpstr>Fe</vt:lpstr>
      <vt:lpstr>CRP</vt:lpstr>
      <vt:lpstr>IgG</vt:lpstr>
      <vt:lpstr>IgA</vt:lpstr>
      <vt:lpstr>IgM</vt:lpstr>
      <vt:lpstr>LDL</vt:lpstr>
      <vt:lpstr>Mg</vt:lpstr>
      <vt:lpstr>2014.9月を100％とした時の活性変化率</vt:lpstr>
      <vt:lpstr>緑ラベル認証値!Print_Area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市原　文雄</dc:creator>
  <cp:lastModifiedBy>市原　文雄</cp:lastModifiedBy>
  <dcterms:created xsi:type="dcterms:W3CDTF">2008-07-06T23:01:12Z</dcterms:created>
  <dcterms:modified xsi:type="dcterms:W3CDTF">2016-04-03T20:24:24Z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name="NXPowerLiteLastOptimized" pid="2">
    <vt:lpwstr>456972</vt:lpwstr>
  </property>
  <property fmtid="{D5CDD505-2E9C-101B-9397-08002B2CF9AE}" name="NXPowerLiteSettings" pid="3">
    <vt:lpwstr>F7000400038000</vt:lpwstr>
  </property>
  <property fmtid="{D5CDD505-2E9C-101B-9397-08002B2CF9AE}" name="NXPowerLiteVersion" pid="4">
    <vt:lpwstr>D5.1.5</vt:lpwstr>
  </property>
</Properties>
</file>