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charts/chart13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4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7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8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9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0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1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6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27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29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30.xml" ContentType="application/vnd.openxmlformats-officedocument.drawingml.chart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charts/chart31.xml" ContentType="application/vnd.openxmlformats-officedocument.drawingml.chart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charts/chart32.xml" ContentType="application/vnd.openxmlformats-officedocument.drawingml.chart+xml"/>
  <Override PartName="/xl/drawings/drawing61.xml" ContentType="application/vnd.openxmlformats-officedocument.drawingml.chartshapes+xml"/>
  <Override PartName="/xl/drawings/drawing62.xml" ContentType="application/vnd.openxmlformats-officedocument.drawing+xml"/>
  <Override PartName="/xl/charts/chart33.xml" ContentType="application/vnd.openxmlformats-officedocument.drawingml.chart+xml"/>
  <Override PartName="/xl/drawings/drawing63.xml" ContentType="application/vnd.openxmlformats-officedocument.drawingml.chartshapes+xml"/>
  <Override PartName="/xl/charts/chart34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5.xml" ContentType="application/vnd.openxmlformats-officedocument.drawingml.chart+xml"/>
  <Override PartName="/xl/drawings/drawing6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2" yWindow="-12" windowWidth="9600" windowHeight="7596" tabRatio="607"/>
  </bookViews>
  <sheets>
    <sheet name="赤ラベル認証値" sheetId="163" r:id="rId1"/>
    <sheet name="Na" sheetId="150" r:id="rId2"/>
    <sheet name="K" sheetId="151" r:id="rId3"/>
    <sheet name="CL" sheetId="152" r:id="rId4"/>
    <sheet name="Ca" sheetId="153" r:id="rId5"/>
    <sheet name="GLU" sheetId="149" r:id="rId6"/>
    <sheet name="TCH" sheetId="138" r:id="rId7"/>
    <sheet name="TG" sheetId="139" r:id="rId8"/>
    <sheet name="HDL" sheetId="140" r:id="rId9"/>
    <sheet name="TP" sheetId="142" r:id="rId10"/>
    <sheet name="ALB" sheetId="143" r:id="rId11"/>
    <sheet name="TBIL" sheetId="141" r:id="rId12"/>
    <sheet name="CRP" sheetId="156" r:id="rId13"/>
    <sheet name="UA" sheetId="148" r:id="rId14"/>
    <sheet name="BUN" sheetId="144" r:id="rId15"/>
    <sheet name="CRE" sheetId="147" r:id="rId16"/>
    <sheet name="AST" sheetId="146" r:id="rId17"/>
    <sheet name="ALT" sheetId="131" r:id="rId18"/>
    <sheet name="rGT" sheetId="135" r:id="rId19"/>
    <sheet name="ALP" sheetId="133" r:id="rId20"/>
    <sheet name="LD" sheetId="132" r:id="rId21"/>
    <sheet name="CPK" sheetId="134" r:id="rId22"/>
    <sheet name="AMY" sheetId="136" r:id="rId23"/>
    <sheet name="CHE" sheetId="137" r:id="rId24"/>
    <sheet name="Fe" sheetId="155" r:id="rId25"/>
    <sheet name="Mg" sheetId="161" r:id="rId26"/>
    <sheet name="IP" sheetId="154" r:id="rId27"/>
    <sheet name="IgG" sheetId="157" r:id="rId28"/>
    <sheet name="IgA" sheetId="158" r:id="rId29"/>
    <sheet name="IgM" sheetId="159" r:id="rId30"/>
    <sheet name="LDL" sheetId="160" r:id="rId31"/>
    <sheet name="2017.6月を100％とした時の活性変化率" sheetId="162" r:id="rId32"/>
    <sheet name="Module1" sheetId="32" state="veryHidden" r:id=""/>
  </sheets>
  <definedNames>
    <definedName name="HTML_CodePage" hidden="1">932</definedName>
    <definedName name="HTML_Control" localSheetId="3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_xlnm.Print_Area" localSheetId="0">赤ラベル認証値!$A$1:$H$41</definedName>
    <definedName name="ｓｓ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45621"/>
</workbook>
</file>

<file path=xl/calcChain.xml><?xml version="1.0" encoding="utf-8"?>
<calcChain xmlns="http://schemas.openxmlformats.org/spreadsheetml/2006/main">
  <c r="P20" i="143" l="1"/>
  <c r="P20" i="140"/>
  <c r="P20" i="152"/>
  <c r="P20" i="160"/>
  <c r="M20" i="161"/>
  <c r="M20" i="154"/>
  <c r="M20" i="157"/>
  <c r="M20" i="158"/>
  <c r="M20" i="159"/>
  <c r="M20" i="160"/>
  <c r="M20" i="155"/>
  <c r="M20" i="152"/>
  <c r="M20" i="153"/>
  <c r="M20" i="149"/>
  <c r="M20" i="138"/>
  <c r="M20" i="139"/>
  <c r="M20" i="140"/>
  <c r="M20" i="142"/>
  <c r="M20" i="141"/>
  <c r="M20" i="156"/>
  <c r="M20" i="148"/>
  <c r="M20" i="144"/>
  <c r="M20" i="147"/>
  <c r="M20" i="146"/>
  <c r="M20" i="131"/>
  <c r="M20" i="135"/>
  <c r="M20" i="133"/>
  <c r="M20" i="132"/>
  <c r="M20" i="134"/>
  <c r="M20" i="136"/>
  <c r="M20" i="137"/>
  <c r="M20" i="151"/>
  <c r="M20" i="150"/>
  <c r="H19" i="162"/>
  <c r="U19" i="162"/>
  <c r="E19" i="162"/>
  <c r="T19" i="162"/>
  <c r="AD19" i="162"/>
  <c r="N19" i="162"/>
  <c r="C19" i="162"/>
  <c r="B19" i="162"/>
  <c r="F19" i="162"/>
  <c r="O19" i="162"/>
  <c r="W19" i="162"/>
  <c r="S19" i="162"/>
  <c r="X19" i="162"/>
  <c r="I19" i="162"/>
  <c r="AC19" i="162"/>
  <c r="Z19" i="162"/>
  <c r="Y19" i="162"/>
  <c r="AB19" i="162"/>
  <c r="V19" i="162"/>
  <c r="G19" i="162"/>
  <c r="Q19" i="162"/>
  <c r="AA19" i="162"/>
  <c r="M19" i="162"/>
  <c r="AE19" i="162"/>
  <c r="P19" i="162"/>
  <c r="L19" i="162"/>
  <c r="R19" i="162"/>
  <c r="J19" i="162"/>
  <c r="P19" i="160" l="1"/>
  <c r="P19" i="143"/>
  <c r="P19" i="140"/>
  <c r="P19" i="152"/>
  <c r="M19" i="136"/>
  <c r="M19" i="137"/>
  <c r="M19" i="155"/>
  <c r="M19" i="161"/>
  <c r="M19" i="154"/>
  <c r="M19" i="157"/>
  <c r="M19" i="158"/>
  <c r="M19" i="159"/>
  <c r="M19" i="160"/>
  <c r="M19" i="134"/>
  <c r="M19" i="152"/>
  <c r="M19" i="153"/>
  <c r="M19" i="149"/>
  <c r="M19" i="138"/>
  <c r="M19" i="139"/>
  <c r="M19" i="140"/>
  <c r="M19" i="142"/>
  <c r="M19" i="141"/>
  <c r="M19" i="156"/>
  <c r="M19" i="148"/>
  <c r="M19" i="144"/>
  <c r="M19" i="147"/>
  <c r="M19" i="146"/>
  <c r="M19" i="131"/>
  <c r="M19" i="135"/>
  <c r="M19" i="133"/>
  <c r="M19" i="132"/>
  <c r="M19" i="151"/>
  <c r="M19" i="150"/>
  <c r="T18" i="162"/>
  <c r="K18" i="162"/>
  <c r="F18" i="162"/>
  <c r="P18" i="162"/>
  <c r="Z18" i="162"/>
  <c r="V18" i="162"/>
  <c r="L18" i="162"/>
  <c r="U18" i="162"/>
  <c r="E18" i="162"/>
  <c r="AE18" i="162"/>
  <c r="H18" i="162"/>
  <c r="J18" i="162"/>
  <c r="AB18" i="162"/>
  <c r="I18" i="162"/>
  <c r="B18" i="162"/>
  <c r="M18" i="162"/>
  <c r="AD18" i="162"/>
  <c r="S18" i="162"/>
  <c r="N18" i="162"/>
  <c r="Y18" i="162"/>
  <c r="R18" i="162"/>
  <c r="O18" i="162"/>
  <c r="Q18" i="162"/>
  <c r="W18" i="162"/>
  <c r="X18" i="162"/>
  <c r="D18" i="162"/>
  <c r="AC18" i="162"/>
  <c r="C18" i="162"/>
  <c r="G18" i="162"/>
  <c r="AA18" i="162"/>
  <c r="Q18" i="160" l="1"/>
  <c r="P18" i="160"/>
  <c r="M18" i="137"/>
  <c r="M18" i="155"/>
  <c r="M18" i="161"/>
  <c r="M18" i="154"/>
  <c r="M18" i="157"/>
  <c r="M18" i="158"/>
  <c r="M18" i="159"/>
  <c r="M18" i="160"/>
  <c r="M18" i="136"/>
  <c r="P18" i="143"/>
  <c r="P18" i="140"/>
  <c r="P18" i="152"/>
  <c r="M18" i="151"/>
  <c r="M18" i="152"/>
  <c r="M18" i="153"/>
  <c r="M18" i="149"/>
  <c r="M18" i="138"/>
  <c r="M18" i="139"/>
  <c r="M18" i="140"/>
  <c r="M18" i="142"/>
  <c r="M18" i="141"/>
  <c r="M18" i="156"/>
  <c r="M18" i="148"/>
  <c r="M18" i="144"/>
  <c r="M18" i="147"/>
  <c r="M18" i="146"/>
  <c r="M18" i="131"/>
  <c r="M18" i="135"/>
  <c r="M18" i="133"/>
  <c r="M18" i="132"/>
  <c r="M18" i="134"/>
  <c r="M18" i="150"/>
  <c r="D17" i="162"/>
  <c r="AE17" i="162"/>
  <c r="N17" i="162"/>
  <c r="Q17" i="162"/>
  <c r="U17" i="162"/>
  <c r="T17" i="162"/>
  <c r="I17" i="162"/>
  <c r="R17" i="162"/>
  <c r="X17" i="162"/>
  <c r="AA17" i="162"/>
  <c r="M17" i="162"/>
  <c r="AD17" i="162"/>
  <c r="K17" i="162"/>
  <c r="O17" i="162"/>
  <c r="G17" i="162"/>
  <c r="Y17" i="162"/>
  <c r="F17" i="162"/>
  <c r="W17" i="162"/>
  <c r="S17" i="162"/>
  <c r="J17" i="162"/>
  <c r="B17" i="162"/>
  <c r="V17" i="162"/>
  <c r="C17" i="162"/>
  <c r="AC17" i="162"/>
  <c r="Z17" i="162"/>
  <c r="H17" i="162"/>
  <c r="E17" i="162"/>
  <c r="L17" i="162"/>
  <c r="P17" i="162"/>
  <c r="AB17" i="162"/>
  <c r="P17" i="160" l="1"/>
  <c r="P17" i="143"/>
  <c r="P17" i="140"/>
  <c r="P16" i="140"/>
  <c r="P17" i="152"/>
  <c r="M17" i="133"/>
  <c r="M17" i="132"/>
  <c r="M17" i="134"/>
  <c r="M17" i="136"/>
  <c r="M17" i="137"/>
  <c r="M17" i="155"/>
  <c r="M17" i="161"/>
  <c r="M17" i="154"/>
  <c r="M17" i="157"/>
  <c r="M17" i="158"/>
  <c r="M17" i="159"/>
  <c r="M17" i="160"/>
  <c r="M17" i="135"/>
  <c r="M17" i="151"/>
  <c r="M17" i="152"/>
  <c r="M17" i="153"/>
  <c r="M17" i="149"/>
  <c r="M17" i="138"/>
  <c r="M17" i="139"/>
  <c r="M17" i="140"/>
  <c r="M17" i="142"/>
  <c r="M17" i="141"/>
  <c r="M17" i="156"/>
  <c r="M17" i="148"/>
  <c r="M17" i="144"/>
  <c r="M17" i="147"/>
  <c r="M17" i="146"/>
  <c r="M17" i="131"/>
  <c r="M17" i="150"/>
  <c r="E16" i="162"/>
  <c r="D16" i="162"/>
  <c r="S16" i="162"/>
  <c r="N16" i="162"/>
  <c r="T16" i="162"/>
  <c r="K16" i="162"/>
  <c r="H16" i="162"/>
  <c r="M16" i="162"/>
  <c r="G16" i="162"/>
  <c r="AA16" i="162"/>
  <c r="V16" i="162"/>
  <c r="AC16" i="162"/>
  <c r="AB16" i="162"/>
  <c r="P16" i="162"/>
  <c r="F16" i="162"/>
  <c r="J16" i="162"/>
  <c r="O16" i="162"/>
  <c r="C16" i="162"/>
  <c r="R16" i="162"/>
  <c r="Z16" i="162"/>
  <c r="W16" i="162"/>
  <c r="U16" i="162"/>
  <c r="Q16" i="162"/>
  <c r="Y16" i="162"/>
  <c r="B16" i="162"/>
  <c r="X16" i="162"/>
  <c r="L16" i="162"/>
  <c r="AE16" i="162"/>
  <c r="AD16" i="162"/>
  <c r="I16" i="162"/>
  <c r="P16" i="152" l="1"/>
  <c r="P16" i="160"/>
  <c r="M16" i="148"/>
  <c r="M16" i="144"/>
  <c r="M16" i="147"/>
  <c r="M16" i="146"/>
  <c r="M16" i="131"/>
  <c r="M16" i="135"/>
  <c r="M16" i="133"/>
  <c r="M16" i="132"/>
  <c r="M16" i="134"/>
  <c r="M16" i="136"/>
  <c r="M16" i="137"/>
  <c r="M16" i="155"/>
  <c r="M16" i="161"/>
  <c r="M16" i="154"/>
  <c r="M16" i="157"/>
  <c r="M16" i="158"/>
  <c r="M16" i="159"/>
  <c r="M16" i="160"/>
  <c r="M16" i="156"/>
  <c r="P16" i="143"/>
  <c r="M16" i="152"/>
  <c r="M16" i="153"/>
  <c r="M16" i="149"/>
  <c r="M16" i="138"/>
  <c r="M16" i="139"/>
  <c r="M16" i="140"/>
  <c r="M16" i="142"/>
  <c r="M16" i="141"/>
  <c r="M16" i="151"/>
  <c r="M16" i="150"/>
  <c r="I15" i="162"/>
  <c r="AE15" i="162"/>
  <c r="P15" i="160" l="1"/>
  <c r="P15" i="143"/>
  <c r="AA14" i="162"/>
  <c r="U14" i="162"/>
  <c r="AD14" i="162"/>
  <c r="N14" i="162"/>
  <c r="Y14" i="162"/>
  <c r="V14" i="162"/>
  <c r="S14" i="162"/>
  <c r="T14" i="162"/>
  <c r="Z14" i="162"/>
  <c r="W14" i="162"/>
  <c r="AC14" i="162"/>
  <c r="P14" i="162"/>
  <c r="AB14" i="162"/>
  <c r="X14" i="162"/>
  <c r="R14" i="162"/>
  <c r="Q14" i="162"/>
  <c r="O14" i="162"/>
  <c r="M14" i="162"/>
  <c r="L14" i="162"/>
  <c r="Q4" i="143" l="1"/>
  <c r="Q5" i="143"/>
  <c r="Q6" i="143"/>
  <c r="Q7" i="143"/>
  <c r="Q3" i="143"/>
  <c r="Q8" i="143"/>
  <c r="Q9" i="143"/>
  <c r="Q10" i="143"/>
  <c r="Q11" i="143"/>
  <c r="Q12" i="143"/>
  <c r="Q13" i="143"/>
  <c r="Q14" i="143"/>
  <c r="Q15" i="143"/>
  <c r="Q16" i="143"/>
  <c r="Q17" i="143"/>
  <c r="Q18" i="143"/>
  <c r="Q19" i="143"/>
  <c r="Q20" i="143"/>
  <c r="P15" i="140"/>
  <c r="M15" i="135"/>
  <c r="M15" i="133"/>
  <c r="M15" i="132"/>
  <c r="M15" i="134"/>
  <c r="M15" i="136"/>
  <c r="M15" i="137"/>
  <c r="M15" i="155"/>
  <c r="M15" i="161"/>
  <c r="M15" i="154"/>
  <c r="M15" i="157"/>
  <c r="M15" i="158"/>
  <c r="M15" i="159"/>
  <c r="M15" i="160"/>
  <c r="M15" i="131"/>
  <c r="M15" i="138"/>
  <c r="M15" i="139"/>
  <c r="M15" i="140"/>
  <c r="M15" i="142"/>
  <c r="M15" i="141"/>
  <c r="M15" i="156"/>
  <c r="M15" i="148"/>
  <c r="M15" i="144"/>
  <c r="M15" i="147"/>
  <c r="M15" i="146"/>
  <c r="M15" i="149"/>
  <c r="G14" i="162"/>
  <c r="C14" i="162"/>
  <c r="H14" i="162"/>
  <c r="F14" i="162"/>
  <c r="B14" i="162"/>
  <c r="E14" i="162"/>
  <c r="J14" i="162"/>
  <c r="I14" i="162"/>
  <c r="D14" i="162"/>
  <c r="M15" i="153" l="1"/>
  <c r="P15" i="152"/>
  <c r="M15" i="152"/>
  <c r="M15" i="151"/>
  <c r="M15" i="150"/>
  <c r="P14" i="160" l="1"/>
  <c r="M14" i="135"/>
  <c r="M14" i="133"/>
  <c r="M14" i="132"/>
  <c r="M14" i="134"/>
  <c r="M14" i="136"/>
  <c r="M14" i="137"/>
  <c r="M14" i="155"/>
  <c r="M14" i="161"/>
  <c r="M14" i="154"/>
  <c r="M14" i="157"/>
  <c r="M14" i="158"/>
  <c r="M14" i="159"/>
  <c r="M14" i="160"/>
  <c r="M14" i="131"/>
  <c r="P14" i="143"/>
  <c r="P14" i="140"/>
  <c r="P14" i="152"/>
  <c r="M14" i="152"/>
  <c r="M14" i="153"/>
  <c r="M14" i="149"/>
  <c r="M14" i="138"/>
  <c r="M14" i="139"/>
  <c r="M14" i="140"/>
  <c r="M14" i="142"/>
  <c r="M14" i="141"/>
  <c r="M14" i="156"/>
  <c r="M14" i="148"/>
  <c r="M14" i="144"/>
  <c r="M14" i="147"/>
  <c r="M14" i="146"/>
  <c r="M14" i="151"/>
  <c r="M14" i="150"/>
  <c r="P13" i="160"/>
  <c r="M13" i="160"/>
  <c r="M13" i="159"/>
  <c r="M13" i="158"/>
  <c r="M13" i="157"/>
  <c r="M13" i="154"/>
  <c r="M13" i="155"/>
  <c r="M13" i="137"/>
  <c r="M13" i="136"/>
  <c r="M13" i="134"/>
  <c r="M13" i="132"/>
  <c r="M13" i="133"/>
  <c r="M13" i="135"/>
  <c r="M13" i="131"/>
  <c r="M13" i="146"/>
  <c r="M13" i="147"/>
  <c r="M13" i="144"/>
  <c r="M13" i="148"/>
  <c r="M13" i="156"/>
  <c r="M13" i="141"/>
  <c r="P13" i="143"/>
  <c r="M13" i="142"/>
  <c r="P13" i="140"/>
  <c r="M13" i="140"/>
  <c r="M13" i="139"/>
  <c r="M13" i="138"/>
  <c r="M13" i="149"/>
  <c r="M13" i="153"/>
  <c r="P13" i="152"/>
  <c r="M13" i="152"/>
  <c r="M13" i="151"/>
  <c r="M13" i="150"/>
  <c r="M13" i="161"/>
  <c r="M12" i="136" l="1"/>
  <c r="P12" i="160"/>
  <c r="P12" i="152"/>
  <c r="M12" i="135"/>
  <c r="M12" i="133"/>
  <c r="M12" i="132"/>
  <c r="M12" i="134"/>
  <c r="M12" i="137"/>
  <c r="M12" i="155"/>
  <c r="M12" i="161"/>
  <c r="M12" i="154"/>
  <c r="M12" i="157"/>
  <c r="M12" i="158"/>
  <c r="M12" i="159"/>
  <c r="M12" i="160"/>
  <c r="M12" i="131"/>
  <c r="P12" i="143"/>
  <c r="P12" i="140"/>
  <c r="M12" i="151"/>
  <c r="M12" i="152"/>
  <c r="M12" i="153"/>
  <c r="M12" i="149"/>
  <c r="M12" i="138"/>
  <c r="M12" i="139"/>
  <c r="M12" i="140"/>
  <c r="M12" i="142"/>
  <c r="M12" i="141"/>
  <c r="M12" i="156"/>
  <c r="M12" i="148"/>
  <c r="M12" i="144"/>
  <c r="M12" i="147"/>
  <c r="M12" i="146"/>
  <c r="M12" i="150"/>
  <c r="N11" i="155"/>
  <c r="N11" i="140"/>
  <c r="N12" i="140"/>
  <c r="N13" i="140"/>
  <c r="N14" i="140"/>
  <c r="N15" i="140"/>
  <c r="N16" i="140"/>
  <c r="N17" i="140"/>
  <c r="N18" i="140"/>
  <c r="N19" i="140"/>
  <c r="N20" i="140"/>
  <c r="Q12" i="140"/>
  <c r="Q13" i="140"/>
  <c r="Q14" i="140"/>
  <c r="Q15" i="140"/>
  <c r="Q16" i="140"/>
  <c r="Q17" i="140"/>
  <c r="Q18" i="140"/>
  <c r="Q19" i="140"/>
  <c r="Q20" i="140"/>
  <c r="Q11" i="140"/>
  <c r="Q12" i="160"/>
  <c r="Q13" i="160"/>
  <c r="Q14" i="160"/>
  <c r="Q15" i="160"/>
  <c r="Q16" i="160"/>
  <c r="Q17" i="160"/>
  <c r="Q19" i="160"/>
  <c r="Q20" i="160"/>
  <c r="Q11" i="160"/>
  <c r="Q4" i="160"/>
  <c r="Q5" i="160"/>
  <c r="Q6" i="160"/>
  <c r="Q7" i="160"/>
  <c r="Q8" i="160"/>
  <c r="Q9" i="160"/>
  <c r="Q10" i="160"/>
  <c r="N11" i="160"/>
  <c r="P11" i="160"/>
  <c r="M11" i="144"/>
  <c r="M11" i="147"/>
  <c r="M11" i="146"/>
  <c r="M11" i="131"/>
  <c r="M11" i="135"/>
  <c r="M11" i="133"/>
  <c r="M11" i="132"/>
  <c r="M11" i="134"/>
  <c r="M11" i="136"/>
  <c r="M11" i="137"/>
  <c r="M11" i="155"/>
  <c r="M11" i="161"/>
  <c r="M11" i="154"/>
  <c r="M11" i="157"/>
  <c r="M11" i="158"/>
  <c r="M11" i="159"/>
  <c r="M11" i="160"/>
  <c r="M11" i="148"/>
  <c r="M11" i="156"/>
  <c r="P11" i="143"/>
  <c r="P11" i="140"/>
  <c r="M11" i="138"/>
  <c r="M11" i="139"/>
  <c r="M11" i="140"/>
  <c r="M11" i="142"/>
  <c r="M11" i="141"/>
  <c r="M11" i="149"/>
  <c r="M11" i="153"/>
  <c r="M11" i="152"/>
  <c r="P11" i="152"/>
  <c r="M11" i="151"/>
  <c r="M11" i="150"/>
  <c r="N10" i="160" l="1"/>
  <c r="N9" i="160"/>
  <c r="N8" i="160"/>
  <c r="N7" i="160"/>
  <c r="N6" i="160"/>
  <c r="N5" i="160"/>
  <c r="N4" i="134"/>
  <c r="N5" i="134"/>
  <c r="N6" i="134"/>
  <c r="N7" i="134"/>
  <c r="N8" i="134"/>
  <c r="N9" i="134"/>
  <c r="N10" i="134"/>
  <c r="N10" i="132"/>
  <c r="N9" i="132"/>
  <c r="N8" i="132"/>
  <c r="N7" i="132"/>
  <c r="N6" i="132"/>
  <c r="N5" i="132"/>
  <c r="N4" i="132"/>
  <c r="N10" i="133"/>
  <c r="N9" i="133"/>
  <c r="N8" i="133"/>
  <c r="N7" i="133"/>
  <c r="N6" i="133"/>
  <c r="N5" i="133"/>
  <c r="Q10" i="140"/>
  <c r="Q9" i="140"/>
  <c r="Q8" i="140"/>
  <c r="Q7" i="140"/>
  <c r="Q6" i="140"/>
  <c r="Q5" i="140"/>
  <c r="N10" i="140"/>
  <c r="N9" i="140"/>
  <c r="N8" i="140"/>
  <c r="N7" i="140"/>
  <c r="N6" i="140"/>
  <c r="N5" i="140"/>
  <c r="N10" i="152"/>
  <c r="Q10" i="152"/>
  <c r="P10" i="160"/>
  <c r="M10" i="160"/>
  <c r="M10" i="159"/>
  <c r="M10" i="158"/>
  <c r="M10" i="157"/>
  <c r="M10" i="154"/>
  <c r="M10" i="161"/>
  <c r="M10" i="155"/>
  <c r="M10" i="137"/>
  <c r="M10" i="136"/>
  <c r="M10" i="134"/>
  <c r="M10" i="132"/>
  <c r="M10" i="133"/>
  <c r="M10" i="135"/>
  <c r="M10" i="131"/>
  <c r="M10" i="146"/>
  <c r="M10" i="147"/>
  <c r="M10" i="144"/>
  <c r="M10" i="148"/>
  <c r="M10" i="156"/>
  <c r="M10" i="141"/>
  <c r="P10" i="143"/>
  <c r="M10" i="142"/>
  <c r="P10" i="140"/>
  <c r="M10" i="140"/>
  <c r="M10" i="139"/>
  <c r="M10" i="138"/>
  <c r="M10" i="149"/>
  <c r="M10" i="153"/>
  <c r="P10" i="152"/>
  <c r="M10" i="152"/>
  <c r="M10" i="151"/>
  <c r="M10" i="150"/>
  <c r="P9" i="160" l="1"/>
  <c r="M9" i="160"/>
  <c r="M8" i="159"/>
  <c r="M7" i="159"/>
  <c r="M9" i="159"/>
  <c r="M9" i="158"/>
  <c r="M9" i="157"/>
  <c r="M9" i="154"/>
  <c r="M9" i="161"/>
  <c r="M9" i="155"/>
  <c r="M9" i="137"/>
  <c r="M9" i="136"/>
  <c r="M9" i="134"/>
  <c r="M9" i="132"/>
  <c r="M9" i="133"/>
  <c r="M9" i="135"/>
  <c r="M9" i="131"/>
  <c r="M9" i="146"/>
  <c r="M9" i="147"/>
  <c r="M9" i="144"/>
  <c r="M9" i="148"/>
  <c r="M9" i="156"/>
  <c r="M9" i="141"/>
  <c r="P9" i="143"/>
  <c r="M9" i="142"/>
  <c r="P9" i="140"/>
  <c r="M9" i="140"/>
  <c r="M9" i="139"/>
  <c r="M9" i="138"/>
  <c r="M9" i="149"/>
  <c r="M9" i="153"/>
  <c r="P3" i="152"/>
  <c r="P4" i="152"/>
  <c r="P5" i="152"/>
  <c r="P6" i="152"/>
  <c r="P7" i="152"/>
  <c r="P8" i="152"/>
  <c r="M8" i="152"/>
  <c r="M7" i="152"/>
  <c r="M6" i="152"/>
  <c r="M5" i="152"/>
  <c r="M4" i="152"/>
  <c r="P9" i="152"/>
  <c r="M9" i="152"/>
  <c r="M9" i="151"/>
  <c r="M4" i="150"/>
  <c r="M8" i="150"/>
  <c r="M7" i="150"/>
  <c r="M9" i="150"/>
  <c r="P8" i="143" l="1"/>
  <c r="P8" i="140"/>
  <c r="Q4" i="140"/>
  <c r="Q3" i="140"/>
  <c r="Q3" i="160"/>
  <c r="M8" i="160"/>
  <c r="P8" i="160"/>
  <c r="M8" i="131"/>
  <c r="M8" i="135"/>
  <c r="M8" i="133"/>
  <c r="M8" i="132"/>
  <c r="M8" i="134"/>
  <c r="M8" i="136"/>
  <c r="M8" i="137"/>
  <c r="M8" i="155"/>
  <c r="M8" i="161"/>
  <c r="M8" i="154"/>
  <c r="M8" i="157"/>
  <c r="M8" i="158"/>
  <c r="M8" i="146"/>
  <c r="M8" i="153"/>
  <c r="M8" i="149"/>
  <c r="M8" i="138"/>
  <c r="M8" i="139"/>
  <c r="M8" i="140"/>
  <c r="M8" i="142"/>
  <c r="M8" i="141"/>
  <c r="M8" i="156"/>
  <c r="M8" i="148"/>
  <c r="M8" i="144"/>
  <c r="M8" i="147"/>
  <c r="M8" i="151"/>
  <c r="N4" i="160" l="1"/>
  <c r="P7" i="160"/>
  <c r="M7" i="160"/>
  <c r="M7" i="158"/>
  <c r="M7" i="157"/>
  <c r="N5" i="157"/>
  <c r="M7" i="154"/>
  <c r="M7" i="161"/>
  <c r="M7" i="155"/>
  <c r="M7" i="137"/>
  <c r="M7" i="136"/>
  <c r="M7" i="134"/>
  <c r="M7" i="132"/>
  <c r="M7" i="133"/>
  <c r="M7" i="135"/>
  <c r="M7" i="131"/>
  <c r="M7" i="146"/>
  <c r="M7" i="147"/>
  <c r="M7" i="144"/>
  <c r="M7" i="148"/>
  <c r="M6" i="156"/>
  <c r="M7" i="156"/>
  <c r="M7" i="141"/>
  <c r="P7" i="143"/>
  <c r="M7" i="142"/>
  <c r="P7" i="140"/>
  <c r="M7" i="140"/>
  <c r="M7" i="139"/>
  <c r="M7" i="138"/>
  <c r="M7" i="149"/>
  <c r="M7" i="153"/>
  <c r="M7" i="151"/>
  <c r="M6" i="150"/>
  <c r="P5" i="140" l="1"/>
  <c r="P4" i="140"/>
  <c r="P6" i="140"/>
  <c r="P3" i="160"/>
  <c r="P4" i="160"/>
  <c r="P5" i="160"/>
  <c r="P6" i="160"/>
  <c r="M6" i="135"/>
  <c r="M6" i="133"/>
  <c r="M6" i="132"/>
  <c r="M6" i="134"/>
  <c r="M6" i="136"/>
  <c r="M6" i="137"/>
  <c r="M6" i="155"/>
  <c r="M6" i="161"/>
  <c r="M6" i="154"/>
  <c r="M6" i="157"/>
  <c r="M6" i="158"/>
  <c r="M6" i="159"/>
  <c r="M6" i="160"/>
  <c r="M6" i="131"/>
  <c r="P6" i="143"/>
  <c r="P5" i="143"/>
  <c r="M6" i="153"/>
  <c r="M6" i="149"/>
  <c r="M6" i="138"/>
  <c r="M6" i="139"/>
  <c r="M6" i="140"/>
  <c r="M6" i="142"/>
  <c r="M6" i="141"/>
  <c r="M6" i="148"/>
  <c r="M6" i="144"/>
  <c r="M6" i="147"/>
  <c r="M6" i="146"/>
  <c r="M6" i="151"/>
  <c r="N4" i="140" l="1"/>
  <c r="M5" i="160"/>
  <c r="M5" i="159"/>
  <c r="M5" i="158"/>
  <c r="M5" i="157"/>
  <c r="M5" i="154"/>
  <c r="M5" i="161"/>
  <c r="M5" i="155"/>
  <c r="M5" i="137"/>
  <c r="M3" i="136"/>
  <c r="M5" i="136"/>
  <c r="M4" i="136"/>
  <c r="M5" i="134"/>
  <c r="M5" i="132"/>
  <c r="M5" i="133"/>
  <c r="M5" i="135"/>
  <c r="M5" i="131"/>
  <c r="M5" i="146"/>
  <c r="M5" i="147"/>
  <c r="M5" i="144"/>
  <c r="M5" i="148"/>
  <c r="M5" i="156"/>
  <c r="M5" i="141"/>
  <c r="M5" i="142"/>
  <c r="M5" i="140"/>
  <c r="M5" i="139"/>
  <c r="M5" i="138"/>
  <c r="M5" i="149"/>
  <c r="M5" i="153"/>
  <c r="M5" i="151"/>
  <c r="M5" i="150"/>
  <c r="P4" i="143" l="1"/>
  <c r="P3" i="143"/>
  <c r="V4" i="143" s="1"/>
  <c r="M4" i="160"/>
  <c r="P3" i="140"/>
  <c r="N6" i="152"/>
  <c r="N7" i="152"/>
  <c r="N8" i="152"/>
  <c r="N9" i="152"/>
  <c r="N11" i="152"/>
  <c r="N12" i="152"/>
  <c r="N13" i="152"/>
  <c r="N14" i="152"/>
  <c r="N15" i="152"/>
  <c r="N16" i="152"/>
  <c r="N17" i="152"/>
  <c r="N18" i="152"/>
  <c r="N19" i="152"/>
  <c r="N20" i="152"/>
  <c r="N5" i="152"/>
  <c r="N4" i="152"/>
  <c r="Q4" i="152"/>
  <c r="V4" i="152"/>
  <c r="N4" i="151"/>
  <c r="N4" i="150"/>
  <c r="N4" i="144"/>
  <c r="N3" i="144"/>
  <c r="N4" i="142"/>
  <c r="N4" i="141"/>
  <c r="N3" i="140"/>
  <c r="N4" i="139"/>
  <c r="N3" i="139"/>
  <c r="N4" i="137"/>
  <c r="Q4" i="136"/>
  <c r="N4" i="136"/>
  <c r="N4" i="135"/>
  <c r="N4" i="133"/>
  <c r="N4" i="131"/>
  <c r="N3" i="131"/>
  <c r="N4" i="146"/>
  <c r="N4" i="149"/>
  <c r="N4" i="148"/>
  <c r="N4" i="147"/>
  <c r="V5" i="140"/>
  <c r="M4" i="159"/>
  <c r="M4" i="158"/>
  <c r="M4" i="157"/>
  <c r="M4" i="156"/>
  <c r="M4" i="154"/>
  <c r="M4" i="155"/>
  <c r="M4" i="151"/>
  <c r="M4" i="149"/>
  <c r="M4" i="148"/>
  <c r="M4" i="147"/>
  <c r="M4" i="144"/>
  <c r="M4" i="140"/>
  <c r="V4" i="140"/>
  <c r="M4" i="139"/>
  <c r="M4" i="138"/>
  <c r="M4" i="137"/>
  <c r="M4" i="135"/>
  <c r="M4" i="134"/>
  <c r="M4" i="132"/>
  <c r="M4" i="133"/>
  <c r="M4" i="131"/>
  <c r="M4" i="146"/>
  <c r="M4" i="161"/>
  <c r="V4" i="160"/>
  <c r="M4" i="153"/>
  <c r="M4" i="142"/>
  <c r="M4" i="141"/>
  <c r="I4" i="162"/>
  <c r="Q9" i="161" l="1"/>
  <c r="Q13" i="161"/>
  <c r="Q17" i="161"/>
  <c r="Q8" i="161"/>
  <c r="Q10" i="161"/>
  <c r="Q14" i="161"/>
  <c r="Q18" i="161"/>
  <c r="Q11" i="161"/>
  <c r="Q15" i="161"/>
  <c r="Q19" i="161"/>
  <c r="Q12" i="161"/>
  <c r="Q16" i="161"/>
  <c r="Q20" i="161"/>
  <c r="Q7" i="161"/>
  <c r="Q4" i="161"/>
  <c r="Q6" i="161"/>
  <c r="Q5" i="161"/>
  <c r="Q4" i="138"/>
  <c r="Q4" i="134"/>
  <c r="Q4" i="139"/>
  <c r="M3" i="133"/>
  <c r="Q4" i="133" s="1"/>
  <c r="M3" i="132"/>
  <c r="Q4" i="132" s="1"/>
  <c r="M3" i="134"/>
  <c r="M3" i="135"/>
  <c r="Q4" i="135" s="1"/>
  <c r="M3" i="137"/>
  <c r="Q4" i="137" s="1"/>
  <c r="M3" i="138"/>
  <c r="Q5" i="138" s="1"/>
  <c r="M3" i="139"/>
  <c r="M3" i="131"/>
  <c r="Q4" i="131" s="1"/>
  <c r="M3" i="146"/>
  <c r="Q4" i="146" s="1"/>
  <c r="Q3" i="162"/>
  <c r="Z5" i="162"/>
  <c r="Z4" i="162"/>
  <c r="Z8" i="162"/>
  <c r="Z6" i="162"/>
  <c r="Z12" i="162"/>
  <c r="Z11" i="162"/>
  <c r="Z13" i="162"/>
  <c r="Z10" i="162"/>
  <c r="Z15" i="162"/>
  <c r="G4" i="162"/>
  <c r="Z7" i="162"/>
  <c r="Z9" i="162"/>
  <c r="G37" i="163" l="1"/>
  <c r="D37" i="163"/>
  <c r="G36" i="163"/>
  <c r="D36" i="163"/>
  <c r="G34" i="163"/>
  <c r="D34" i="163"/>
  <c r="G33" i="163"/>
  <c r="D33" i="163"/>
  <c r="G32" i="163"/>
  <c r="D32" i="163"/>
  <c r="G31" i="163"/>
  <c r="D31" i="163"/>
  <c r="G30" i="163"/>
  <c r="D30" i="163"/>
  <c r="G29" i="163"/>
  <c r="D29" i="163"/>
  <c r="G28" i="163"/>
  <c r="D28" i="163"/>
  <c r="G27" i="163"/>
  <c r="D27" i="163"/>
  <c r="G26" i="163"/>
  <c r="D26" i="163"/>
  <c r="G25" i="163"/>
  <c r="D25" i="163"/>
  <c r="G24" i="163"/>
  <c r="D24" i="163"/>
  <c r="G23" i="163"/>
  <c r="D23" i="163"/>
  <c r="G22" i="163"/>
  <c r="D22" i="163"/>
  <c r="G21" i="163"/>
  <c r="D21" i="163"/>
  <c r="G20" i="163"/>
  <c r="D20" i="163"/>
  <c r="G19" i="163"/>
  <c r="D19" i="163"/>
  <c r="G18" i="163"/>
  <c r="D18" i="163"/>
  <c r="G17" i="163"/>
  <c r="D17" i="163"/>
  <c r="G16" i="163"/>
  <c r="D16" i="163"/>
  <c r="G15" i="163"/>
  <c r="D15" i="163"/>
  <c r="G14" i="163"/>
  <c r="D14" i="163"/>
  <c r="G13" i="163"/>
  <c r="D13" i="163"/>
  <c r="G12" i="163"/>
  <c r="D12" i="163"/>
  <c r="G11" i="163"/>
  <c r="D11" i="163"/>
  <c r="G10" i="163"/>
  <c r="D10" i="163"/>
  <c r="G9" i="163"/>
  <c r="D9" i="163"/>
  <c r="G8" i="163"/>
  <c r="D8" i="163"/>
  <c r="G7" i="163"/>
  <c r="D7" i="163"/>
  <c r="G6" i="163"/>
  <c r="D6" i="163"/>
  <c r="G5" i="163"/>
  <c r="D5" i="163"/>
  <c r="G4" i="163"/>
  <c r="D4" i="163"/>
  <c r="G3" i="163"/>
  <c r="D3" i="163"/>
  <c r="Q5" i="152" l="1"/>
  <c r="Q6" i="152"/>
  <c r="Q7" i="152"/>
  <c r="Q8" i="152"/>
  <c r="Q9" i="152"/>
  <c r="N20" i="161" l="1"/>
  <c r="N19" i="161"/>
  <c r="N18" i="161"/>
  <c r="N17" i="161"/>
  <c r="N16" i="161"/>
  <c r="N15" i="161"/>
  <c r="N14" i="161"/>
  <c r="N13" i="161"/>
  <c r="N12" i="161"/>
  <c r="N11" i="161"/>
  <c r="N10" i="161"/>
  <c r="N9" i="161"/>
  <c r="N8" i="161"/>
  <c r="N7" i="161"/>
  <c r="N6" i="161"/>
  <c r="N5" i="161"/>
  <c r="N4" i="161"/>
  <c r="N3" i="161"/>
  <c r="N20" i="160"/>
  <c r="N19" i="160"/>
  <c r="N18" i="160"/>
  <c r="N17" i="160"/>
  <c r="N16" i="160"/>
  <c r="N15" i="160"/>
  <c r="N14" i="160"/>
  <c r="N13" i="160"/>
  <c r="N12" i="160"/>
  <c r="V18" i="160"/>
  <c r="N20" i="159"/>
  <c r="N19" i="159"/>
  <c r="N18" i="159"/>
  <c r="N17" i="159"/>
  <c r="N16" i="159"/>
  <c r="N15" i="159"/>
  <c r="N14" i="159"/>
  <c r="N13" i="159"/>
  <c r="N12" i="159"/>
  <c r="N11" i="159"/>
  <c r="N10" i="159"/>
  <c r="N9" i="159"/>
  <c r="N8" i="159"/>
  <c r="N7" i="159"/>
  <c r="N6" i="159"/>
  <c r="N5" i="159"/>
  <c r="N4" i="159"/>
  <c r="N3" i="159"/>
  <c r="M3" i="159"/>
  <c r="N20" i="158"/>
  <c r="N19" i="158"/>
  <c r="N18" i="158"/>
  <c r="N17" i="158"/>
  <c r="N16" i="158"/>
  <c r="N15" i="158"/>
  <c r="N14" i="158"/>
  <c r="N13" i="158"/>
  <c r="N12" i="158"/>
  <c r="N11" i="158"/>
  <c r="N10" i="158"/>
  <c r="N9" i="158"/>
  <c r="N8" i="158"/>
  <c r="N7" i="158"/>
  <c r="N6" i="158"/>
  <c r="N5" i="158"/>
  <c r="N4" i="158"/>
  <c r="N3" i="158"/>
  <c r="M3" i="158"/>
  <c r="N20" i="157"/>
  <c r="N19" i="157"/>
  <c r="N18" i="157"/>
  <c r="N17" i="157"/>
  <c r="N16" i="157"/>
  <c r="N15" i="157"/>
  <c r="N14" i="157"/>
  <c r="N13" i="157"/>
  <c r="N12" i="157"/>
  <c r="N11" i="157"/>
  <c r="N10" i="157"/>
  <c r="N9" i="157"/>
  <c r="N8" i="157"/>
  <c r="N7" i="157"/>
  <c r="N6" i="157"/>
  <c r="N4" i="157"/>
  <c r="N3" i="157"/>
  <c r="M3" i="157"/>
  <c r="N20" i="156"/>
  <c r="N19" i="156"/>
  <c r="N18" i="156"/>
  <c r="N17" i="156"/>
  <c r="N16" i="156"/>
  <c r="N15" i="156"/>
  <c r="N14" i="156"/>
  <c r="N13" i="156"/>
  <c r="N12" i="156"/>
  <c r="N11" i="156"/>
  <c r="N10" i="156"/>
  <c r="N9" i="156"/>
  <c r="N8" i="156"/>
  <c r="N7" i="156"/>
  <c r="N6" i="156"/>
  <c r="N5" i="156"/>
  <c r="N4" i="156"/>
  <c r="N3" i="156"/>
  <c r="M3" i="156"/>
  <c r="N20" i="155"/>
  <c r="N19" i="155"/>
  <c r="N18" i="155"/>
  <c r="N17" i="155"/>
  <c r="N16" i="155"/>
  <c r="N15" i="155"/>
  <c r="N14" i="155"/>
  <c r="N13" i="155"/>
  <c r="N12" i="155"/>
  <c r="N10" i="155"/>
  <c r="N9" i="155"/>
  <c r="N8" i="155"/>
  <c r="N7" i="155"/>
  <c r="N6" i="155"/>
  <c r="N5" i="155"/>
  <c r="N4" i="155"/>
  <c r="N3" i="155"/>
  <c r="M3" i="155"/>
  <c r="N20" i="154"/>
  <c r="N19" i="154"/>
  <c r="N18" i="154"/>
  <c r="N17" i="154"/>
  <c r="N16" i="154"/>
  <c r="N15" i="154"/>
  <c r="N14" i="154"/>
  <c r="N13" i="154"/>
  <c r="N12" i="154"/>
  <c r="N11" i="154"/>
  <c r="N10" i="154"/>
  <c r="N9" i="154"/>
  <c r="N8" i="154"/>
  <c r="N7" i="154"/>
  <c r="N6" i="154"/>
  <c r="N5" i="154"/>
  <c r="N4" i="154"/>
  <c r="N3" i="154"/>
  <c r="M3" i="154"/>
  <c r="N20" i="153"/>
  <c r="N19" i="153"/>
  <c r="N18" i="153"/>
  <c r="N17" i="153"/>
  <c r="N16" i="153"/>
  <c r="N15" i="153"/>
  <c r="N14" i="153"/>
  <c r="N13" i="153"/>
  <c r="N12" i="153"/>
  <c r="N11" i="153"/>
  <c r="N10" i="153"/>
  <c r="N9" i="153"/>
  <c r="N8" i="153"/>
  <c r="N7" i="153"/>
  <c r="N6" i="153"/>
  <c r="N5" i="153"/>
  <c r="N4" i="153"/>
  <c r="N3" i="153"/>
  <c r="M3" i="153"/>
  <c r="Q20" i="152"/>
  <c r="Q19" i="152"/>
  <c r="Q18" i="152"/>
  <c r="Q17" i="152"/>
  <c r="Q16" i="152"/>
  <c r="Q15" i="152"/>
  <c r="Q14" i="152"/>
  <c r="Q13" i="152"/>
  <c r="Q12" i="152"/>
  <c r="Q11" i="152"/>
  <c r="V19" i="152"/>
  <c r="N20" i="151"/>
  <c r="N19" i="151"/>
  <c r="N18" i="151"/>
  <c r="N17" i="151"/>
  <c r="N16" i="151"/>
  <c r="N15" i="151"/>
  <c r="N14" i="151"/>
  <c r="N13" i="151"/>
  <c r="N12" i="151"/>
  <c r="N11" i="151"/>
  <c r="N10" i="151"/>
  <c r="N9" i="151"/>
  <c r="N8" i="151"/>
  <c r="N7" i="151"/>
  <c r="N6" i="151"/>
  <c r="N5" i="151"/>
  <c r="N3" i="151"/>
  <c r="M3" i="151"/>
  <c r="N20" i="150"/>
  <c r="N19" i="150"/>
  <c r="N18" i="150"/>
  <c r="N17" i="150"/>
  <c r="N16" i="150"/>
  <c r="N15" i="150"/>
  <c r="N14" i="150"/>
  <c r="N13" i="150"/>
  <c r="N12" i="150"/>
  <c r="N11" i="150"/>
  <c r="N10" i="150"/>
  <c r="N9" i="150"/>
  <c r="N8" i="150"/>
  <c r="N7" i="150"/>
  <c r="N6" i="150"/>
  <c r="N5" i="150"/>
  <c r="N3" i="150"/>
  <c r="M3" i="150"/>
  <c r="N20" i="149"/>
  <c r="N19" i="149"/>
  <c r="N18" i="149"/>
  <c r="N17" i="149"/>
  <c r="N16" i="149"/>
  <c r="N15" i="149"/>
  <c r="N14" i="149"/>
  <c r="N13" i="149"/>
  <c r="N12" i="149"/>
  <c r="N11" i="149"/>
  <c r="N10" i="149"/>
  <c r="N9" i="149"/>
  <c r="N8" i="149"/>
  <c r="N7" i="149"/>
  <c r="N6" i="149"/>
  <c r="N5" i="149"/>
  <c r="N3" i="149"/>
  <c r="M3" i="149"/>
  <c r="N20" i="148"/>
  <c r="N19" i="148"/>
  <c r="N18" i="148"/>
  <c r="N17" i="148"/>
  <c r="N16" i="148"/>
  <c r="N15" i="148"/>
  <c r="N14" i="148"/>
  <c r="N13" i="148"/>
  <c r="N12" i="148"/>
  <c r="N11" i="148"/>
  <c r="N10" i="148"/>
  <c r="N9" i="148"/>
  <c r="N8" i="148"/>
  <c r="N7" i="148"/>
  <c r="N6" i="148"/>
  <c r="N5" i="148"/>
  <c r="N3" i="148"/>
  <c r="M3" i="148"/>
  <c r="N20" i="147"/>
  <c r="N19" i="147"/>
  <c r="N18" i="147"/>
  <c r="N17" i="147"/>
  <c r="N16" i="147"/>
  <c r="N15" i="147"/>
  <c r="N14" i="147"/>
  <c r="N13" i="147"/>
  <c r="N12" i="147"/>
  <c r="N11" i="147"/>
  <c r="N10" i="147"/>
  <c r="N9" i="147"/>
  <c r="N8" i="147"/>
  <c r="N7" i="147"/>
  <c r="N6" i="147"/>
  <c r="N5" i="147"/>
  <c r="N3" i="147"/>
  <c r="M3" i="147"/>
  <c r="N20" i="146"/>
  <c r="N19" i="146"/>
  <c r="N18" i="146"/>
  <c r="N17" i="146"/>
  <c r="N16" i="146"/>
  <c r="N15" i="146"/>
  <c r="N14" i="146"/>
  <c r="N13" i="146"/>
  <c r="N12" i="146"/>
  <c r="N11" i="146"/>
  <c r="N10" i="146"/>
  <c r="N9" i="146"/>
  <c r="N8" i="146"/>
  <c r="N7" i="146"/>
  <c r="N6" i="146"/>
  <c r="N5" i="146"/>
  <c r="N3" i="146"/>
  <c r="Q19" i="146"/>
  <c r="N20" i="144"/>
  <c r="N19" i="144"/>
  <c r="N18" i="144"/>
  <c r="N17" i="144"/>
  <c r="N16" i="144"/>
  <c r="N15" i="144"/>
  <c r="N14" i="144"/>
  <c r="N13" i="144"/>
  <c r="N12" i="144"/>
  <c r="N11" i="144"/>
  <c r="N10" i="144"/>
  <c r="N9" i="144"/>
  <c r="N8" i="144"/>
  <c r="N7" i="144"/>
  <c r="N6" i="144"/>
  <c r="N5" i="144"/>
  <c r="M3" i="144"/>
  <c r="V18" i="143"/>
  <c r="N20" i="142"/>
  <c r="N19" i="142"/>
  <c r="N18" i="142"/>
  <c r="N17" i="142"/>
  <c r="N16" i="142"/>
  <c r="N15" i="142"/>
  <c r="N14" i="142"/>
  <c r="N13" i="142"/>
  <c r="N12" i="142"/>
  <c r="N11" i="142"/>
  <c r="N10" i="142"/>
  <c r="N9" i="142"/>
  <c r="N8" i="142"/>
  <c r="N7" i="142"/>
  <c r="N6" i="142"/>
  <c r="N5" i="142"/>
  <c r="N3" i="142"/>
  <c r="M3" i="142"/>
  <c r="N20" i="141"/>
  <c r="N19" i="141"/>
  <c r="N18" i="141"/>
  <c r="N17" i="141"/>
  <c r="N16" i="141"/>
  <c r="N15" i="141"/>
  <c r="N14" i="141"/>
  <c r="N13" i="141"/>
  <c r="N12" i="141"/>
  <c r="N11" i="141"/>
  <c r="N10" i="141"/>
  <c r="N9" i="141"/>
  <c r="N8" i="141"/>
  <c r="N7" i="141"/>
  <c r="N6" i="141"/>
  <c r="N5" i="141"/>
  <c r="N3" i="141"/>
  <c r="M3" i="141"/>
  <c r="V20" i="140"/>
  <c r="N20" i="139"/>
  <c r="N19" i="139"/>
  <c r="N18" i="139"/>
  <c r="N17" i="139"/>
  <c r="N16" i="139"/>
  <c r="N15" i="139"/>
  <c r="N14" i="139"/>
  <c r="N13" i="139"/>
  <c r="N12" i="139"/>
  <c r="N11" i="139"/>
  <c r="N10" i="139"/>
  <c r="N9" i="139"/>
  <c r="N8" i="139"/>
  <c r="N7" i="139"/>
  <c r="N6" i="139"/>
  <c r="N5" i="139"/>
  <c r="Q20" i="139"/>
  <c r="N20" i="138"/>
  <c r="N19" i="138"/>
  <c r="N18" i="138"/>
  <c r="N17" i="138"/>
  <c r="N16" i="138"/>
  <c r="N15" i="138"/>
  <c r="N14" i="138"/>
  <c r="N13" i="138"/>
  <c r="N12" i="138"/>
  <c r="N11" i="138"/>
  <c r="N10" i="138"/>
  <c r="N9" i="138"/>
  <c r="N8" i="138"/>
  <c r="N7" i="138"/>
  <c r="N6" i="138"/>
  <c r="N5" i="138"/>
  <c r="N4" i="138"/>
  <c r="N3" i="138"/>
  <c r="Q11" i="138"/>
  <c r="N20" i="137"/>
  <c r="N19" i="137"/>
  <c r="N18" i="137"/>
  <c r="N17" i="137"/>
  <c r="N16" i="137"/>
  <c r="N15" i="137"/>
  <c r="N14" i="137"/>
  <c r="N13" i="137"/>
  <c r="N12" i="137"/>
  <c r="N11" i="137"/>
  <c r="N10" i="137"/>
  <c r="N9" i="137"/>
  <c r="N8" i="137"/>
  <c r="N7" i="137"/>
  <c r="N6" i="137"/>
  <c r="N5" i="137"/>
  <c r="N3" i="137"/>
  <c r="Q19" i="137"/>
  <c r="N20" i="136"/>
  <c r="N19" i="136"/>
  <c r="N18" i="136"/>
  <c r="N17" i="136"/>
  <c r="N16" i="136"/>
  <c r="N15" i="136"/>
  <c r="N14" i="136"/>
  <c r="N13" i="136"/>
  <c r="N12" i="136"/>
  <c r="N11" i="136"/>
  <c r="N10" i="136"/>
  <c r="N9" i="136"/>
  <c r="N8" i="136"/>
  <c r="N7" i="136"/>
  <c r="N6" i="136"/>
  <c r="N5" i="136"/>
  <c r="N3" i="136"/>
  <c r="Q20" i="136"/>
  <c r="N20" i="135"/>
  <c r="N19" i="135"/>
  <c r="N18" i="135"/>
  <c r="N17" i="135"/>
  <c r="N16" i="135"/>
  <c r="N15" i="135"/>
  <c r="N14" i="135"/>
  <c r="N13" i="135"/>
  <c r="N12" i="135"/>
  <c r="N11" i="135"/>
  <c r="N10" i="135"/>
  <c r="N9" i="135"/>
  <c r="N8" i="135"/>
  <c r="N7" i="135"/>
  <c r="N6" i="135"/>
  <c r="N5" i="135"/>
  <c r="N3" i="135"/>
  <c r="Q20" i="135"/>
  <c r="N20" i="134"/>
  <c r="N19" i="134"/>
  <c r="N18" i="134"/>
  <c r="N17" i="134"/>
  <c r="N16" i="134"/>
  <c r="N15" i="134"/>
  <c r="N14" i="134"/>
  <c r="N13" i="134"/>
  <c r="N12" i="134"/>
  <c r="N11" i="134"/>
  <c r="N3" i="134"/>
  <c r="Q19" i="134"/>
  <c r="N20" i="133"/>
  <c r="N19" i="133"/>
  <c r="N18" i="133"/>
  <c r="N17" i="133"/>
  <c r="N16" i="133"/>
  <c r="N15" i="133"/>
  <c r="N14" i="133"/>
  <c r="N13" i="133"/>
  <c r="N12" i="133"/>
  <c r="N11" i="133"/>
  <c r="N3" i="133"/>
  <c r="Q19" i="133"/>
  <c r="N20" i="132"/>
  <c r="N19" i="132"/>
  <c r="N18" i="132"/>
  <c r="N17" i="132"/>
  <c r="N16" i="132"/>
  <c r="N15" i="132"/>
  <c r="N14" i="132"/>
  <c r="N13" i="132"/>
  <c r="N12" i="132"/>
  <c r="N11" i="132"/>
  <c r="N3" i="132"/>
  <c r="Q18" i="132"/>
  <c r="N20" i="131"/>
  <c r="N19" i="131"/>
  <c r="N18" i="131"/>
  <c r="N17" i="131"/>
  <c r="N16" i="131"/>
  <c r="N15" i="131"/>
  <c r="N14" i="131"/>
  <c r="N13" i="131"/>
  <c r="N12" i="131"/>
  <c r="N11" i="131"/>
  <c r="N10" i="131"/>
  <c r="N9" i="131"/>
  <c r="N8" i="131"/>
  <c r="N7" i="131"/>
  <c r="N6" i="131"/>
  <c r="N5" i="131"/>
  <c r="Q20" i="131"/>
  <c r="G10" i="162"/>
  <c r="R3" i="162"/>
  <c r="Q20" i="147" l="1"/>
  <c r="Q4" i="147"/>
  <c r="Q20" i="151"/>
  <c r="Q4" i="151"/>
  <c r="Q20" i="154"/>
  <c r="Q4" i="154"/>
  <c r="Q20" i="157"/>
  <c r="Q4" i="157"/>
  <c r="Q20" i="141"/>
  <c r="Q4" i="141"/>
  <c r="Q18" i="144"/>
  <c r="Q4" i="144"/>
  <c r="Q20" i="153"/>
  <c r="Q4" i="153"/>
  <c r="Q20" i="156"/>
  <c r="Q4" i="156"/>
  <c r="Q19" i="159"/>
  <c r="Q4" i="159"/>
  <c r="Q20" i="148"/>
  <c r="Q4" i="148"/>
  <c r="Q19" i="150"/>
  <c r="Q4" i="150"/>
  <c r="Q20" i="158"/>
  <c r="Q4" i="158"/>
  <c r="Q19" i="142"/>
  <c r="Q4" i="142"/>
  <c r="Q19" i="155"/>
  <c r="Q3" i="155"/>
  <c r="Q4" i="155"/>
  <c r="Q20" i="149"/>
  <c r="Q4" i="149"/>
  <c r="Q3" i="156"/>
  <c r="Q11" i="148"/>
  <c r="Q11" i="147"/>
  <c r="Q5" i="147"/>
  <c r="Q5" i="153"/>
  <c r="Q11" i="153"/>
  <c r="Q3" i="151"/>
  <c r="Q9" i="151"/>
  <c r="Q17" i="148"/>
  <c r="Q3" i="147"/>
  <c r="Q9" i="147"/>
  <c r="V20" i="160"/>
  <c r="V16" i="160"/>
  <c r="V12" i="160"/>
  <c r="V8" i="160"/>
  <c r="Q17" i="153"/>
  <c r="Q3" i="153"/>
  <c r="Q9" i="153"/>
  <c r="Q5" i="151"/>
  <c r="Q11" i="151"/>
  <c r="Q17" i="151"/>
  <c r="Q5" i="148"/>
  <c r="Q17" i="147"/>
  <c r="Q13" i="141"/>
  <c r="Q19" i="156"/>
  <c r="Q11" i="156"/>
  <c r="Q13" i="153"/>
  <c r="Q19" i="153"/>
  <c r="Q13" i="151"/>
  <c r="Q19" i="151"/>
  <c r="Q13" i="148"/>
  <c r="Q19" i="148"/>
  <c r="Q3" i="148"/>
  <c r="Q9" i="148"/>
  <c r="Q13" i="147"/>
  <c r="Q19" i="147"/>
  <c r="V7" i="143"/>
  <c r="V3" i="143"/>
  <c r="V11" i="143"/>
  <c r="V19" i="143"/>
  <c r="V15" i="143"/>
  <c r="V8" i="143"/>
  <c r="V16" i="143"/>
  <c r="V12" i="143"/>
  <c r="V20" i="143"/>
  <c r="Q5" i="141"/>
  <c r="Q11" i="139"/>
  <c r="Q3" i="139"/>
  <c r="Q19" i="139"/>
  <c r="Q17" i="139"/>
  <c r="Q9" i="139"/>
  <c r="Q3" i="132"/>
  <c r="Q19" i="132"/>
  <c r="Q9" i="132"/>
  <c r="Q11" i="132"/>
  <c r="Q17" i="132"/>
  <c r="Q13" i="146"/>
  <c r="Q5" i="146"/>
  <c r="Q15" i="157"/>
  <c r="Q9" i="157"/>
  <c r="Q17" i="157"/>
  <c r="Q3" i="157"/>
  <c r="Q11" i="157"/>
  <c r="Q19" i="157"/>
  <c r="Q7" i="157"/>
  <c r="Q5" i="157"/>
  <c r="Q13" i="157"/>
  <c r="Q7" i="156"/>
  <c r="Q15" i="156"/>
  <c r="Q9" i="156"/>
  <c r="Q17" i="156"/>
  <c r="Q5" i="156"/>
  <c r="Q13" i="156"/>
  <c r="Q7" i="153"/>
  <c r="Q15" i="153"/>
  <c r="Q7" i="151"/>
  <c r="Q15" i="151"/>
  <c r="Q7" i="148"/>
  <c r="Q15" i="148"/>
  <c r="Q7" i="147"/>
  <c r="Q15" i="147"/>
  <c r="Q15" i="141"/>
  <c r="Q9" i="141"/>
  <c r="Q17" i="141"/>
  <c r="Q7" i="141"/>
  <c r="Q3" i="141"/>
  <c r="Q11" i="141"/>
  <c r="Q19" i="141"/>
  <c r="Q5" i="139"/>
  <c r="Q13" i="139"/>
  <c r="Q7" i="139"/>
  <c r="Q15" i="139"/>
  <c r="Q7" i="136"/>
  <c r="Q17" i="136"/>
  <c r="Q5" i="136"/>
  <c r="Q13" i="136"/>
  <c r="Q15" i="136"/>
  <c r="Q9" i="136"/>
  <c r="Q3" i="136"/>
  <c r="Q11" i="136"/>
  <c r="Q19" i="136"/>
  <c r="Q7" i="135"/>
  <c r="Q15" i="135"/>
  <c r="Q5" i="135"/>
  <c r="Q13" i="135"/>
  <c r="Q9" i="135"/>
  <c r="Q17" i="135"/>
  <c r="Q3" i="135"/>
  <c r="Q11" i="135"/>
  <c r="Q19" i="135"/>
  <c r="Q5" i="132"/>
  <c r="Q13" i="132"/>
  <c r="Q7" i="132"/>
  <c r="Q15" i="132"/>
  <c r="Q15" i="131"/>
  <c r="Q9" i="131"/>
  <c r="Q17" i="131"/>
  <c r="Q3" i="131"/>
  <c r="Q11" i="131"/>
  <c r="Q19" i="131"/>
  <c r="Q7" i="131"/>
  <c r="Q5" i="131"/>
  <c r="Q13" i="131"/>
  <c r="Q7" i="146"/>
  <c r="Q15" i="146"/>
  <c r="Q9" i="146"/>
  <c r="Q17" i="146"/>
  <c r="Q3" i="146"/>
  <c r="Q11" i="146"/>
  <c r="Q6" i="150"/>
  <c r="Q10" i="150"/>
  <c r="Q14" i="150"/>
  <c r="Q16" i="150"/>
  <c r="Q20" i="150"/>
  <c r="V9" i="152"/>
  <c r="V13" i="152"/>
  <c r="Q6" i="155"/>
  <c r="Q10" i="155"/>
  <c r="Q14" i="155"/>
  <c r="Q16" i="155"/>
  <c r="Q20" i="155"/>
  <c r="Q6" i="159"/>
  <c r="Q8" i="159"/>
  <c r="Q10" i="159"/>
  <c r="Q12" i="159"/>
  <c r="Q14" i="159"/>
  <c r="Q16" i="159"/>
  <c r="Q18" i="159"/>
  <c r="Q20" i="159"/>
  <c r="Q6" i="149"/>
  <c r="Q10" i="149"/>
  <c r="Q14" i="149"/>
  <c r="Q18" i="149"/>
  <c r="V6" i="152"/>
  <c r="V14" i="152"/>
  <c r="Q6" i="154"/>
  <c r="Q10" i="154"/>
  <c r="Q14" i="154"/>
  <c r="Q18" i="154"/>
  <c r="Q6" i="158"/>
  <c r="Q10" i="158"/>
  <c r="Q14" i="158"/>
  <c r="Q18" i="158"/>
  <c r="V5" i="160"/>
  <c r="V13" i="160"/>
  <c r="V17" i="160"/>
  <c r="Q6" i="147"/>
  <c r="Q8" i="147"/>
  <c r="Q10" i="147"/>
  <c r="Q12" i="147"/>
  <c r="Q14" i="147"/>
  <c r="Q16" i="147"/>
  <c r="Q18" i="147"/>
  <c r="Q3" i="149"/>
  <c r="Q5" i="149"/>
  <c r="Q7" i="149"/>
  <c r="Q9" i="149"/>
  <c r="Q11" i="149"/>
  <c r="Q13" i="149"/>
  <c r="Q15" i="149"/>
  <c r="Q17" i="149"/>
  <c r="Q19" i="149"/>
  <c r="Q6" i="151"/>
  <c r="Q8" i="151"/>
  <c r="Q10" i="151"/>
  <c r="Q12" i="151"/>
  <c r="Q14" i="151"/>
  <c r="Q16" i="151"/>
  <c r="Q18" i="151"/>
  <c r="V8" i="152"/>
  <c r="V12" i="152"/>
  <c r="V16" i="152"/>
  <c r="V20" i="152"/>
  <c r="Q3" i="154"/>
  <c r="Q5" i="154"/>
  <c r="Q7" i="154"/>
  <c r="Q9" i="154"/>
  <c r="Q11" i="154"/>
  <c r="Q13" i="154"/>
  <c r="Q15" i="154"/>
  <c r="Q17" i="154"/>
  <c r="Q19" i="154"/>
  <c r="Q6" i="156"/>
  <c r="Q8" i="156"/>
  <c r="Q10" i="156"/>
  <c r="Q12" i="156"/>
  <c r="Q14" i="156"/>
  <c r="Q16" i="156"/>
  <c r="Q18" i="156"/>
  <c r="Q3" i="158"/>
  <c r="Q5" i="158"/>
  <c r="Q7" i="158"/>
  <c r="Q9" i="158"/>
  <c r="Q11" i="158"/>
  <c r="Q13" i="158"/>
  <c r="Q15" i="158"/>
  <c r="Q17" i="158"/>
  <c r="Q19" i="158"/>
  <c r="V3" i="160"/>
  <c r="V7" i="160"/>
  <c r="V11" i="160"/>
  <c r="V15" i="160"/>
  <c r="V19" i="160"/>
  <c r="Q8" i="150"/>
  <c r="Q12" i="150"/>
  <c r="Q18" i="150"/>
  <c r="V5" i="152"/>
  <c r="V17" i="152"/>
  <c r="Q8" i="155"/>
  <c r="Q12" i="155"/>
  <c r="Q18" i="155"/>
  <c r="Q8" i="149"/>
  <c r="Q12" i="149"/>
  <c r="Q16" i="149"/>
  <c r="V10" i="152"/>
  <c r="V18" i="152"/>
  <c r="Q8" i="154"/>
  <c r="Q12" i="154"/>
  <c r="Q16" i="154"/>
  <c r="Q8" i="158"/>
  <c r="Q12" i="158"/>
  <c r="Q16" i="158"/>
  <c r="V9" i="160"/>
  <c r="Q6" i="148"/>
  <c r="Q8" i="148"/>
  <c r="Q10" i="148"/>
  <c r="Q12" i="148"/>
  <c r="Q14" i="148"/>
  <c r="Q16" i="148"/>
  <c r="Q18" i="148"/>
  <c r="Q3" i="150"/>
  <c r="Q5" i="150"/>
  <c r="Q7" i="150"/>
  <c r="Q9" i="150"/>
  <c r="Q11" i="150"/>
  <c r="Q13" i="150"/>
  <c r="Q15" i="150"/>
  <c r="Q17" i="150"/>
  <c r="V3" i="152"/>
  <c r="V7" i="152"/>
  <c r="V11" i="152"/>
  <c r="V15" i="152"/>
  <c r="Q6" i="153"/>
  <c r="Q8" i="153"/>
  <c r="Q10" i="153"/>
  <c r="Q12" i="153"/>
  <c r="Q14" i="153"/>
  <c r="Q16" i="153"/>
  <c r="Q18" i="153"/>
  <c r="Q5" i="155"/>
  <c r="Q7" i="155"/>
  <c r="Q9" i="155"/>
  <c r="Q11" i="155"/>
  <c r="Q13" i="155"/>
  <c r="Q15" i="155"/>
  <c r="Q17" i="155"/>
  <c r="Q6" i="157"/>
  <c r="Q8" i="157"/>
  <c r="Q10" i="157"/>
  <c r="Q12" i="157"/>
  <c r="Q14" i="157"/>
  <c r="Q16" i="157"/>
  <c r="Q18" i="157"/>
  <c r="Q3" i="159"/>
  <c r="Q5" i="159"/>
  <c r="Q7" i="159"/>
  <c r="Q9" i="159"/>
  <c r="Q11" i="159"/>
  <c r="Q13" i="159"/>
  <c r="Q15" i="159"/>
  <c r="Q17" i="159"/>
  <c r="V6" i="160"/>
  <c r="V10" i="160"/>
  <c r="V14" i="160"/>
  <c r="Q6" i="146"/>
  <c r="Q8" i="146"/>
  <c r="Q10" i="146"/>
  <c r="Q12" i="146"/>
  <c r="Q14" i="146"/>
  <c r="Q16" i="146"/>
  <c r="Q18" i="146"/>
  <c r="Q20" i="146"/>
  <c r="Q8" i="134"/>
  <c r="Q14" i="134"/>
  <c r="Q18" i="134"/>
  <c r="Q8" i="138"/>
  <c r="Q12" i="138"/>
  <c r="Q14" i="138"/>
  <c r="Q18" i="138"/>
  <c r="Q20" i="138"/>
  <c r="V13" i="140"/>
  <c r="Q8" i="144"/>
  <c r="Q14" i="144"/>
  <c r="Q20" i="144"/>
  <c r="Q8" i="133"/>
  <c r="Q12" i="133"/>
  <c r="Q16" i="133"/>
  <c r="Q20" i="133"/>
  <c r="Q6" i="137"/>
  <c r="Q8" i="137"/>
  <c r="Q12" i="137"/>
  <c r="Q16" i="137"/>
  <c r="Q20" i="137"/>
  <c r="V6" i="140"/>
  <c r="V14" i="140"/>
  <c r="Q6" i="142"/>
  <c r="Q10" i="142"/>
  <c r="Q12" i="142"/>
  <c r="Q14" i="142"/>
  <c r="Q16" i="142"/>
  <c r="Q18" i="142"/>
  <c r="Q20" i="142"/>
  <c r="Q6" i="132"/>
  <c r="Q14" i="132"/>
  <c r="Q20" i="132"/>
  <c r="Q7" i="134"/>
  <c r="Q10" i="136"/>
  <c r="Q18" i="136"/>
  <c r="Q3" i="138"/>
  <c r="Q7" i="138"/>
  <c r="Q9" i="138"/>
  <c r="Q13" i="138"/>
  <c r="Q15" i="138"/>
  <c r="Q17" i="138"/>
  <c r="Q19" i="138"/>
  <c r="V3" i="140"/>
  <c r="V7" i="140"/>
  <c r="V11" i="140"/>
  <c r="V15" i="140"/>
  <c r="V19" i="140"/>
  <c r="Q6" i="141"/>
  <c r="Q8" i="141"/>
  <c r="Q10" i="141"/>
  <c r="Q12" i="141"/>
  <c r="Q14" i="141"/>
  <c r="Q16" i="141"/>
  <c r="Q18" i="141"/>
  <c r="V5" i="143"/>
  <c r="V9" i="143"/>
  <c r="V13" i="143"/>
  <c r="V17" i="143"/>
  <c r="Q3" i="144"/>
  <c r="Q5" i="144"/>
  <c r="Q7" i="144"/>
  <c r="Q9" i="144"/>
  <c r="Q11" i="144"/>
  <c r="Q13" i="144"/>
  <c r="Q15" i="144"/>
  <c r="Q17" i="144"/>
  <c r="Q19" i="144"/>
  <c r="Q6" i="134"/>
  <c r="Q10" i="134"/>
  <c r="Q12" i="134"/>
  <c r="Q16" i="134"/>
  <c r="Q20" i="134"/>
  <c r="Q6" i="138"/>
  <c r="Q10" i="138"/>
  <c r="Q16" i="138"/>
  <c r="V9" i="140"/>
  <c r="V17" i="140"/>
  <c r="Q6" i="144"/>
  <c r="Q10" i="144"/>
  <c r="Q12" i="144"/>
  <c r="Q16" i="144"/>
  <c r="Q6" i="133"/>
  <c r="Q10" i="133"/>
  <c r="Q14" i="133"/>
  <c r="Q18" i="133"/>
  <c r="Q10" i="137"/>
  <c r="Q14" i="137"/>
  <c r="Q18" i="137"/>
  <c r="V10" i="140"/>
  <c r="V18" i="140"/>
  <c r="Q8" i="142"/>
  <c r="Q8" i="132"/>
  <c r="Q10" i="132"/>
  <c r="Q12" i="132"/>
  <c r="Q16" i="132"/>
  <c r="Q3" i="134"/>
  <c r="Q5" i="134"/>
  <c r="Q9" i="134"/>
  <c r="Q11" i="134"/>
  <c r="Q13" i="134"/>
  <c r="Q15" i="134"/>
  <c r="Q17" i="134"/>
  <c r="Q6" i="136"/>
  <c r="Q8" i="136"/>
  <c r="Q12" i="136"/>
  <c r="Q14" i="136"/>
  <c r="Q16" i="136"/>
  <c r="Q6" i="131"/>
  <c r="Q8" i="131"/>
  <c r="Q10" i="131"/>
  <c r="Q12" i="131"/>
  <c r="Q14" i="131"/>
  <c r="Q16" i="131"/>
  <c r="Q18" i="131"/>
  <c r="Q3" i="133"/>
  <c r="Q5" i="133"/>
  <c r="Q7" i="133"/>
  <c r="Q9" i="133"/>
  <c r="Q11" i="133"/>
  <c r="Q13" i="133"/>
  <c r="Q15" i="133"/>
  <c r="Q17" i="133"/>
  <c r="Q6" i="135"/>
  <c r="Q8" i="135"/>
  <c r="Q10" i="135"/>
  <c r="Q12" i="135"/>
  <c r="Q14" i="135"/>
  <c r="Q16" i="135"/>
  <c r="Q18" i="135"/>
  <c r="Q3" i="137"/>
  <c r="Q5" i="137"/>
  <c r="Q7" i="137"/>
  <c r="Q9" i="137"/>
  <c r="Q11" i="137"/>
  <c r="Q13" i="137"/>
  <c r="Q15" i="137"/>
  <c r="Q17" i="137"/>
  <c r="Q6" i="139"/>
  <c r="Q8" i="139"/>
  <c r="Q10" i="139"/>
  <c r="Q12" i="139"/>
  <c r="Q14" i="139"/>
  <c r="Q16" i="139"/>
  <c r="Q18" i="139"/>
  <c r="V8" i="140"/>
  <c r="V12" i="140"/>
  <c r="V16" i="140"/>
  <c r="Q3" i="142"/>
  <c r="Q5" i="142"/>
  <c r="Q7" i="142"/>
  <c r="Q9" i="142"/>
  <c r="Q11" i="142"/>
  <c r="Q13" i="142"/>
  <c r="Q15" i="142"/>
  <c r="Q17" i="142"/>
  <c r="V6" i="143"/>
  <c r="V10" i="143"/>
  <c r="V14" i="143"/>
  <c r="K19" i="162"/>
  <c r="U8" i="162"/>
  <c r="J8" i="162"/>
  <c r="V11" i="162"/>
  <c r="G15" i="162"/>
  <c r="AC10" i="162"/>
  <c r="S11" i="162"/>
  <c r="D5" i="162"/>
  <c r="J12" i="162"/>
  <c r="X9" i="162"/>
  <c r="D4" i="162"/>
  <c r="Y3" i="162"/>
  <c r="R15" i="162"/>
  <c r="F7" i="162"/>
  <c r="C6" i="162"/>
  <c r="E9" i="162"/>
  <c r="AE11" i="162"/>
  <c r="O11" i="162"/>
  <c r="X7" i="162"/>
  <c r="M4" i="162"/>
  <c r="Q13" i="162"/>
  <c r="Y9" i="162"/>
  <c r="D3" i="162"/>
  <c r="P15" i="162"/>
  <c r="AC15" i="162"/>
  <c r="T15" i="162"/>
  <c r="I8" i="162"/>
  <c r="AA5" i="162"/>
  <c r="D15" i="162"/>
  <c r="D8" i="162"/>
  <c r="X13" i="162"/>
  <c r="E15" i="162"/>
  <c r="N4" i="162"/>
  <c r="T7" i="162"/>
  <c r="AE14" i="162"/>
  <c r="X10" i="162"/>
  <c r="AC12" i="162"/>
  <c r="F11" i="162"/>
  <c r="K5" i="162"/>
  <c r="W3" i="162"/>
  <c r="I9" i="162"/>
  <c r="H4" i="162"/>
  <c r="R12" i="162"/>
  <c r="AA10" i="162"/>
  <c r="X15" i="162"/>
  <c r="I13" i="162"/>
  <c r="X12" i="162"/>
  <c r="R8" i="162"/>
  <c r="W5" i="162"/>
  <c r="Q12" i="162"/>
  <c r="J10" i="162"/>
  <c r="AB7" i="162"/>
  <c r="C12" i="162"/>
  <c r="J7" i="162"/>
  <c r="AC3" i="162"/>
  <c r="P13" i="162"/>
  <c r="J6" i="162"/>
  <c r="AB6" i="162"/>
  <c r="AA15" i="162"/>
  <c r="T8" i="162"/>
  <c r="V6" i="162"/>
  <c r="B3" i="162"/>
  <c r="M12" i="162"/>
  <c r="N8" i="162"/>
  <c r="AE9" i="162"/>
  <c r="D10" i="162"/>
  <c r="C15" i="162"/>
  <c r="J13" i="162"/>
  <c r="R5" i="162"/>
  <c r="AA3" i="162"/>
  <c r="L8" i="162"/>
  <c r="G13" i="162"/>
  <c r="H12" i="162"/>
  <c r="AC13" i="162"/>
  <c r="G3" i="162"/>
  <c r="T9" i="162"/>
  <c r="P6" i="162"/>
  <c r="O10" i="162"/>
  <c r="B11" i="162"/>
  <c r="U7" i="162"/>
  <c r="D9" i="162"/>
  <c r="B15" i="162"/>
  <c r="M3" i="162"/>
  <c r="AC9" i="162"/>
  <c r="G6" i="162"/>
  <c r="Y5" i="162"/>
  <c r="M5" i="162"/>
  <c r="O8" i="162"/>
  <c r="Y7" i="162"/>
  <c r="P4" i="162"/>
  <c r="AE6" i="162"/>
  <c r="B4" i="162"/>
  <c r="O12" i="162"/>
  <c r="AE4" i="162"/>
  <c r="G11" i="162"/>
  <c r="E4" i="162"/>
  <c r="N11" i="162"/>
  <c r="B10" i="162"/>
  <c r="I12" i="162"/>
  <c r="F13" i="162"/>
  <c r="AB8" i="162"/>
  <c r="Q5" i="162"/>
  <c r="B12" i="162"/>
  <c r="W13" i="162"/>
  <c r="Q15" i="162"/>
  <c r="Y11" i="162"/>
  <c r="T5" i="162"/>
  <c r="AD11" i="162"/>
  <c r="O6" i="162"/>
  <c r="AA13" i="162"/>
  <c r="L7" i="162"/>
  <c r="W9" i="162"/>
  <c r="V9" i="162"/>
  <c r="O7" i="162"/>
  <c r="AB10" i="162"/>
  <c r="H10" i="162"/>
  <c r="V12" i="162"/>
  <c r="K4" i="162"/>
  <c r="C9" i="162"/>
  <c r="Y4" i="162"/>
  <c r="K6" i="162"/>
  <c r="U4" i="162"/>
  <c r="V7" i="162"/>
  <c r="S7" i="162"/>
  <c r="AA7" i="162"/>
  <c r="C11" i="162"/>
  <c r="N3" i="162"/>
  <c r="P8" i="162"/>
  <c r="J15" i="162"/>
  <c r="S9" i="162"/>
  <c r="AB4" i="162"/>
  <c r="W15" i="162"/>
  <c r="V5" i="162"/>
  <c r="U6" i="162"/>
  <c r="O3" i="162"/>
  <c r="AC5" i="162"/>
  <c r="E6" i="162"/>
  <c r="W10" i="162"/>
  <c r="S6" i="162"/>
  <c r="T10" i="162"/>
  <c r="L3" i="162"/>
  <c r="S10" i="162"/>
  <c r="J3" i="162"/>
  <c r="M11" i="162"/>
  <c r="G12" i="162"/>
  <c r="I11" i="162"/>
  <c r="AC4" i="162"/>
  <c r="U10" i="162"/>
  <c r="F5" i="162"/>
  <c r="AB12" i="162"/>
  <c r="C13" i="162"/>
  <c r="N13" i="162"/>
  <c r="C3" i="162"/>
  <c r="D7" i="162"/>
  <c r="L15" i="162"/>
  <c r="V4" i="162"/>
  <c r="Y15" i="162"/>
  <c r="G9" i="162"/>
  <c r="I3" i="162"/>
  <c r="P12" i="162"/>
  <c r="S5" i="162"/>
  <c r="K3" i="162"/>
  <c r="G7" i="162"/>
  <c r="V10" i="162"/>
  <c r="C7" i="162"/>
  <c r="F15" i="162"/>
  <c r="S13" i="162"/>
  <c r="F6" i="162"/>
  <c r="M9" i="162"/>
  <c r="T6" i="162"/>
  <c r="S3" i="162"/>
  <c r="X11" i="162"/>
  <c r="U13" i="162"/>
  <c r="O15" i="162"/>
  <c r="W12" i="162"/>
  <c r="O9" i="162"/>
  <c r="AB9" i="162"/>
  <c r="W4" i="162"/>
  <c r="J4" i="162"/>
  <c r="AD7" i="162"/>
  <c r="I7" i="162"/>
  <c r="P9" i="162"/>
  <c r="N10" i="162"/>
  <c r="U12" i="162"/>
  <c r="S4" i="162"/>
  <c r="AD10" i="162"/>
  <c r="T11" i="162"/>
  <c r="Y8" i="162"/>
  <c r="P7" i="162"/>
  <c r="E13" i="162"/>
  <c r="I5" i="162"/>
  <c r="E5" i="162"/>
  <c r="T13" i="162"/>
  <c r="W7" i="162"/>
  <c r="K11" i="162"/>
  <c r="AD12" i="162"/>
  <c r="O13" i="162"/>
  <c r="J11" i="162"/>
  <c r="K7" i="162"/>
  <c r="H7" i="162"/>
  <c r="AD13" i="162"/>
  <c r="S8" i="162"/>
  <c r="U11" i="162"/>
  <c r="N5" i="162"/>
  <c r="R11" i="162"/>
  <c r="G5" i="162"/>
  <c r="M6" i="162"/>
  <c r="C4" i="162"/>
  <c r="K13" i="162"/>
  <c r="AD9" i="162"/>
  <c r="K15" i="162"/>
  <c r="B13" i="162"/>
  <c r="AB3" i="162"/>
  <c r="B9" i="162"/>
  <c r="D12" i="162"/>
  <c r="R13" i="162"/>
  <c r="B6" i="162"/>
  <c r="S15" i="162"/>
  <c r="T3" i="162"/>
  <c r="R7" i="162"/>
  <c r="B7" i="162"/>
  <c r="AE7" i="162"/>
  <c r="T4" i="162"/>
  <c r="AB5" i="162"/>
  <c r="AB11" i="162"/>
  <c r="C5" i="162"/>
  <c r="J9" i="162"/>
  <c r="AE10" i="162"/>
  <c r="Y6" i="162"/>
  <c r="L10" i="162"/>
  <c r="O4" i="162"/>
  <c r="AC8" i="162"/>
  <c r="Y13" i="162"/>
  <c r="J5" i="162"/>
  <c r="P11" i="162"/>
  <c r="AE5" i="162"/>
  <c r="H15" i="162"/>
  <c r="M7" i="162"/>
  <c r="F4" i="162"/>
  <c r="Q4" i="162"/>
  <c r="AB13" i="162"/>
  <c r="N9" i="162"/>
  <c r="U5" i="162"/>
  <c r="V13" i="162"/>
  <c r="Z3" i="162"/>
  <c r="Q9" i="162"/>
  <c r="U9" i="162"/>
  <c r="T12" i="162"/>
  <c r="K10" i="162"/>
  <c r="R6" i="162"/>
  <c r="E8" i="162"/>
  <c r="Y10" i="162"/>
  <c r="AA8" i="162"/>
  <c r="H13" i="162"/>
  <c r="K8" i="162"/>
  <c r="C8" i="162"/>
  <c r="M15" i="162"/>
  <c r="E7" i="162"/>
  <c r="D19" i="162"/>
  <c r="AD5" i="162"/>
  <c r="X3" i="162"/>
  <c r="F8" i="162"/>
  <c r="P3" i="162"/>
  <c r="O5" i="162"/>
  <c r="X4" i="162"/>
  <c r="H5" i="162"/>
  <c r="X6" i="162"/>
  <c r="U3" i="162"/>
  <c r="L13" i="162"/>
  <c r="N7" i="162"/>
  <c r="K9" i="162"/>
  <c r="G8" i="162"/>
  <c r="AC11" i="162"/>
  <c r="AD4" i="162"/>
  <c r="L9" i="162"/>
  <c r="L12" i="162"/>
  <c r="AE8" i="162"/>
  <c r="AC7" i="162"/>
  <c r="H6" i="162"/>
  <c r="N12" i="162"/>
  <c r="R4" i="162"/>
  <c r="AD6" i="162"/>
  <c r="AA9" i="162"/>
  <c r="E10" i="162"/>
  <c r="K14" i="162"/>
  <c r="X8" i="162"/>
  <c r="D13" i="162"/>
  <c r="S12" i="162"/>
  <c r="Q8" i="162"/>
  <c r="N6" i="162"/>
  <c r="H9" i="162"/>
  <c r="AA6" i="162"/>
  <c r="F10" i="162"/>
  <c r="B8" i="162"/>
  <c r="V3" i="162"/>
  <c r="AD8" i="162"/>
  <c r="L4" i="162"/>
  <c r="P10" i="162"/>
  <c r="D11" i="162"/>
  <c r="V15" i="162"/>
  <c r="AE13" i="162"/>
  <c r="Q7" i="162"/>
  <c r="E3" i="162"/>
  <c r="L6" i="162"/>
  <c r="L11" i="162"/>
  <c r="F12" i="162"/>
  <c r="C10" i="162"/>
  <c r="M10" i="162"/>
  <c r="E12" i="162"/>
  <c r="B5" i="162"/>
  <c r="F3" i="162"/>
  <c r="H11" i="162"/>
  <c r="W6" i="162"/>
  <c r="W11" i="162"/>
  <c r="H8" i="162"/>
  <c r="K12" i="162"/>
  <c r="AD3" i="162"/>
  <c r="R9" i="162"/>
  <c r="AD15" i="162"/>
  <c r="L5" i="162"/>
  <c r="AB15" i="162"/>
  <c r="N15" i="162"/>
  <c r="AE3" i="162"/>
  <c r="P5" i="162"/>
  <c r="E11" i="162"/>
  <c r="X5" i="162"/>
  <c r="I6" i="162"/>
  <c r="AA11" i="162"/>
  <c r="R10" i="162"/>
  <c r="AA4" i="162"/>
  <c r="H3" i="162"/>
  <c r="D6" i="162"/>
  <c r="I10" i="162"/>
  <c r="AC6" i="162"/>
  <c r="M8" i="162"/>
  <c r="Y12" i="162"/>
  <c r="V8" i="162"/>
  <c r="W8" i="162"/>
  <c r="Q11" i="162"/>
  <c r="Q6" i="162"/>
  <c r="AA12" i="162"/>
  <c r="F9" i="162"/>
  <c r="U15" i="162"/>
  <c r="M13" i="162"/>
  <c r="AE12" i="162"/>
  <c r="Q10" i="162"/>
</calcChain>
</file>

<file path=xl/sharedStrings.xml><?xml version="1.0" encoding="utf-8"?>
<sst xmlns="http://schemas.openxmlformats.org/spreadsheetml/2006/main" count="775" uniqueCount="162">
  <si>
    <t>項目</t>
  </si>
  <si>
    <t>認証値</t>
  </si>
  <si>
    <t>AST</t>
  </si>
  <si>
    <t>ALT</t>
  </si>
  <si>
    <t>ALP</t>
  </si>
  <si>
    <t>LD</t>
  </si>
  <si>
    <t>CPK</t>
  </si>
  <si>
    <t>r-GT</t>
  </si>
  <si>
    <t>TCH</t>
  </si>
  <si>
    <t>TP</t>
  </si>
  <si>
    <t>g/dl</t>
  </si>
  <si>
    <t>BUN</t>
  </si>
  <si>
    <t>CRE</t>
  </si>
  <si>
    <t>UA</t>
  </si>
  <si>
    <t>GLU</t>
  </si>
  <si>
    <t>Na</t>
  </si>
  <si>
    <t>K</t>
  </si>
  <si>
    <t>CL</t>
  </si>
  <si>
    <t>Ca</t>
  </si>
  <si>
    <t>IP</t>
  </si>
  <si>
    <t>Fe</t>
  </si>
  <si>
    <t>CRP</t>
  </si>
  <si>
    <t>IgG</t>
  </si>
  <si>
    <t>IgA</t>
  </si>
  <si>
    <t>IgM</t>
  </si>
  <si>
    <t>月</t>
  </si>
  <si>
    <t>千葉大</t>
  </si>
  <si>
    <t>がんｾﾝﾀｰ</t>
  </si>
  <si>
    <t>県立佐原</t>
  </si>
  <si>
    <t>順大浦安</t>
  </si>
  <si>
    <t>千葉青葉</t>
  </si>
  <si>
    <t>東歯大市川</t>
  </si>
  <si>
    <t>R</t>
  </si>
  <si>
    <t>下限</t>
  </si>
  <si>
    <t>上限</t>
  </si>
  <si>
    <t>AMY</t>
  </si>
  <si>
    <t>CHE</t>
  </si>
  <si>
    <t>TG</t>
  </si>
  <si>
    <t>HDL</t>
  </si>
  <si>
    <t>協和平均</t>
  </si>
  <si>
    <t>協和下限</t>
  </si>
  <si>
    <t>協和上限</t>
  </si>
  <si>
    <t>ALB</t>
  </si>
  <si>
    <t>BCG平均</t>
  </si>
  <si>
    <t>BCP認証値</t>
  </si>
  <si>
    <t>BCP平均</t>
  </si>
  <si>
    <t>BCG下限</t>
  </si>
  <si>
    <t>BCG上限</t>
  </si>
  <si>
    <t>BCP下限</t>
  </si>
  <si>
    <t>BCP上限</t>
  </si>
  <si>
    <t>LDL</t>
  </si>
  <si>
    <t>rGT</t>
  </si>
  <si>
    <t>TBIL</t>
  </si>
  <si>
    <t>10病院平均</t>
  </si>
  <si>
    <t>積水認証値</t>
  </si>
  <si>
    <t>積水平均</t>
  </si>
  <si>
    <t>積水下限</t>
  </si>
  <si>
    <t>積水上限</t>
  </si>
  <si>
    <t>千葉大病院は２月からBM２２５０に変わりました。</t>
  </si>
  <si>
    <t>月</t>
    <rPh sb="0" eb="1">
      <t>ツキ</t>
    </rPh>
    <phoneticPr fontId="2"/>
  </si>
  <si>
    <t>AMY</t>
    <phoneticPr fontId="2"/>
  </si>
  <si>
    <t>Mg</t>
    <phoneticPr fontId="2"/>
  </si>
  <si>
    <t>参考値として扱う項目</t>
    <rPh sb="6" eb="7">
      <t>アツカ</t>
    </rPh>
    <rPh sb="8" eb="10">
      <t>コウモク</t>
    </rPh>
    <phoneticPr fontId="2"/>
  </si>
  <si>
    <t>積水下限</t>
    <rPh sb="0" eb="2">
      <t>セキスイ</t>
    </rPh>
    <phoneticPr fontId="2"/>
  </si>
  <si>
    <t>積水上限</t>
    <rPh sb="0" eb="2">
      <t>セキスイ</t>
    </rPh>
    <phoneticPr fontId="2"/>
  </si>
  <si>
    <t>TG</t>
    <phoneticPr fontId="2"/>
  </si>
  <si>
    <t>CL</t>
    <phoneticPr fontId="2"/>
  </si>
  <si>
    <t>AST</t>
    <phoneticPr fontId="2"/>
  </si>
  <si>
    <t>CHE</t>
    <phoneticPr fontId="2"/>
  </si>
  <si>
    <t>Fe</t>
    <phoneticPr fontId="2"/>
  </si>
  <si>
    <t>IgG</t>
    <phoneticPr fontId="2"/>
  </si>
  <si>
    <t>IgA</t>
    <phoneticPr fontId="2"/>
  </si>
  <si>
    <t>IgM</t>
    <phoneticPr fontId="2"/>
  </si>
  <si>
    <t>CL（日立電極）</t>
    <rPh sb="3" eb="4">
      <t>ヒ</t>
    </rPh>
    <rPh sb="4" eb="5">
      <t>タ</t>
    </rPh>
    <rPh sb="5" eb="7">
      <t>デンキョク</t>
    </rPh>
    <phoneticPr fontId="2"/>
  </si>
  <si>
    <t>HDL積水コレステスト</t>
    <rPh sb="3" eb="5">
      <t>セキスイ</t>
    </rPh>
    <phoneticPr fontId="2"/>
  </si>
  <si>
    <t>ALB（BCG）</t>
  </si>
  <si>
    <t>LDL協和メタボリード</t>
    <rPh sb="3" eb="5">
      <t>キョウワ</t>
    </rPh>
    <phoneticPr fontId="2"/>
  </si>
  <si>
    <t>LDL積水コレステスト</t>
    <rPh sb="3" eb="5">
      <t>セキスイ</t>
    </rPh>
    <phoneticPr fontId="2"/>
  </si>
  <si>
    <t>（留意事項）</t>
    <rPh sb="1" eb="3">
      <t>リュウイ</t>
    </rPh>
    <rPh sb="3" eb="5">
      <t>ジコウ</t>
    </rPh>
    <phoneticPr fontId="2"/>
  </si>
  <si>
    <t>ALT</t>
    <phoneticPr fontId="2"/>
  </si>
  <si>
    <t>～</t>
    <phoneticPr fontId="2"/>
  </si>
  <si>
    <t>TBIL</t>
    <phoneticPr fontId="2"/>
  </si>
  <si>
    <r>
      <t>Chiritorol 2000L 赤ﾗﾍﾞﾙ（</t>
    </r>
    <r>
      <rPr>
        <b/>
        <sz val="10"/>
        <color rgb="FFFF0000"/>
        <rFont val="Meiryo UI"/>
        <family val="3"/>
        <charset val="128"/>
      </rPr>
      <t>製造番号：009702 有効期限：2019.01.31）</t>
    </r>
    <r>
      <rPr>
        <b/>
        <sz val="14"/>
        <color rgb="FFFF0000"/>
        <rFont val="Meiryo UI"/>
        <family val="3"/>
        <charset val="128"/>
      </rPr>
      <t>認証値設定 2017年4月</t>
    </r>
    <rPh sb="17" eb="18">
      <t>アカ</t>
    </rPh>
    <rPh sb="35" eb="37">
      <t>ユウコウ</t>
    </rPh>
    <rPh sb="37" eb="39">
      <t>キゲン</t>
    </rPh>
    <rPh sb="50" eb="52">
      <t>ニンショウ</t>
    </rPh>
    <rPh sb="52" eb="53">
      <t>アタイ</t>
    </rPh>
    <rPh sb="54" eb="56">
      <t>セッテイ</t>
    </rPh>
    <rPh sb="61" eb="62">
      <t>ネン</t>
    </rPh>
    <rPh sb="63" eb="64">
      <t>ツキ</t>
    </rPh>
    <phoneticPr fontId="2"/>
  </si>
  <si>
    <t>単位</t>
  </si>
  <si>
    <t>許容範囲</t>
  </si>
  <si>
    <t>許容幅</t>
  </si>
  <si>
    <t>mmol/L</t>
    <phoneticPr fontId="2"/>
  </si>
  <si>
    <t>±2mmol/L</t>
    <phoneticPr fontId="2"/>
  </si>
  <si>
    <t>mmol/L</t>
  </si>
  <si>
    <t>±0.2mmol/L</t>
    <phoneticPr fontId="2"/>
  </si>
  <si>
    <t>CL（日立電極以外）</t>
    <rPh sb="3" eb="4">
      <t>ヒ</t>
    </rPh>
    <rPh sb="4" eb="5">
      <t>タ</t>
    </rPh>
    <rPh sb="5" eb="7">
      <t>デンキョク</t>
    </rPh>
    <rPh sb="7" eb="9">
      <t>イガイ</t>
    </rPh>
    <phoneticPr fontId="2"/>
  </si>
  <si>
    <t>±3mmol/L</t>
    <phoneticPr fontId="2"/>
  </si>
  <si>
    <t>±3mmol/L</t>
  </si>
  <si>
    <t>mg/dL</t>
    <phoneticPr fontId="2"/>
  </si>
  <si>
    <t>±0.5mg/dL</t>
    <phoneticPr fontId="2"/>
  </si>
  <si>
    <t>mg/dL</t>
  </si>
  <si>
    <t>±5mg/dL</t>
    <phoneticPr fontId="2"/>
  </si>
  <si>
    <t>±8mg/dL（±5％）</t>
    <phoneticPr fontId="2"/>
  </si>
  <si>
    <t>TG</t>
    <phoneticPr fontId="2"/>
  </si>
  <si>
    <t>～</t>
    <phoneticPr fontId="2"/>
  </si>
  <si>
    <t>±4mg/dL（±5％）</t>
    <phoneticPr fontId="2"/>
  </si>
  <si>
    <t>HDL協和メタボリード</t>
    <phoneticPr fontId="2"/>
  </si>
  <si>
    <t>±3mg/dL</t>
    <phoneticPr fontId="2"/>
  </si>
  <si>
    <t>±3mg/dL</t>
  </si>
  <si>
    <t>±0.2g/dL</t>
    <phoneticPr fontId="2"/>
  </si>
  <si>
    <t>±0.2g/dL</t>
  </si>
  <si>
    <t>ALB（New BCP）</t>
    <phoneticPr fontId="2"/>
  </si>
  <si>
    <t>T-BIL</t>
    <phoneticPr fontId="2"/>
  </si>
  <si>
    <t>±0.3mg/dL（±10％）</t>
    <phoneticPr fontId="2"/>
  </si>
  <si>
    <t>±0.20mg/dL</t>
    <phoneticPr fontId="2"/>
  </si>
  <si>
    <t>±0.3mg/dL</t>
    <phoneticPr fontId="2"/>
  </si>
  <si>
    <t>±2mg/dL</t>
    <phoneticPr fontId="2"/>
  </si>
  <si>
    <t>mg/dL</t>
    <phoneticPr fontId="2"/>
  </si>
  <si>
    <t>±0.20mg/dL</t>
  </si>
  <si>
    <t>U/L</t>
    <phoneticPr fontId="2"/>
  </si>
  <si>
    <t>±5U/L（±5％）</t>
    <phoneticPr fontId="2"/>
  </si>
  <si>
    <t>γ-GT</t>
    <phoneticPr fontId="2"/>
  </si>
  <si>
    <t>±4U/L（±5％）</t>
    <phoneticPr fontId="2"/>
  </si>
  <si>
    <t>±14U/L（±5％）</t>
    <phoneticPr fontId="2"/>
  </si>
  <si>
    <t>±15U/L（±5％）</t>
    <phoneticPr fontId="2"/>
  </si>
  <si>
    <t>CK</t>
    <phoneticPr fontId="2"/>
  </si>
  <si>
    <t>±16U/L（±5％）</t>
    <phoneticPr fontId="2"/>
  </si>
  <si>
    <t>AMY</t>
    <phoneticPr fontId="2"/>
  </si>
  <si>
    <t>±12U/L（±5％）</t>
    <phoneticPr fontId="2"/>
  </si>
  <si>
    <t>ChE</t>
    <phoneticPr fontId="2"/>
  </si>
  <si>
    <t>±15U/L（±5％）</t>
  </si>
  <si>
    <t>μg/dL</t>
    <phoneticPr fontId="2"/>
  </si>
  <si>
    <t>±8μg/dL（±5％）</t>
    <phoneticPr fontId="2"/>
  </si>
  <si>
    <t>Mg</t>
    <phoneticPr fontId="2"/>
  </si>
  <si>
    <t>±0.2mg/dL</t>
    <phoneticPr fontId="2"/>
  </si>
  <si>
    <t>±49mg/dL（±5％）</t>
    <phoneticPr fontId="2"/>
  </si>
  <si>
    <t>±20mg/dL（±10％）</t>
    <phoneticPr fontId="2"/>
  </si>
  <si>
    <t>±10mg/dL（±10％）</t>
    <phoneticPr fontId="2"/>
  </si>
  <si>
    <t>±5mg/dL</t>
    <phoneticPr fontId="2"/>
  </si>
  <si>
    <t>±5mg/dL</t>
  </si>
  <si>
    <t>１．LDL値には機種間差が認められたため、参考値扱いとさせて頂きます。</t>
    <rPh sb="5" eb="6">
      <t>チ</t>
    </rPh>
    <rPh sb="8" eb="10">
      <t>キシュ</t>
    </rPh>
    <rPh sb="30" eb="31">
      <t>イタダ</t>
    </rPh>
    <phoneticPr fontId="2"/>
  </si>
  <si>
    <t>２．チリトロール2000Lを検量用物質（キャリブレータ）として用いることに対して、データの保証はいたしません。</t>
    <rPh sb="14" eb="16">
      <t>ケンリョウ</t>
    </rPh>
    <rPh sb="16" eb="17">
      <t>ヨウ</t>
    </rPh>
    <phoneticPr fontId="2"/>
  </si>
  <si>
    <t>協和認証値</t>
    <rPh sb="0" eb="2">
      <t>キョウワ</t>
    </rPh>
    <phoneticPr fontId="2"/>
  </si>
  <si>
    <t>協和認証値</t>
    <rPh sb="0" eb="2">
      <t>キョウワ</t>
    </rPh>
    <phoneticPr fontId="2"/>
  </si>
  <si>
    <t>千葉MC</t>
    <phoneticPr fontId="2"/>
  </si>
  <si>
    <t>BCG認証値</t>
    <phoneticPr fontId="2"/>
  </si>
  <si>
    <t>17.06</t>
    <phoneticPr fontId="2"/>
  </si>
  <si>
    <t>9</t>
    <phoneticPr fontId="2"/>
  </si>
  <si>
    <t>3</t>
    <phoneticPr fontId="2"/>
  </si>
  <si>
    <t>2017.06月値を100％に対する変化率</t>
    <phoneticPr fontId="2"/>
  </si>
  <si>
    <t>CK</t>
    <phoneticPr fontId="2"/>
  </si>
  <si>
    <t>10病院平均</t>
    <phoneticPr fontId="2"/>
  </si>
  <si>
    <t>日立以外認証値</t>
    <rPh sb="0" eb="2">
      <t>ヒタチ</t>
    </rPh>
    <rPh sb="2" eb="4">
      <t>イガイ</t>
    </rPh>
    <phoneticPr fontId="2"/>
  </si>
  <si>
    <t>日立認証値</t>
    <rPh sb="0" eb="2">
      <t>ヒタチ</t>
    </rPh>
    <phoneticPr fontId="2"/>
  </si>
  <si>
    <t>日立以外平均</t>
    <rPh sb="0" eb="1">
      <t>ヒ</t>
    </rPh>
    <rPh sb="1" eb="2">
      <t>タ</t>
    </rPh>
    <rPh sb="2" eb="4">
      <t>イガイ</t>
    </rPh>
    <phoneticPr fontId="2"/>
  </si>
  <si>
    <t>日立平均</t>
    <rPh sb="0" eb="2">
      <t>ヒタチ</t>
    </rPh>
    <phoneticPr fontId="2"/>
  </si>
  <si>
    <t>船橋医療C</t>
    <rPh sb="0" eb="2">
      <t>フナバシ</t>
    </rPh>
    <rPh sb="2" eb="4">
      <t>イリョウ</t>
    </rPh>
    <phoneticPr fontId="2"/>
  </si>
  <si>
    <t>東千葉MC</t>
    <rPh sb="0" eb="1">
      <t>ヒガシ</t>
    </rPh>
    <rPh sb="1" eb="3">
      <t>チバ</t>
    </rPh>
    <phoneticPr fontId="2"/>
  </si>
  <si>
    <t>新東京</t>
    <rPh sb="0" eb="1">
      <t>シン</t>
    </rPh>
    <rPh sb="1" eb="3">
      <t>トウキョウ</t>
    </rPh>
    <phoneticPr fontId="2"/>
  </si>
  <si>
    <t>日立以外下限</t>
    <rPh sb="0" eb="2">
      <t>ヒタチ</t>
    </rPh>
    <rPh sb="2" eb="4">
      <t>イガイ</t>
    </rPh>
    <phoneticPr fontId="2"/>
  </si>
  <si>
    <t>日立以外上限</t>
    <rPh sb="0" eb="2">
      <t>ヒタチ</t>
    </rPh>
    <rPh sb="2" eb="4">
      <t>イガイ</t>
    </rPh>
    <phoneticPr fontId="2"/>
  </si>
  <si>
    <t>日立下限</t>
    <rPh sb="0" eb="2">
      <t>ヒタチ</t>
    </rPh>
    <phoneticPr fontId="2"/>
  </si>
  <si>
    <t>日立上限</t>
    <rPh sb="0" eb="2">
      <t>ヒタチ</t>
    </rPh>
    <phoneticPr fontId="2"/>
  </si>
  <si>
    <t>7病院平均</t>
    <phoneticPr fontId="2"/>
  </si>
  <si>
    <t>2017.07月値を100％に対する変化率</t>
    <phoneticPr fontId="2"/>
  </si>
  <si>
    <t>月</t>
    <rPh sb="0" eb="1">
      <t>ツキ</t>
    </rPh>
    <phoneticPr fontId="2"/>
  </si>
  <si>
    <t>8病院平均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</si>
</sst>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00"/>
    <numFmt numFmtId="178" formatCode="0.0\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1"/>
      <color indexed="9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2"/>
      <color indexed="9"/>
      <name val="Meiryo UI"/>
      <family val="3"/>
      <charset val="128"/>
    </font>
    <font>
      <sz val="12"/>
      <name val="ＭＳ Ｐゴシック"/>
      <family val="3"/>
      <charset val="128"/>
    </font>
    <font>
      <sz val="14"/>
      <color indexed="9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rgb="FFFF0000"/>
      <name val="メイリオ"/>
      <family val="3"/>
      <charset val="128"/>
    </font>
    <font>
      <b/>
      <sz val="14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rgb="FF000099"/>
      <name val="Meiryo UI"/>
      <family val="3"/>
      <charset val="128"/>
    </font>
    <font>
      <sz val="11"/>
      <color rgb="FF000099"/>
      <name val="Meiryo UI"/>
      <family val="3"/>
      <charset val="128"/>
    </font>
    <font>
      <sz val="11"/>
      <color rgb="FF000099"/>
      <name val="ＭＳ Ｐゴシック"/>
      <family val="3"/>
      <charset val="128"/>
    </font>
    <font>
      <b/>
      <sz val="16"/>
      <color rgb="FFFF0000"/>
      <name val="メイリオ"/>
      <family val="3"/>
      <charset val="128"/>
    </font>
    <font>
      <b/>
      <sz val="18"/>
      <name val="Meiryo UI"/>
      <family val="3"/>
      <charset val="128"/>
    </font>
    <font>
      <b/>
      <sz val="16"/>
      <color rgb="FF000099"/>
      <name val="Meiryo UI"/>
      <family val="3"/>
      <charset val="128"/>
    </font>
    <font>
      <sz val="11"/>
      <color indexed="10"/>
      <name val="Meiryo UI"/>
      <family val="3"/>
      <charset val="128"/>
    </font>
    <font>
      <b/>
      <sz val="14"/>
      <color rgb="FF00B050"/>
      <name val="Meiryo UI"/>
      <family val="3"/>
      <charset val="128"/>
    </font>
    <font>
      <b/>
      <sz val="14"/>
      <color theme="3" tint="0.3999755851924192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204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77" fontId="0" fillId="0" borderId="2" xfId="0" applyNumberFormat="1" applyBorder="1" applyAlignment="1">
      <alignment horizontal="center"/>
    </xf>
    <xf numFmtId="0" fontId="3" fillId="2" borderId="7" xfId="0" applyFont="1" applyFill="1" applyBorder="1"/>
    <xf numFmtId="0" fontId="3" fillId="2" borderId="1" xfId="0" applyFont="1" applyFill="1" applyBorder="1"/>
    <xf numFmtId="176" fontId="4" fillId="2" borderId="7" xfId="0" applyNumberFormat="1" applyFont="1" applyFill="1" applyBorder="1" applyAlignment="1">
      <alignment horizontal="center"/>
    </xf>
    <xf numFmtId="176" fontId="4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/>
    <xf numFmtId="0" fontId="5" fillId="0" borderId="0" xfId="0" applyFont="1"/>
    <xf numFmtId="0" fontId="7" fillId="0" borderId="8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177" fontId="10" fillId="0" borderId="2" xfId="0" applyNumberFormat="1" applyFont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0" borderId="2" xfId="0" applyFont="1" applyBorder="1"/>
    <xf numFmtId="176" fontId="13" fillId="0" borderId="2" xfId="0" applyNumberFormat="1" applyFont="1" applyBorder="1" applyAlignment="1">
      <alignment horizontal="center"/>
    </xf>
    <xf numFmtId="0" fontId="10" fillId="0" borderId="2" xfId="0" applyFont="1" applyFill="1" applyBorder="1"/>
    <xf numFmtId="0" fontId="14" fillId="0" borderId="0" xfId="0" applyFont="1"/>
    <xf numFmtId="0" fontId="15" fillId="0" borderId="2" xfId="0" applyNumberFormat="1" applyFont="1" applyBorder="1" applyAlignment="1">
      <alignment horizontal="center"/>
    </xf>
    <xf numFmtId="0" fontId="15" fillId="0" borderId="3" xfId="0" applyNumberFormat="1" applyFont="1" applyBorder="1" applyAlignment="1">
      <alignment horizontal="center"/>
    </xf>
    <xf numFmtId="176" fontId="15" fillId="0" borderId="2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5" fillId="0" borderId="0" xfId="0" applyFont="1"/>
    <xf numFmtId="176" fontId="15" fillId="0" borderId="0" xfId="0" applyNumberFormat="1" applyFont="1"/>
    <xf numFmtId="0" fontId="15" fillId="0" borderId="2" xfId="0" applyFont="1" applyBorder="1" applyAlignment="1">
      <alignment horizontal="center"/>
    </xf>
    <xf numFmtId="0" fontId="17" fillId="0" borderId="0" xfId="0" applyFont="1"/>
    <xf numFmtId="2" fontId="17" fillId="0" borderId="0" xfId="0" applyNumberFormat="1" applyFont="1" applyAlignment="1">
      <alignment horizontal="center"/>
    </xf>
    <xf numFmtId="0" fontId="16" fillId="2" borderId="7" xfId="0" applyFont="1" applyFill="1" applyBorder="1"/>
    <xf numFmtId="0" fontId="16" fillId="2" borderId="1" xfId="0" applyFont="1" applyFill="1" applyBorder="1"/>
    <xf numFmtId="2" fontId="15" fillId="0" borderId="0" xfId="0" applyNumberFormat="1" applyFont="1" applyAlignment="1">
      <alignment horizontal="center"/>
    </xf>
    <xf numFmtId="1" fontId="16" fillId="2" borderId="1" xfId="0" applyNumberFormat="1" applyFont="1" applyFill="1" applyBorder="1"/>
    <xf numFmtId="177" fontId="15" fillId="0" borderId="2" xfId="0" applyNumberFormat="1" applyFont="1" applyBorder="1"/>
    <xf numFmtId="177" fontId="16" fillId="2" borderId="7" xfId="0" applyNumberFormat="1" applyFont="1" applyFill="1" applyBorder="1" applyAlignment="1">
      <alignment horizontal="center"/>
    </xf>
    <xf numFmtId="177" fontId="16" fillId="2" borderId="1" xfId="0" applyNumberFormat="1" applyFont="1" applyFill="1" applyBorder="1" applyAlignment="1">
      <alignment horizontal="center"/>
    </xf>
    <xf numFmtId="176" fontId="16" fillId="2" borderId="7" xfId="0" applyNumberFormat="1" applyFont="1" applyFill="1" applyBorder="1" applyAlignment="1">
      <alignment horizontal="center"/>
    </xf>
    <xf numFmtId="176" fontId="16" fillId="2" borderId="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76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76" fontId="15" fillId="0" borderId="0" xfId="0" applyNumberFormat="1" applyFont="1" applyAlignment="1">
      <alignment vertical="center"/>
    </xf>
    <xf numFmtId="176" fontId="15" fillId="0" borderId="0" xfId="0" applyNumberFormat="1" applyFont="1" applyAlignment="1">
      <alignment horizontal="right" vertical="center"/>
    </xf>
    <xf numFmtId="0" fontId="15" fillId="0" borderId="8" xfId="0" applyFont="1" applyBorder="1" applyAlignment="1">
      <alignment horizontal="center"/>
    </xf>
    <xf numFmtId="0" fontId="15" fillId="0" borderId="8" xfId="0" applyNumberFormat="1" applyFont="1" applyBorder="1" applyAlignment="1">
      <alignment horizontal="right"/>
    </xf>
    <xf numFmtId="2" fontId="19" fillId="0" borderId="3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76" fontId="20" fillId="0" borderId="3" xfId="0" applyNumberFormat="1" applyFont="1" applyBorder="1" applyAlignment="1">
      <alignment horizontal="center"/>
    </xf>
    <xf numFmtId="177" fontId="20" fillId="0" borderId="2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8" xfId="0" applyNumberFormat="1" applyFont="1" applyBorder="1" applyAlignment="1">
      <alignment horizontal="right" vertical="center"/>
    </xf>
    <xf numFmtId="49" fontId="15" fillId="0" borderId="8" xfId="0" applyNumberFormat="1" applyFont="1" applyBorder="1" applyAlignment="1">
      <alignment horizontal="right" vertical="center"/>
    </xf>
    <xf numFmtId="0" fontId="1" fillId="0" borderId="0" xfId="0" applyFont="1"/>
    <xf numFmtId="0" fontId="9" fillId="0" borderId="0" xfId="0" applyFont="1" applyFill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13" fillId="0" borderId="9" xfId="0" applyFont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8" fillId="4" borderId="13" xfId="0" applyNumberFormat="1" applyFont="1" applyFill="1" applyBorder="1" applyAlignment="1">
      <alignment horizontal="center" vertical="center"/>
    </xf>
    <xf numFmtId="0" fontId="28" fillId="4" borderId="28" xfId="0" applyFont="1" applyFill="1" applyBorder="1" applyAlignment="1">
      <alignment horizontal="right" vertical="center"/>
    </xf>
    <xf numFmtId="0" fontId="28" fillId="4" borderId="29" xfId="0" applyFont="1" applyFill="1" applyBorder="1" applyAlignment="1">
      <alignment horizontal="center" vertical="center"/>
    </xf>
    <xf numFmtId="0" fontId="28" fillId="4" borderId="30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28" fillId="4" borderId="20" xfId="0" applyNumberFormat="1" applyFont="1" applyFill="1" applyBorder="1" applyAlignment="1">
      <alignment horizontal="center" vertical="center"/>
    </xf>
    <xf numFmtId="0" fontId="28" fillId="4" borderId="31" xfId="0" applyFont="1" applyFill="1" applyBorder="1" applyAlignment="1">
      <alignment horizontal="right" vertical="center"/>
    </xf>
    <xf numFmtId="0" fontId="28" fillId="4" borderId="32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left" vertical="center"/>
    </xf>
    <xf numFmtId="0" fontId="20" fillId="0" borderId="15" xfId="0" applyFont="1" applyFill="1" applyBorder="1" applyAlignment="1">
      <alignment horizontal="center" vertical="center"/>
    </xf>
    <xf numFmtId="0" fontId="28" fillId="4" borderId="18" xfId="0" applyNumberFormat="1" applyFont="1" applyFill="1" applyBorder="1" applyAlignment="1">
      <alignment horizontal="center" vertical="center"/>
    </xf>
    <xf numFmtId="0" fontId="28" fillId="4" borderId="33" xfId="0" applyFont="1" applyFill="1" applyBorder="1" applyAlignment="1">
      <alignment horizontal="right" vertical="center"/>
    </xf>
    <xf numFmtId="0" fontId="28" fillId="4" borderId="25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left" vertical="center"/>
    </xf>
    <xf numFmtId="0" fontId="20" fillId="0" borderId="19" xfId="0" applyFont="1" applyFill="1" applyBorder="1" applyAlignment="1">
      <alignment horizontal="center" vertical="center"/>
    </xf>
    <xf numFmtId="0" fontId="26" fillId="0" borderId="0" xfId="0" applyFont="1" applyBorder="1"/>
    <xf numFmtId="0" fontId="27" fillId="0" borderId="0" xfId="0" applyFont="1" applyBorder="1"/>
    <xf numFmtId="176" fontId="28" fillId="4" borderId="18" xfId="0" applyNumberFormat="1" applyFont="1" applyFill="1" applyBorder="1" applyAlignment="1">
      <alignment horizontal="center" vertical="center"/>
    </xf>
    <xf numFmtId="176" fontId="28" fillId="4" borderId="33" xfId="0" applyNumberFormat="1" applyFont="1" applyFill="1" applyBorder="1" applyAlignment="1">
      <alignment horizontal="right" vertical="center"/>
    </xf>
    <xf numFmtId="176" fontId="28" fillId="4" borderId="6" xfId="0" applyNumberFormat="1" applyFont="1" applyFill="1" applyBorder="1" applyAlignment="1">
      <alignment horizontal="left" vertical="center"/>
    </xf>
    <xf numFmtId="0" fontId="28" fillId="4" borderId="34" xfId="0" applyFont="1" applyFill="1" applyBorder="1" applyAlignment="1">
      <alignment horizontal="right" vertical="center"/>
    </xf>
    <xf numFmtId="0" fontId="28" fillId="4" borderId="24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left" vertical="center"/>
    </xf>
    <xf numFmtId="0" fontId="28" fillId="4" borderId="22" xfId="0" applyNumberFormat="1" applyFont="1" applyFill="1" applyBorder="1" applyAlignment="1">
      <alignment horizontal="center" vertical="center"/>
    </xf>
    <xf numFmtId="1" fontId="28" fillId="4" borderId="34" xfId="0" applyNumberFormat="1" applyFont="1" applyFill="1" applyBorder="1" applyAlignment="1">
      <alignment horizontal="right" vertical="center"/>
    </xf>
    <xf numFmtId="1" fontId="28" fillId="4" borderId="3" xfId="0" applyNumberFormat="1" applyFont="1" applyFill="1" applyBorder="1" applyAlignment="1">
      <alignment horizontal="left" vertical="center"/>
    </xf>
    <xf numFmtId="0" fontId="20" fillId="0" borderId="23" xfId="0" applyFont="1" applyFill="1" applyBorder="1" applyAlignment="1">
      <alignment horizontal="center" vertical="center"/>
    </xf>
    <xf numFmtId="0" fontId="28" fillId="4" borderId="39" xfId="0" applyNumberFormat="1" applyFont="1" applyFill="1" applyBorder="1" applyAlignment="1">
      <alignment horizontal="center" vertical="center"/>
    </xf>
    <xf numFmtId="1" fontId="28" fillId="4" borderId="40" xfId="0" applyNumberFormat="1" applyFont="1" applyFill="1" applyBorder="1" applyAlignment="1">
      <alignment horizontal="right" vertical="center"/>
    </xf>
    <xf numFmtId="0" fontId="28" fillId="4" borderId="41" xfId="0" applyFont="1" applyFill="1" applyBorder="1" applyAlignment="1">
      <alignment horizontal="center" vertical="center"/>
    </xf>
    <xf numFmtId="1" fontId="28" fillId="4" borderId="4" xfId="0" applyNumberFormat="1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/>
    </xf>
    <xf numFmtId="0" fontId="28" fillId="4" borderId="43" xfId="0" applyNumberFormat="1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>
      <alignment horizontal="center" vertical="center"/>
    </xf>
    <xf numFmtId="0" fontId="28" fillId="4" borderId="45" xfId="0" applyFont="1" applyFill="1" applyBorder="1" applyAlignment="1">
      <alignment horizontal="right" vertical="center"/>
    </xf>
    <xf numFmtId="0" fontId="28" fillId="4" borderId="46" xfId="0" applyFont="1" applyFill="1" applyBorder="1" applyAlignment="1">
      <alignment horizontal="center" vertical="center"/>
    </xf>
    <xf numFmtId="0" fontId="28" fillId="4" borderId="47" xfId="0" applyFont="1" applyFill="1" applyBorder="1" applyAlignment="1">
      <alignment horizontal="left" vertical="center"/>
    </xf>
    <xf numFmtId="0" fontId="20" fillId="0" borderId="44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28" fillId="4" borderId="49" xfId="0" applyNumberFormat="1" applyFont="1" applyFill="1" applyBorder="1" applyAlignment="1">
      <alignment horizontal="center" vertical="center"/>
    </xf>
    <xf numFmtId="0" fontId="6" fillId="0" borderId="50" xfId="0" applyNumberFormat="1" applyFont="1" applyFill="1" applyBorder="1" applyAlignment="1">
      <alignment horizontal="center" vertical="center"/>
    </xf>
    <xf numFmtId="0" fontId="28" fillId="4" borderId="35" xfId="0" applyFont="1" applyFill="1" applyBorder="1" applyAlignment="1">
      <alignment horizontal="right" vertical="center"/>
    </xf>
    <xf numFmtId="0" fontId="28" fillId="4" borderId="36" xfId="0" applyFont="1" applyFill="1" applyBorder="1" applyAlignment="1">
      <alignment horizontal="center" vertical="center"/>
    </xf>
    <xf numFmtId="0" fontId="28" fillId="4" borderId="37" xfId="0" applyFont="1" applyFill="1" applyBorder="1" applyAlignment="1">
      <alignment horizontal="left" vertical="center"/>
    </xf>
    <xf numFmtId="0" fontId="20" fillId="0" borderId="50" xfId="0" applyFont="1" applyFill="1" applyBorder="1" applyAlignment="1">
      <alignment horizontal="center" vertical="center"/>
    </xf>
    <xf numFmtId="176" fontId="28" fillId="4" borderId="20" xfId="0" applyNumberFormat="1" applyFont="1" applyFill="1" applyBorder="1" applyAlignment="1">
      <alignment horizontal="center" vertical="center"/>
    </xf>
    <xf numFmtId="176" fontId="28" fillId="4" borderId="31" xfId="0" applyNumberFormat="1" applyFont="1" applyFill="1" applyBorder="1" applyAlignment="1">
      <alignment horizontal="right" vertical="center"/>
    </xf>
    <xf numFmtId="176" fontId="28" fillId="4" borderId="16" xfId="0" applyNumberFormat="1" applyFont="1" applyFill="1" applyBorder="1" applyAlignment="1">
      <alignment horizontal="left" vertical="center"/>
    </xf>
    <xf numFmtId="176" fontId="28" fillId="4" borderId="13" xfId="0" applyNumberFormat="1" applyFont="1" applyFill="1" applyBorder="1" applyAlignment="1">
      <alignment horizontal="center" vertical="center"/>
    </xf>
    <xf numFmtId="176" fontId="28" fillId="4" borderId="34" xfId="0" applyNumberFormat="1" applyFont="1" applyFill="1" applyBorder="1" applyAlignment="1">
      <alignment horizontal="right" vertical="center"/>
    </xf>
    <xf numFmtId="176" fontId="28" fillId="4" borderId="3" xfId="0" applyNumberFormat="1" applyFont="1" applyFill="1" applyBorder="1" applyAlignment="1">
      <alignment horizontal="left" vertical="center"/>
    </xf>
    <xf numFmtId="0" fontId="30" fillId="4" borderId="0" xfId="0" applyFont="1" applyFill="1" applyBorder="1" applyAlignment="1">
      <alignment horizontal="center" vertical="center"/>
    </xf>
    <xf numFmtId="176" fontId="30" fillId="4" borderId="0" xfId="0" applyNumberFormat="1" applyFont="1" applyFill="1" applyBorder="1" applyAlignment="1">
      <alignment horizontal="left" vertical="center"/>
    </xf>
    <xf numFmtId="2" fontId="28" fillId="4" borderId="18" xfId="0" applyNumberFormat="1" applyFont="1" applyFill="1" applyBorder="1" applyAlignment="1">
      <alignment horizontal="center" vertical="center"/>
    </xf>
    <xf numFmtId="2" fontId="28" fillId="4" borderId="33" xfId="0" applyNumberFormat="1" applyFont="1" applyFill="1" applyBorder="1" applyAlignment="1">
      <alignment horizontal="right" vertical="center"/>
    </xf>
    <xf numFmtId="2" fontId="28" fillId="4" borderId="6" xfId="0" applyNumberFormat="1" applyFont="1" applyFill="1" applyBorder="1" applyAlignment="1">
      <alignment horizontal="left" vertical="center"/>
    </xf>
    <xf numFmtId="2" fontId="28" fillId="4" borderId="13" xfId="0" applyNumberFormat="1" applyFont="1" applyFill="1" applyBorder="1" applyAlignment="1">
      <alignment horizontal="center" vertical="center"/>
    </xf>
    <xf numFmtId="2" fontId="28" fillId="4" borderId="34" xfId="0" applyNumberFormat="1" applyFont="1" applyFill="1" applyBorder="1" applyAlignment="1">
      <alignment horizontal="right" vertical="center"/>
    </xf>
    <xf numFmtId="2" fontId="28" fillId="4" borderId="3" xfId="0" applyNumberFormat="1" applyFont="1" applyFill="1" applyBorder="1" applyAlignment="1">
      <alignment horizontal="left" vertical="center"/>
    </xf>
    <xf numFmtId="1" fontId="28" fillId="4" borderId="13" xfId="0" applyNumberFormat="1" applyFont="1" applyFill="1" applyBorder="1" applyAlignment="1">
      <alignment horizontal="center" vertical="center"/>
    </xf>
    <xf numFmtId="1" fontId="28" fillId="0" borderId="24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5" fillId="0" borderId="24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 wrapText="1"/>
    </xf>
    <xf numFmtId="0" fontId="26" fillId="0" borderId="0" xfId="0" applyFont="1" applyAlignment="1"/>
    <xf numFmtId="0" fontId="29" fillId="0" borderId="8" xfId="0" applyFont="1" applyFill="1" applyBorder="1" applyAlignment="1">
      <alignment horizontal="center" vertical="center"/>
    </xf>
    <xf numFmtId="0" fontId="31" fillId="0" borderId="0" xfId="0" applyFont="1"/>
    <xf numFmtId="177" fontId="15" fillId="0" borderId="2" xfId="0" applyNumberFormat="1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2" xfId="0" applyNumberFormat="1" applyFont="1" applyBorder="1" applyAlignment="1">
      <alignment horizontal="center" shrinkToFit="1"/>
    </xf>
    <xf numFmtId="2" fontId="20" fillId="0" borderId="3" xfId="0" applyNumberFormat="1" applyFont="1" applyBorder="1" applyAlignment="1">
      <alignment horizontal="center"/>
    </xf>
    <xf numFmtId="176" fontId="32" fillId="0" borderId="3" xfId="0" applyNumberFormat="1" applyFont="1" applyBorder="1" applyAlignment="1">
      <alignment horizontal="center" vertical="center"/>
    </xf>
    <xf numFmtId="176" fontId="33" fillId="0" borderId="3" xfId="0" applyNumberFormat="1" applyFont="1" applyBorder="1" applyAlignment="1">
      <alignment horizontal="center" vertical="center"/>
    </xf>
    <xf numFmtId="176" fontId="22" fillId="0" borderId="3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22" fillId="0" borderId="3" xfId="0" applyNumberFormat="1" applyFont="1" applyBorder="1" applyAlignment="1">
      <alignment horizontal="center" vertical="center"/>
    </xf>
    <xf numFmtId="177" fontId="32" fillId="0" borderId="3" xfId="0" applyNumberFormat="1" applyFont="1" applyBorder="1" applyAlignment="1">
      <alignment horizontal="center" vertical="center"/>
    </xf>
    <xf numFmtId="177" fontId="33" fillId="0" borderId="3" xfId="0" applyNumberFormat="1" applyFont="1" applyBorder="1" applyAlignment="1">
      <alignment horizontal="center" vertical="center"/>
    </xf>
    <xf numFmtId="177" fontId="22" fillId="0" borderId="3" xfId="0" applyNumberFormat="1" applyFont="1" applyBorder="1" applyAlignment="1">
      <alignment horizontal="center" vertical="center"/>
    </xf>
    <xf numFmtId="176" fontId="33" fillId="0" borderId="6" xfId="0" applyNumberFormat="1" applyFont="1" applyBorder="1" applyAlignment="1">
      <alignment horizontal="center" vertical="center"/>
    </xf>
    <xf numFmtId="176" fontId="22" fillId="0" borderId="6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2" fontId="13" fillId="0" borderId="51" xfId="0" applyNumberFormat="1" applyFon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7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0" fillId="0" borderId="0" xfId="0" applyFont="1" applyAlignment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  <color rgb="FF00CC00"/>
      <color rgb="FF00FF00"/>
      <color rgb="FF000099"/>
      <color rgb="FF000066"/>
      <color rgb="FFFF0000"/>
      <color rgb="FF800080"/>
      <color rgb="FFFF5050"/>
      <color rgb="FFFF66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94257797184693E-2"/>
          <c:y val="8.5397452587317707E-2"/>
          <c:w val="0.69929279282536649"/>
          <c:h val="0.73441809225093169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Na!$B$3:$B$20</c:f>
              <c:numCache>
                <c:formatCode>0.0</c:formatCode>
                <c:ptCount val="18"/>
                <c:pt idx="1">
                  <c:v>142.76874999999998</c:v>
                </c:pt>
                <c:pt idx="2">
                  <c:v>142.74687499999999</c:v>
                </c:pt>
                <c:pt idx="3">
                  <c:v>142.92500000000004</c:v>
                </c:pt>
                <c:pt idx="4">
                  <c:v>142.98749999999998</c:v>
                </c:pt>
                <c:pt idx="5">
                  <c:v>143.22187499999998</c:v>
                </c:pt>
                <c:pt idx="6">
                  <c:v>143.13124999999999</c:v>
                </c:pt>
                <c:pt idx="7">
                  <c:v>142.75</c:v>
                </c:pt>
                <c:pt idx="8">
                  <c:v>143.05625000000001</c:v>
                </c:pt>
                <c:pt idx="9">
                  <c:v>143.15624999999997</c:v>
                </c:pt>
                <c:pt idx="10">
                  <c:v>143.44375000000002</c:v>
                </c:pt>
                <c:pt idx="11">
                  <c:v>142.89375000000004</c:v>
                </c:pt>
                <c:pt idx="12">
                  <c:v>143.37500000000003</c:v>
                </c:pt>
                <c:pt idx="13">
                  <c:v>142.93750000000003</c:v>
                </c:pt>
                <c:pt idx="14">
                  <c:v>142.87187500000005</c:v>
                </c:pt>
                <c:pt idx="15">
                  <c:v>142.828125</c:v>
                </c:pt>
                <c:pt idx="16">
                  <c:v>142.95937500000002</c:v>
                </c:pt>
                <c:pt idx="17">
                  <c:v>143.25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Na!$C$3:$C$20</c:f>
              <c:numCache>
                <c:formatCode>0.0</c:formatCode>
                <c:ptCount val="18"/>
                <c:pt idx="2">
                  <c:v>143.99622727272728</c:v>
                </c:pt>
                <c:pt idx="3">
                  <c:v>144.21335000000002</c:v>
                </c:pt>
                <c:pt idx="4">
                  <c:v>144.10963157894739</c:v>
                </c:pt>
                <c:pt idx="5">
                  <c:v>144.03684210526316</c:v>
                </c:pt>
                <c:pt idx="6">
                  <c:v>144.23790000000002</c:v>
                </c:pt>
                <c:pt idx="7">
                  <c:v>144.3851052631579</c:v>
                </c:pt>
                <c:pt idx="8">
                  <c:v>144.82589473684209</c:v>
                </c:pt>
                <c:pt idx="9">
                  <c:v>144.55952380952382</c:v>
                </c:pt>
                <c:pt idx="10">
                  <c:v>144.12380952380954</c:v>
                </c:pt>
                <c:pt idx="11">
                  <c:v>144.28414285714283</c:v>
                </c:pt>
                <c:pt idx="12">
                  <c:v>144.39361904761904</c:v>
                </c:pt>
                <c:pt idx="13">
                  <c:v>144.37164999999999</c:v>
                </c:pt>
                <c:pt idx="14">
                  <c:v>144.276375</c:v>
                </c:pt>
                <c:pt idx="15">
                  <c:v>144.32914999999997</c:v>
                </c:pt>
                <c:pt idx="16">
                  <c:v>144.34285714285716</c:v>
                </c:pt>
                <c:pt idx="17">
                  <c:v>144.79361904761905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Na!$D$3:$D$20</c:f>
              <c:numCache>
                <c:formatCode>0.0</c:formatCode>
                <c:ptCount val="18"/>
                <c:pt idx="2">
                  <c:v>142.95833333333334</c:v>
                </c:pt>
                <c:pt idx="3">
                  <c:v>142.88888888888889</c:v>
                </c:pt>
                <c:pt idx="4">
                  <c:v>143</c:v>
                </c:pt>
                <c:pt idx="5" formatCode="General">
                  <c:v>142.69999999999999</c:v>
                </c:pt>
                <c:pt idx="6">
                  <c:v>142.68181818181819</c:v>
                </c:pt>
                <c:pt idx="7">
                  <c:v>142.68421052631578</c:v>
                </c:pt>
                <c:pt idx="8">
                  <c:v>142.52380952380952</c:v>
                </c:pt>
                <c:pt idx="9">
                  <c:v>142.72727272727272</c:v>
                </c:pt>
                <c:pt idx="10">
                  <c:v>143.23809523809524</c:v>
                </c:pt>
                <c:pt idx="11" formatCode="General">
                  <c:v>142.9</c:v>
                </c:pt>
                <c:pt idx="12">
                  <c:v>142.33333333333334</c:v>
                </c:pt>
                <c:pt idx="13" formatCode="General">
                  <c:v>142.80000000000001</c:v>
                </c:pt>
                <c:pt idx="14">
                  <c:v>143.00526315789472</c:v>
                </c:pt>
                <c:pt idx="15">
                  <c:v>142.81818181818181</c:v>
                </c:pt>
                <c:pt idx="16">
                  <c:v>143.21052631578948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Na!$E$3:$E$20</c:f>
              <c:numCache>
                <c:formatCode>0.0</c:formatCode>
                <c:ptCount val="18"/>
                <c:pt idx="1">
                  <c:v>143.13999999999999</c:v>
                </c:pt>
                <c:pt idx="2">
                  <c:v>142.85</c:v>
                </c:pt>
                <c:pt idx="3">
                  <c:v>142.78</c:v>
                </c:pt>
                <c:pt idx="4">
                  <c:v>142.87</c:v>
                </c:pt>
                <c:pt idx="5">
                  <c:v>142.88999999999999</c:v>
                </c:pt>
                <c:pt idx="6">
                  <c:v>142.97</c:v>
                </c:pt>
                <c:pt idx="7">
                  <c:v>142.94</c:v>
                </c:pt>
                <c:pt idx="8">
                  <c:v>143.04</c:v>
                </c:pt>
                <c:pt idx="9">
                  <c:v>143.01</c:v>
                </c:pt>
                <c:pt idx="10">
                  <c:v>143.28</c:v>
                </c:pt>
                <c:pt idx="11">
                  <c:v>143.22</c:v>
                </c:pt>
                <c:pt idx="12">
                  <c:v>143.04</c:v>
                </c:pt>
                <c:pt idx="13">
                  <c:v>143</c:v>
                </c:pt>
                <c:pt idx="14">
                  <c:v>143.44</c:v>
                </c:pt>
                <c:pt idx="15">
                  <c:v>142.81</c:v>
                </c:pt>
                <c:pt idx="16">
                  <c:v>142.51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val>
            <c:numRef>
              <c:f>Na!$F$5:$F$20</c:f>
              <c:numCache>
                <c:formatCode>0.0</c:formatCode>
                <c:ptCount val="16"/>
                <c:pt idx="0">
                  <c:v>143.9</c:v>
                </c:pt>
                <c:pt idx="1">
                  <c:v>144.1</c:v>
                </c:pt>
                <c:pt idx="2">
                  <c:v>144</c:v>
                </c:pt>
                <c:pt idx="3">
                  <c:v>143.75</c:v>
                </c:pt>
                <c:pt idx="4">
                  <c:v>144.15</c:v>
                </c:pt>
                <c:pt idx="5">
                  <c:v>143.95238095238096</c:v>
                </c:pt>
                <c:pt idx="6">
                  <c:v>144.05263157894737</c:v>
                </c:pt>
                <c:pt idx="7">
                  <c:v>143.90909090909091</c:v>
                </c:pt>
                <c:pt idx="8">
                  <c:v>144.14285714285714</c:v>
                </c:pt>
                <c:pt idx="9">
                  <c:v>144.29166666666666</c:v>
                </c:pt>
                <c:pt idx="10">
                  <c:v>144.4</c:v>
                </c:pt>
                <c:pt idx="11">
                  <c:v>144.04166666666666</c:v>
                </c:pt>
                <c:pt idx="12">
                  <c:v>144.26666666666668</c:v>
                </c:pt>
                <c:pt idx="13">
                  <c:v>144.6</c:v>
                </c:pt>
                <c:pt idx="14">
                  <c:v>144.31818181818181</c:v>
                </c:pt>
                <c:pt idx="15">
                  <c:v>143.95238095238096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Na!$G$3:$G$20</c:f>
              <c:numCache>
                <c:formatCode>0.0</c:formatCode>
                <c:ptCount val="18"/>
                <c:pt idx="0">
                  <c:v>143.38000000000002</c:v>
                </c:pt>
                <c:pt idx="1">
                  <c:v>143.41538461538462</c:v>
                </c:pt>
                <c:pt idx="2">
                  <c:v>143.17826086956526</c:v>
                </c:pt>
                <c:pt idx="3">
                  <c:v>143.31874999999999</c:v>
                </c:pt>
                <c:pt idx="4">
                  <c:v>143.45624999999998</c:v>
                </c:pt>
                <c:pt idx="5">
                  <c:v>143.62222222222223</c:v>
                </c:pt>
                <c:pt idx="6">
                  <c:v>143.43333333333334</c:v>
                </c:pt>
                <c:pt idx="7">
                  <c:v>143.7157894736842</c:v>
                </c:pt>
                <c:pt idx="8">
                  <c:v>143.62499999999997</c:v>
                </c:pt>
                <c:pt idx="9">
                  <c:v>143.24444444444441</c:v>
                </c:pt>
                <c:pt idx="10">
                  <c:v>143.60769230769233</c:v>
                </c:pt>
                <c:pt idx="11">
                  <c:v>143.54999999999998</c:v>
                </c:pt>
                <c:pt idx="12">
                  <c:v>143.82777777777781</c:v>
                </c:pt>
                <c:pt idx="13">
                  <c:v>143.05909090909088</c:v>
                </c:pt>
                <c:pt idx="14">
                  <c:v>143.05263157894737</c:v>
                </c:pt>
                <c:pt idx="15">
                  <c:v>143.63999999999999</c:v>
                </c:pt>
                <c:pt idx="16">
                  <c:v>143.35652173913044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Na!$H$3:$H$20</c:f>
              <c:numCache>
                <c:formatCode>0.0</c:formatCode>
                <c:ptCount val="18"/>
                <c:pt idx="2">
                  <c:v>144.5</c:v>
                </c:pt>
                <c:pt idx="3">
                  <c:v>144.69999999999999</c:v>
                </c:pt>
                <c:pt idx="4">
                  <c:v>144.19999999999999</c:v>
                </c:pt>
                <c:pt idx="5">
                  <c:v>144.30000000000001</c:v>
                </c:pt>
                <c:pt idx="6">
                  <c:v>144.6</c:v>
                </c:pt>
                <c:pt idx="7">
                  <c:v>144.30000000000001</c:v>
                </c:pt>
                <c:pt idx="8">
                  <c:v>144.5</c:v>
                </c:pt>
                <c:pt idx="9">
                  <c:v>144</c:v>
                </c:pt>
                <c:pt idx="10">
                  <c:v>144.5</c:v>
                </c:pt>
                <c:pt idx="11">
                  <c:v>144.5</c:v>
                </c:pt>
                <c:pt idx="12">
                  <c:v>144.5</c:v>
                </c:pt>
                <c:pt idx="13">
                  <c:v>144.4</c:v>
                </c:pt>
                <c:pt idx="14">
                  <c:v>144.4</c:v>
                </c:pt>
                <c:pt idx="15">
                  <c:v>144.5</c:v>
                </c:pt>
                <c:pt idx="16">
                  <c:v>144.6</c:v>
                </c:pt>
                <c:pt idx="17">
                  <c:v>144.30000000000001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Na!$I$3:$I$20</c:f>
              <c:numCache>
                <c:formatCode>0.0</c:formatCode>
                <c:ptCount val="18"/>
                <c:pt idx="2">
                  <c:v>143.80000000000001</c:v>
                </c:pt>
                <c:pt idx="3">
                  <c:v>143.89400000000001</c:v>
                </c:pt>
                <c:pt idx="4">
                  <c:v>143.982</c:v>
                </c:pt>
                <c:pt idx="5">
                  <c:v>144.04599999999999</c:v>
                </c:pt>
                <c:pt idx="6">
                  <c:v>144.07599999999999</c:v>
                </c:pt>
                <c:pt idx="7">
                  <c:v>144.35</c:v>
                </c:pt>
                <c:pt idx="8">
                  <c:v>144.04599999999999</c:v>
                </c:pt>
                <c:pt idx="9">
                  <c:v>144.28700000000001</c:v>
                </c:pt>
                <c:pt idx="10">
                  <c:v>144.08500000000001</c:v>
                </c:pt>
                <c:pt idx="11">
                  <c:v>143.84</c:v>
                </c:pt>
                <c:pt idx="12">
                  <c:v>143.845</c:v>
                </c:pt>
                <c:pt idx="13">
                  <c:v>143.86600000000001</c:v>
                </c:pt>
                <c:pt idx="14">
                  <c:v>143.94200000000001</c:v>
                </c:pt>
                <c:pt idx="15">
                  <c:v>144.01400000000001</c:v>
                </c:pt>
                <c:pt idx="16">
                  <c:v>144.017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Na!$J$3:$J$20</c:f>
              <c:numCache>
                <c:formatCode>0.0</c:formatCode>
                <c:ptCount val="18"/>
                <c:pt idx="1">
                  <c:v>143.77000000000001</c:v>
                </c:pt>
                <c:pt idx="2">
                  <c:v>143.56</c:v>
                </c:pt>
                <c:pt idx="3">
                  <c:v>144.07</c:v>
                </c:pt>
                <c:pt idx="4">
                  <c:v>143.84</c:v>
                </c:pt>
                <c:pt idx="5">
                  <c:v>143.57</c:v>
                </c:pt>
                <c:pt idx="6">
                  <c:v>143.52000000000001</c:v>
                </c:pt>
                <c:pt idx="7">
                  <c:v>143.43</c:v>
                </c:pt>
                <c:pt idx="8">
                  <c:v>143.24</c:v>
                </c:pt>
                <c:pt idx="9">
                  <c:v>143.72</c:v>
                </c:pt>
                <c:pt idx="10">
                  <c:v>143.61000000000001</c:v>
                </c:pt>
                <c:pt idx="11">
                  <c:v>143.44999999999999</c:v>
                </c:pt>
                <c:pt idx="12">
                  <c:v>144.29</c:v>
                </c:pt>
                <c:pt idx="13">
                  <c:v>144.19999999999999</c:v>
                </c:pt>
                <c:pt idx="14">
                  <c:v>143.71</c:v>
                </c:pt>
                <c:pt idx="15">
                  <c:v>143.36000000000001</c:v>
                </c:pt>
                <c:pt idx="16">
                  <c:v>143.57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Na!$K$3:$K$20</c:f>
              <c:numCache>
                <c:formatCode>0.0</c:formatCode>
                <c:ptCount val="18"/>
                <c:pt idx="0">
                  <c:v>142.5</c:v>
                </c:pt>
                <c:pt idx="1">
                  <c:v>142.30000000000001</c:v>
                </c:pt>
                <c:pt idx="2">
                  <c:v>142.30000000000001</c:v>
                </c:pt>
                <c:pt idx="3">
                  <c:v>142.5</c:v>
                </c:pt>
                <c:pt idx="4">
                  <c:v>142.6</c:v>
                </c:pt>
                <c:pt idx="5">
                  <c:v>142.6</c:v>
                </c:pt>
                <c:pt idx="6">
                  <c:v>142.6</c:v>
                </c:pt>
                <c:pt idx="7">
                  <c:v>142.1</c:v>
                </c:pt>
                <c:pt idx="8">
                  <c:v>142.30000000000001</c:v>
                </c:pt>
                <c:pt idx="9">
                  <c:v>142.4</c:v>
                </c:pt>
                <c:pt idx="10">
                  <c:v>142.6</c:v>
                </c:pt>
                <c:pt idx="11">
                  <c:v>142.6</c:v>
                </c:pt>
                <c:pt idx="12">
                  <c:v>141.9</c:v>
                </c:pt>
                <c:pt idx="13">
                  <c:v>142.69999999999999</c:v>
                </c:pt>
                <c:pt idx="14">
                  <c:v>142.4</c:v>
                </c:pt>
                <c:pt idx="15">
                  <c:v>142.1</c:v>
                </c:pt>
                <c:pt idx="16">
                  <c:v>142.69999999999999</c:v>
                </c:pt>
                <c:pt idx="17">
                  <c:v>142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Na!$L$3:$L$20</c:f>
              <c:numCache>
                <c:formatCode>0</c:formatCode>
                <c:ptCount val="18"/>
                <c:pt idx="0">
                  <c:v>144</c:v>
                </c:pt>
                <c:pt idx="1">
                  <c:v>144</c:v>
                </c:pt>
                <c:pt idx="2">
                  <c:v>144</c:v>
                </c:pt>
                <c:pt idx="3">
                  <c:v>144</c:v>
                </c:pt>
                <c:pt idx="4">
                  <c:v>144</c:v>
                </c:pt>
                <c:pt idx="5">
                  <c:v>144</c:v>
                </c:pt>
                <c:pt idx="6">
                  <c:v>144</c:v>
                </c:pt>
                <c:pt idx="7">
                  <c:v>144</c:v>
                </c:pt>
                <c:pt idx="8">
                  <c:v>144</c:v>
                </c:pt>
                <c:pt idx="9">
                  <c:v>144</c:v>
                </c:pt>
                <c:pt idx="10">
                  <c:v>144</c:v>
                </c:pt>
                <c:pt idx="11">
                  <c:v>144</c:v>
                </c:pt>
                <c:pt idx="12">
                  <c:v>144</c:v>
                </c:pt>
                <c:pt idx="13">
                  <c:v>144</c:v>
                </c:pt>
                <c:pt idx="14">
                  <c:v>144</c:v>
                </c:pt>
                <c:pt idx="15">
                  <c:v>144</c:v>
                </c:pt>
                <c:pt idx="16">
                  <c:v>144</c:v>
                </c:pt>
                <c:pt idx="17">
                  <c:v>144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Na!$M$2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Na!$M$3:$M$20</c:f>
              <c:numCache>
                <c:formatCode>0.0</c:formatCode>
                <c:ptCount val="18"/>
                <c:pt idx="0">
                  <c:v>142.94</c:v>
                </c:pt>
                <c:pt idx="1">
                  <c:v>143.07882692307689</c:v>
                </c:pt>
                <c:pt idx="2">
                  <c:v>143.37896964756257</c:v>
                </c:pt>
                <c:pt idx="3">
                  <c:v>143.5389988888889</c:v>
                </c:pt>
                <c:pt idx="4">
                  <c:v>143.50453815789473</c:v>
                </c:pt>
                <c:pt idx="5">
                  <c:v>143.47369393274852</c:v>
                </c:pt>
                <c:pt idx="6">
                  <c:v>143.54003015151514</c:v>
                </c:pt>
                <c:pt idx="7">
                  <c:v>143.46074862155388</c:v>
                </c:pt>
                <c:pt idx="8">
                  <c:v>143.5209585839599</c:v>
                </c:pt>
                <c:pt idx="9">
                  <c:v>143.50135818903317</c:v>
                </c:pt>
                <c:pt idx="10">
                  <c:v>143.66312042124542</c:v>
                </c:pt>
                <c:pt idx="11">
                  <c:v>143.55295595238096</c:v>
                </c:pt>
                <c:pt idx="12">
                  <c:v>143.59047301587302</c:v>
                </c:pt>
                <c:pt idx="13">
                  <c:v>143.53759075757574</c:v>
                </c:pt>
                <c:pt idx="14">
                  <c:v>143.5364811403509</c:v>
                </c:pt>
                <c:pt idx="15">
                  <c:v>143.49994568181819</c:v>
                </c:pt>
                <c:pt idx="16">
                  <c:v>143.5584462015959</c:v>
                </c:pt>
                <c:pt idx="17">
                  <c:v>143.6592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Na!$N$2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Na!$N$3:$N$20</c:f>
              <c:numCache>
                <c:formatCode>0.0</c:formatCode>
                <c:ptCount val="18"/>
                <c:pt idx="0">
                  <c:v>0.88000000000002387</c:v>
                </c:pt>
                <c:pt idx="1">
                  <c:v>1.4699999999999989</c:v>
                </c:pt>
                <c:pt idx="2">
                  <c:v>2.1999999999999886</c:v>
                </c:pt>
                <c:pt idx="3">
                  <c:v>2.1999999999999886</c:v>
                </c:pt>
                <c:pt idx="4">
                  <c:v>1.5999999999999943</c:v>
                </c:pt>
                <c:pt idx="5">
                  <c:v>1.7000000000000171</c:v>
                </c:pt>
                <c:pt idx="6">
                  <c:v>2</c:v>
                </c:pt>
                <c:pt idx="7">
                  <c:v>2.2851052631579023</c:v>
                </c:pt>
                <c:pt idx="8">
                  <c:v>2.5258947368420763</c:v>
                </c:pt>
                <c:pt idx="9">
                  <c:v>2.1595238095238187</c:v>
                </c:pt>
                <c:pt idx="10">
                  <c:v>1.9000000000000057</c:v>
                </c:pt>
                <c:pt idx="11">
                  <c:v>1.9000000000000057</c:v>
                </c:pt>
                <c:pt idx="12">
                  <c:v>2.5999999999999943</c:v>
                </c:pt>
                <c:pt idx="13">
                  <c:v>1.7000000000000171</c:v>
                </c:pt>
                <c:pt idx="14">
                  <c:v>2</c:v>
                </c:pt>
                <c:pt idx="15">
                  <c:v>2.5</c:v>
                </c:pt>
                <c:pt idx="16">
                  <c:v>2.0900000000000034</c:v>
                </c:pt>
                <c:pt idx="17">
                  <c:v>2.7936190476190461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Na!$O$2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Na!$O$3:$O$20</c:f>
              <c:numCache>
                <c:formatCode>General</c:formatCode>
                <c:ptCount val="18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142</c:v>
                </c:pt>
                <c:pt idx="12">
                  <c:v>142</c:v>
                </c:pt>
                <c:pt idx="13">
                  <c:v>142</c:v>
                </c:pt>
                <c:pt idx="14">
                  <c:v>142</c:v>
                </c:pt>
                <c:pt idx="15">
                  <c:v>142</c:v>
                </c:pt>
                <c:pt idx="16">
                  <c:v>142</c:v>
                </c:pt>
                <c:pt idx="17">
                  <c:v>142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Na!$P$2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Na!$P$3:$P$20</c:f>
              <c:numCache>
                <c:formatCode>General</c:formatCode>
                <c:ptCount val="18"/>
                <c:pt idx="0">
                  <c:v>146</c:v>
                </c:pt>
                <c:pt idx="1">
                  <c:v>146</c:v>
                </c:pt>
                <c:pt idx="2">
                  <c:v>146</c:v>
                </c:pt>
                <c:pt idx="3">
                  <c:v>146</c:v>
                </c:pt>
                <c:pt idx="4">
                  <c:v>146</c:v>
                </c:pt>
                <c:pt idx="5">
                  <c:v>146</c:v>
                </c:pt>
                <c:pt idx="6">
                  <c:v>146</c:v>
                </c:pt>
                <c:pt idx="7">
                  <c:v>146</c:v>
                </c:pt>
                <c:pt idx="8">
                  <c:v>146</c:v>
                </c:pt>
                <c:pt idx="9">
                  <c:v>146</c:v>
                </c:pt>
                <c:pt idx="10">
                  <c:v>146</c:v>
                </c:pt>
                <c:pt idx="11">
                  <c:v>146</c:v>
                </c:pt>
                <c:pt idx="12">
                  <c:v>146</c:v>
                </c:pt>
                <c:pt idx="13">
                  <c:v>146</c:v>
                </c:pt>
                <c:pt idx="14">
                  <c:v>146</c:v>
                </c:pt>
                <c:pt idx="15">
                  <c:v>146</c:v>
                </c:pt>
                <c:pt idx="16">
                  <c:v>146</c:v>
                </c:pt>
                <c:pt idx="17">
                  <c:v>146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13152"/>
        <c:axId val="190513536"/>
      </c:lineChart>
      <c:catAx>
        <c:axId val="190513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0513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0513536"/>
        <c:scaling>
          <c:orientation val="minMax"/>
          <c:max val="148"/>
          <c:min val="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0513152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87627935396967"/>
          <c:y val="0.11542663862079475"/>
          <c:w val="0.16377742815546595"/>
          <c:h val="0.879428464050361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05387293758342E-2"/>
          <c:y val="8.0247155451736871E-2"/>
          <c:w val="0.64572535879785464"/>
          <c:h val="0.77778012207070324"/>
        </c:manualLayout>
      </c:layout>
      <c:lineChart>
        <c:grouping val="standard"/>
        <c:varyColors val="0"/>
        <c:ser>
          <c:idx val="10"/>
          <c:order val="0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HDL!$C$3:$C$20</c:f>
              <c:numCache>
                <c:formatCode>0.0</c:formatCode>
                <c:ptCount val="18"/>
                <c:pt idx="2">
                  <c:v>53.802999999999997</c:v>
                </c:pt>
                <c:pt idx="3">
                  <c:v>54.302500000000002</c:v>
                </c:pt>
                <c:pt idx="4">
                  <c:v>54.493842105263163</c:v>
                </c:pt>
                <c:pt idx="5">
                  <c:v>54.318421052631578</c:v>
                </c:pt>
                <c:pt idx="6">
                  <c:v>54.162500000000001</c:v>
                </c:pt>
                <c:pt idx="7">
                  <c:v>54.757894736842097</c:v>
                </c:pt>
                <c:pt idx="8">
                  <c:v>54.013578947368423</c:v>
                </c:pt>
                <c:pt idx="9">
                  <c:v>54.175380952380955</c:v>
                </c:pt>
                <c:pt idx="10">
                  <c:v>53.747666666666667</c:v>
                </c:pt>
                <c:pt idx="11">
                  <c:v>53.922999999999988</c:v>
                </c:pt>
                <c:pt idx="12">
                  <c:v>54.488095238095241</c:v>
                </c:pt>
                <c:pt idx="13">
                  <c:v>54.332500000000003</c:v>
                </c:pt>
                <c:pt idx="14">
                  <c:v>53.956249999999997</c:v>
                </c:pt>
                <c:pt idx="15">
                  <c:v>54.891600000000004</c:v>
                </c:pt>
                <c:pt idx="16">
                  <c:v>54.359523809523807</c:v>
                </c:pt>
                <c:pt idx="17">
                  <c:v>54.893666666666668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HDL!$E$2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HDL!$E$3:$E$18</c:f>
              <c:numCache>
                <c:formatCode>0.0</c:formatCode>
                <c:ptCount val="16"/>
                <c:pt idx="1">
                  <c:v>53.91</c:v>
                </c:pt>
                <c:pt idx="2">
                  <c:v>53.7</c:v>
                </c:pt>
                <c:pt idx="3">
                  <c:v>53.18</c:v>
                </c:pt>
                <c:pt idx="4">
                  <c:v>52.9</c:v>
                </c:pt>
                <c:pt idx="5">
                  <c:v>52.27</c:v>
                </c:pt>
                <c:pt idx="6">
                  <c:v>52.01</c:v>
                </c:pt>
                <c:pt idx="7">
                  <c:v>52.43</c:v>
                </c:pt>
                <c:pt idx="8">
                  <c:v>52.19</c:v>
                </c:pt>
                <c:pt idx="9">
                  <c:v>52.45</c:v>
                </c:pt>
                <c:pt idx="10">
                  <c:v>52.12</c:v>
                </c:pt>
                <c:pt idx="11">
                  <c:v>52.12</c:v>
                </c:pt>
                <c:pt idx="12">
                  <c:v>52.25</c:v>
                </c:pt>
                <c:pt idx="13">
                  <c:v>53.39</c:v>
                </c:pt>
                <c:pt idx="14">
                  <c:v>53.22</c:v>
                </c:pt>
                <c:pt idx="15">
                  <c:v>53.48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HDL!$G$3:$G$20</c:f>
              <c:numCache>
                <c:formatCode>0.0</c:formatCode>
                <c:ptCount val="18"/>
                <c:pt idx="0">
                  <c:v>54.074999999999996</c:v>
                </c:pt>
                <c:pt idx="1">
                  <c:v>54.02654320987655</c:v>
                </c:pt>
                <c:pt idx="2">
                  <c:v>54.141999999999982</c:v>
                </c:pt>
                <c:pt idx="3">
                  <c:v>53.042857142857137</c:v>
                </c:pt>
                <c:pt idx="4">
                  <c:v>53.057017543859651</c:v>
                </c:pt>
                <c:pt idx="5">
                  <c:v>54.47</c:v>
                </c:pt>
                <c:pt idx="6">
                  <c:v>54.804999999999993</c:v>
                </c:pt>
                <c:pt idx="7">
                  <c:v>54.873333333333321</c:v>
                </c:pt>
                <c:pt idx="8">
                  <c:v>54.85</c:v>
                </c:pt>
                <c:pt idx="9">
                  <c:v>54.317391304347836</c:v>
                </c:pt>
                <c:pt idx="10">
                  <c:v>54.003571428571433</c:v>
                </c:pt>
                <c:pt idx="11">
                  <c:v>54.182407407407403</c:v>
                </c:pt>
                <c:pt idx="12">
                  <c:v>54.149122807017555</c:v>
                </c:pt>
                <c:pt idx="13">
                  <c:v>53.706818181818178</c:v>
                </c:pt>
                <c:pt idx="14">
                  <c:v>53.947368421052623</c:v>
                </c:pt>
                <c:pt idx="15">
                  <c:v>53.708888888888893</c:v>
                </c:pt>
                <c:pt idx="16">
                  <c:v>54.411594202898542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HDL!$H$3:$H$20</c:f>
              <c:numCache>
                <c:formatCode>0.0</c:formatCode>
                <c:ptCount val="18"/>
                <c:pt idx="2">
                  <c:v>53.6</c:v>
                </c:pt>
                <c:pt idx="3">
                  <c:v>53.6</c:v>
                </c:pt>
                <c:pt idx="4">
                  <c:v>54.4</c:v>
                </c:pt>
                <c:pt idx="5">
                  <c:v>55.1</c:v>
                </c:pt>
                <c:pt idx="6">
                  <c:v>54.7</c:v>
                </c:pt>
                <c:pt idx="7">
                  <c:v>54.3</c:v>
                </c:pt>
                <c:pt idx="8">
                  <c:v>54.4</c:v>
                </c:pt>
                <c:pt idx="9">
                  <c:v>54.9</c:v>
                </c:pt>
                <c:pt idx="10">
                  <c:v>55.3</c:v>
                </c:pt>
                <c:pt idx="11">
                  <c:v>54.7</c:v>
                </c:pt>
                <c:pt idx="12">
                  <c:v>53.8</c:v>
                </c:pt>
                <c:pt idx="13">
                  <c:v>54.4</c:v>
                </c:pt>
                <c:pt idx="14">
                  <c:v>54.6</c:v>
                </c:pt>
                <c:pt idx="15">
                  <c:v>54.4</c:v>
                </c:pt>
                <c:pt idx="16">
                  <c:v>54.2</c:v>
                </c:pt>
                <c:pt idx="17">
                  <c:v>54.6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HDL!$I$2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HDL!$I$3:$I$20</c:f>
              <c:numCache>
                <c:formatCode>0.0</c:formatCode>
                <c:ptCount val="18"/>
                <c:pt idx="2">
                  <c:v>55.054000000000002</c:v>
                </c:pt>
                <c:pt idx="3">
                  <c:v>54.884</c:v>
                </c:pt>
                <c:pt idx="4">
                  <c:v>54.155000000000001</c:v>
                </c:pt>
                <c:pt idx="5">
                  <c:v>53.176000000000002</c:v>
                </c:pt>
                <c:pt idx="6">
                  <c:v>53.32</c:v>
                </c:pt>
                <c:pt idx="7">
                  <c:v>53.912999999999997</c:v>
                </c:pt>
                <c:pt idx="8">
                  <c:v>54.140999999999998</c:v>
                </c:pt>
                <c:pt idx="9">
                  <c:v>53.01</c:v>
                </c:pt>
                <c:pt idx="10">
                  <c:v>52.857999999999997</c:v>
                </c:pt>
                <c:pt idx="11">
                  <c:v>53.482999999999997</c:v>
                </c:pt>
                <c:pt idx="12">
                  <c:v>53.610999999999997</c:v>
                </c:pt>
                <c:pt idx="13">
                  <c:v>53.438000000000002</c:v>
                </c:pt>
                <c:pt idx="14">
                  <c:v>53.715000000000003</c:v>
                </c:pt>
                <c:pt idx="15">
                  <c:v>53.439</c:v>
                </c:pt>
                <c:pt idx="16">
                  <c:v>53.843000000000004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HDL!$J$3:$J$20</c:f>
              <c:numCache>
                <c:formatCode>0.0</c:formatCode>
                <c:ptCount val="18"/>
                <c:pt idx="1">
                  <c:v>54.45</c:v>
                </c:pt>
                <c:pt idx="2">
                  <c:v>54.12</c:v>
                </c:pt>
                <c:pt idx="3">
                  <c:v>53.98</c:v>
                </c:pt>
                <c:pt idx="4">
                  <c:v>53.56</c:v>
                </c:pt>
                <c:pt idx="5">
                  <c:v>53.42</c:v>
                </c:pt>
                <c:pt idx="6">
                  <c:v>54.01</c:v>
                </c:pt>
                <c:pt idx="7">
                  <c:v>53.84</c:v>
                </c:pt>
                <c:pt idx="8">
                  <c:v>53.34</c:v>
                </c:pt>
                <c:pt idx="9">
                  <c:v>52.97</c:v>
                </c:pt>
                <c:pt idx="10">
                  <c:v>52.95</c:v>
                </c:pt>
                <c:pt idx="11">
                  <c:v>53.36</c:v>
                </c:pt>
                <c:pt idx="12">
                  <c:v>53.69</c:v>
                </c:pt>
                <c:pt idx="13">
                  <c:v>53.58</c:v>
                </c:pt>
                <c:pt idx="14">
                  <c:v>53.5</c:v>
                </c:pt>
                <c:pt idx="15">
                  <c:v>53.53</c:v>
                </c:pt>
                <c:pt idx="16">
                  <c:v>53.54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HDL!$K$3:$K$20</c:f>
              <c:numCache>
                <c:formatCode>0.0</c:formatCode>
                <c:ptCount val="18"/>
                <c:pt idx="0">
                  <c:v>53.9</c:v>
                </c:pt>
                <c:pt idx="1">
                  <c:v>54.2</c:v>
                </c:pt>
                <c:pt idx="2">
                  <c:v>54.2</c:v>
                </c:pt>
                <c:pt idx="3">
                  <c:v>53.8</c:v>
                </c:pt>
                <c:pt idx="4">
                  <c:v>53.8</c:v>
                </c:pt>
                <c:pt idx="5">
                  <c:v>54.2</c:v>
                </c:pt>
                <c:pt idx="6">
                  <c:v>53.9</c:v>
                </c:pt>
                <c:pt idx="7">
                  <c:v>53.9</c:v>
                </c:pt>
                <c:pt idx="8">
                  <c:v>53.9</c:v>
                </c:pt>
                <c:pt idx="9">
                  <c:v>54.6</c:v>
                </c:pt>
                <c:pt idx="10">
                  <c:v>54.5</c:v>
                </c:pt>
                <c:pt idx="11">
                  <c:v>54.6</c:v>
                </c:pt>
                <c:pt idx="12">
                  <c:v>54.1</c:v>
                </c:pt>
                <c:pt idx="13">
                  <c:v>55.3</c:v>
                </c:pt>
                <c:pt idx="14">
                  <c:v>54.3</c:v>
                </c:pt>
                <c:pt idx="15">
                  <c:v>55.2</c:v>
                </c:pt>
                <c:pt idx="16">
                  <c:v>55</c:v>
                </c:pt>
                <c:pt idx="17">
                  <c:v>54.5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HDL!$O$2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HDL!$O$3:$O$20</c:f>
              <c:numCache>
                <c:formatCode>0</c:formatCode>
                <c:ptCount val="18"/>
                <c:pt idx="0">
                  <c:v>54</c:v>
                </c:pt>
                <c:pt idx="1">
                  <c:v>54</c:v>
                </c:pt>
                <c:pt idx="2">
                  <c:v>54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54</c:v>
                </c:pt>
                <c:pt idx="9">
                  <c:v>54</c:v>
                </c:pt>
                <c:pt idx="10">
                  <c:v>54</c:v>
                </c:pt>
                <c:pt idx="11">
                  <c:v>54</c:v>
                </c:pt>
                <c:pt idx="12">
                  <c:v>54</c:v>
                </c:pt>
                <c:pt idx="13">
                  <c:v>54</c:v>
                </c:pt>
                <c:pt idx="14">
                  <c:v>54</c:v>
                </c:pt>
                <c:pt idx="15">
                  <c:v>54</c:v>
                </c:pt>
                <c:pt idx="16">
                  <c:v>54</c:v>
                </c:pt>
                <c:pt idx="17">
                  <c:v>54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HDL!$P$2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HDL!$P$3:$P$17</c:f>
              <c:numCache>
                <c:formatCode>0.0</c:formatCode>
                <c:ptCount val="15"/>
                <c:pt idx="0">
                  <c:v>53.987499999999997</c:v>
                </c:pt>
                <c:pt idx="1">
                  <c:v>54.146635802469135</c:v>
                </c:pt>
                <c:pt idx="2">
                  <c:v>54.088428571428565</c:v>
                </c:pt>
                <c:pt idx="3">
                  <c:v>53.82705102040817</c:v>
                </c:pt>
                <c:pt idx="4">
                  <c:v>53.766551378446124</c:v>
                </c:pt>
                <c:pt idx="5">
                  <c:v>53.850631578947365</c:v>
                </c:pt>
                <c:pt idx="6">
                  <c:v>53.84392857142857</c:v>
                </c:pt>
                <c:pt idx="7">
                  <c:v>54.002032581453626</c:v>
                </c:pt>
                <c:pt idx="8">
                  <c:v>53.833511278195488</c:v>
                </c:pt>
                <c:pt idx="9">
                  <c:v>53.774681750961271</c:v>
                </c:pt>
                <c:pt idx="10">
                  <c:v>53.639891156462582</c:v>
                </c:pt>
                <c:pt idx="11">
                  <c:v>53.766915343915343</c:v>
                </c:pt>
                <c:pt idx="12">
                  <c:v>53.726888292158968</c:v>
                </c:pt>
                <c:pt idx="13">
                  <c:v>54.021045454545458</c:v>
                </c:pt>
                <c:pt idx="14">
                  <c:v>53.891231203007521</c:v>
                </c:pt>
              </c:numCache>
            </c:numRef>
          </c:val>
          <c:smooth val="0"/>
        </c:ser>
        <c:ser>
          <c:idx val="7"/>
          <c:order val="9"/>
          <c:tx>
            <c:strRef>
              <c:f>HDL!$T$2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HDL!$T$3:$T$20</c:f>
              <c:numCache>
                <c:formatCode>General</c:formatCode>
                <c:ptCount val="18"/>
                <c:pt idx="0">
                  <c:v>51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</c:numCache>
            </c:numRef>
          </c:val>
          <c:smooth val="0"/>
        </c:ser>
        <c:ser>
          <c:idx val="8"/>
          <c:order val="10"/>
          <c:tx>
            <c:strRef>
              <c:f>HDL!$U$2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HDL!$U$3:$U$20</c:f>
              <c:numCache>
                <c:formatCode>General</c:formatCode>
                <c:ptCount val="18"/>
                <c:pt idx="0">
                  <c:v>57</c:v>
                </c:pt>
                <c:pt idx="1">
                  <c:v>57</c:v>
                </c:pt>
                <c:pt idx="2">
                  <c:v>57</c:v>
                </c:pt>
                <c:pt idx="3">
                  <c:v>57</c:v>
                </c:pt>
                <c:pt idx="4">
                  <c:v>57</c:v>
                </c:pt>
                <c:pt idx="5">
                  <c:v>57</c:v>
                </c:pt>
                <c:pt idx="6">
                  <c:v>57</c:v>
                </c:pt>
                <c:pt idx="7">
                  <c:v>57</c:v>
                </c:pt>
                <c:pt idx="8">
                  <c:v>57</c:v>
                </c:pt>
                <c:pt idx="9">
                  <c:v>57</c:v>
                </c:pt>
                <c:pt idx="10">
                  <c:v>57</c:v>
                </c:pt>
                <c:pt idx="11">
                  <c:v>57</c:v>
                </c:pt>
                <c:pt idx="12">
                  <c:v>57</c:v>
                </c:pt>
                <c:pt idx="13">
                  <c:v>57</c:v>
                </c:pt>
                <c:pt idx="14">
                  <c:v>57</c:v>
                </c:pt>
                <c:pt idx="15">
                  <c:v>57</c:v>
                </c:pt>
                <c:pt idx="16">
                  <c:v>57</c:v>
                </c:pt>
                <c:pt idx="17">
                  <c:v>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192704"/>
        <c:axId val="193194624"/>
      </c:lineChart>
      <c:catAx>
        <c:axId val="19319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93194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194624"/>
        <c:scaling>
          <c:orientation val="minMax"/>
          <c:max val="60"/>
          <c:min val="4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93192704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6449047826086"/>
          <c:y val="0.18209916141941607"/>
          <c:w val="0.23735512290486246"/>
          <c:h val="0.768520849787393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27873656789316E-2"/>
          <c:y val="8.3963228369731746E-2"/>
          <c:w val="0.71716425616442381"/>
          <c:h val="0.80576306535602349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TP!$B$3:$B$20</c:f>
              <c:numCache>
                <c:formatCode>0.00</c:formatCode>
                <c:ptCount val="18"/>
                <c:pt idx="1">
                  <c:v>6.5015625000000012</c:v>
                </c:pt>
                <c:pt idx="2">
                  <c:v>6.5153125000000012</c:v>
                </c:pt>
                <c:pt idx="3">
                  <c:v>6.51</c:v>
                </c:pt>
                <c:pt idx="4">
                  <c:v>6.4693749999999977</c:v>
                </c:pt>
                <c:pt idx="5">
                  <c:v>6.4634374999999986</c:v>
                </c:pt>
                <c:pt idx="6">
                  <c:v>6.4628125000000001</c:v>
                </c:pt>
                <c:pt idx="7">
                  <c:v>6.5678124999999996</c:v>
                </c:pt>
                <c:pt idx="8">
                  <c:v>6.5528125000000026</c:v>
                </c:pt>
                <c:pt idx="9">
                  <c:v>6.5609375000000023</c:v>
                </c:pt>
                <c:pt idx="10">
                  <c:v>6.5174999999999992</c:v>
                </c:pt>
                <c:pt idx="11">
                  <c:v>6.5293750000000026</c:v>
                </c:pt>
                <c:pt idx="12">
                  <c:v>6.5565625000000001</c:v>
                </c:pt>
                <c:pt idx="13">
                  <c:v>6.5687500000000023</c:v>
                </c:pt>
                <c:pt idx="14">
                  <c:v>6.5706250000000024</c:v>
                </c:pt>
                <c:pt idx="15">
                  <c:v>6.5253124999999992</c:v>
                </c:pt>
                <c:pt idx="16">
                  <c:v>6.4921875</c:v>
                </c:pt>
                <c:pt idx="17">
                  <c:v>6.5220833333333319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TP!$C$3:$C$20</c:f>
              <c:numCache>
                <c:formatCode>0.00</c:formatCode>
                <c:ptCount val="18"/>
                <c:pt idx="2">
                  <c:v>6.5061363636363643</c:v>
                </c:pt>
                <c:pt idx="3">
                  <c:v>6.4548499999999986</c:v>
                </c:pt>
                <c:pt idx="4">
                  <c:v>6.4436842105263166</c:v>
                </c:pt>
                <c:pt idx="5">
                  <c:v>6.4647368421052631</c:v>
                </c:pt>
                <c:pt idx="6">
                  <c:v>6.4481500000000009</c:v>
                </c:pt>
                <c:pt idx="7">
                  <c:v>6.4498421052631576</c:v>
                </c:pt>
                <c:pt idx="8">
                  <c:v>6.4426315789473678</c:v>
                </c:pt>
                <c:pt idx="9">
                  <c:v>6.4391904761904755</c:v>
                </c:pt>
                <c:pt idx="10">
                  <c:v>6.4376190476190471</c:v>
                </c:pt>
                <c:pt idx="11">
                  <c:v>6.4333333333333345</c:v>
                </c:pt>
                <c:pt idx="12">
                  <c:v>6.4404761904761907</c:v>
                </c:pt>
                <c:pt idx="13">
                  <c:v>6.4264999999999999</c:v>
                </c:pt>
                <c:pt idx="14">
                  <c:v>6.42875</c:v>
                </c:pt>
                <c:pt idx="15">
                  <c:v>6.4344999999999999</c:v>
                </c:pt>
                <c:pt idx="16">
                  <c:v>6.4402380952380938</c:v>
                </c:pt>
                <c:pt idx="17">
                  <c:v>6.4283333333333337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TP!$D$3:$D$20</c:f>
              <c:numCache>
                <c:formatCode>0.00</c:formatCode>
                <c:ptCount val="18"/>
                <c:pt idx="2">
                  <c:v>6.5</c:v>
                </c:pt>
                <c:pt idx="3">
                  <c:v>6.4722222222222241</c:v>
                </c:pt>
                <c:pt idx="4">
                  <c:v>6.4</c:v>
                </c:pt>
                <c:pt idx="5">
                  <c:v>6.3950000000000014</c:v>
                </c:pt>
                <c:pt idx="6">
                  <c:v>6.4</c:v>
                </c:pt>
                <c:pt idx="7">
                  <c:v>6.4473684210526327</c:v>
                </c:pt>
                <c:pt idx="8">
                  <c:v>6.4000000000000012</c:v>
                </c:pt>
                <c:pt idx="9">
                  <c:v>6.4391304347826113</c:v>
                </c:pt>
                <c:pt idx="10">
                  <c:v>6.4450000000000003</c:v>
                </c:pt>
                <c:pt idx="11">
                  <c:v>6.43</c:v>
                </c:pt>
                <c:pt idx="12">
                  <c:v>6.4450000000000021</c:v>
                </c:pt>
                <c:pt idx="13">
                  <c:v>6.4523809523809534</c:v>
                </c:pt>
                <c:pt idx="14">
                  <c:v>6.4474999999999998</c:v>
                </c:pt>
                <c:pt idx="15">
                  <c:v>6.472666666666667</c:v>
                </c:pt>
                <c:pt idx="16">
                  <c:v>6.4444444444444464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TP!$E$3:$E$20</c:f>
              <c:numCache>
                <c:formatCode>0.00</c:formatCode>
                <c:ptCount val="18"/>
                <c:pt idx="1">
                  <c:v>6.45</c:v>
                </c:pt>
                <c:pt idx="2">
                  <c:v>6.44</c:v>
                </c:pt>
                <c:pt idx="3">
                  <c:v>6.43</c:v>
                </c:pt>
                <c:pt idx="4">
                  <c:v>6.43</c:v>
                </c:pt>
                <c:pt idx="5">
                  <c:v>6.42</c:v>
                </c:pt>
                <c:pt idx="6">
                  <c:v>6.41</c:v>
                </c:pt>
                <c:pt idx="7">
                  <c:v>6.44</c:v>
                </c:pt>
                <c:pt idx="8">
                  <c:v>6.44</c:v>
                </c:pt>
                <c:pt idx="9">
                  <c:v>6.43</c:v>
                </c:pt>
                <c:pt idx="10">
                  <c:v>6.43</c:v>
                </c:pt>
                <c:pt idx="11">
                  <c:v>6.44</c:v>
                </c:pt>
                <c:pt idx="12">
                  <c:v>6.43</c:v>
                </c:pt>
                <c:pt idx="13">
                  <c:v>6.44</c:v>
                </c:pt>
                <c:pt idx="14">
                  <c:v>6.45</c:v>
                </c:pt>
                <c:pt idx="15">
                  <c:v>6.44</c:v>
                </c:pt>
                <c:pt idx="16">
                  <c:v>6.41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TP!$F$3:$F$20</c:f>
              <c:numCache>
                <c:formatCode>0.00</c:formatCode>
                <c:ptCount val="18"/>
                <c:pt idx="2">
                  <c:v>6.4</c:v>
                </c:pt>
                <c:pt idx="3">
                  <c:v>6.410000000000001</c:v>
                </c:pt>
                <c:pt idx="4">
                  <c:v>6.4363636363636383</c:v>
                </c:pt>
                <c:pt idx="5">
                  <c:v>6.455000000000001</c:v>
                </c:pt>
                <c:pt idx="6">
                  <c:v>6.4799999999999995</c:v>
                </c:pt>
                <c:pt idx="7">
                  <c:v>6.4333333333333353</c:v>
                </c:pt>
                <c:pt idx="8">
                  <c:v>6.415789473684212</c:v>
                </c:pt>
                <c:pt idx="9">
                  <c:v>6.4000000000000021</c:v>
                </c:pt>
                <c:pt idx="10">
                  <c:v>6.3809523809523814</c:v>
                </c:pt>
                <c:pt idx="11">
                  <c:v>6.3875000000000028</c:v>
                </c:pt>
                <c:pt idx="12">
                  <c:v>6.4050000000000011</c:v>
                </c:pt>
                <c:pt idx="13">
                  <c:v>6.3791666666666673</c:v>
                </c:pt>
                <c:pt idx="14">
                  <c:v>6.379999999999999</c:v>
                </c:pt>
                <c:pt idx="15">
                  <c:v>6.3500000000000005</c:v>
                </c:pt>
                <c:pt idx="16">
                  <c:v>6.3681818181818191</c:v>
                </c:pt>
                <c:pt idx="17">
                  <c:v>6.3523809523809529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TP!$G$3:$G$20</c:f>
              <c:numCache>
                <c:formatCode>0.00</c:formatCode>
                <c:ptCount val="18"/>
                <c:pt idx="0">
                  <c:v>6.3745454545454541</c:v>
                </c:pt>
                <c:pt idx="1">
                  <c:v>6.3849702380952378</c:v>
                </c:pt>
                <c:pt idx="2">
                  <c:v>6.3784294871794867</c:v>
                </c:pt>
                <c:pt idx="3">
                  <c:v>6.3786458333333327</c:v>
                </c:pt>
                <c:pt idx="4">
                  <c:v>6.3780000000000001</c:v>
                </c:pt>
                <c:pt idx="5">
                  <c:v>6.3819999999999979</c:v>
                </c:pt>
                <c:pt idx="6">
                  <c:v>6.383</c:v>
                </c:pt>
                <c:pt idx="7">
                  <c:v>6.3942460317460315</c:v>
                </c:pt>
                <c:pt idx="8">
                  <c:v>6.39</c:v>
                </c:pt>
                <c:pt idx="9">
                  <c:v>6.3847536231884083</c:v>
                </c:pt>
                <c:pt idx="10">
                  <c:v>6.4143452380952377</c:v>
                </c:pt>
                <c:pt idx="11">
                  <c:v>6.3955882352941176</c:v>
                </c:pt>
                <c:pt idx="12">
                  <c:v>6.405701754385964</c:v>
                </c:pt>
                <c:pt idx="13">
                  <c:v>6.4015454545454533</c:v>
                </c:pt>
                <c:pt idx="14">
                  <c:v>6.4053859649122815</c:v>
                </c:pt>
                <c:pt idx="15">
                  <c:v>6.3964880952380962</c:v>
                </c:pt>
                <c:pt idx="16">
                  <c:v>6.3905797101449284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TP!$H$3:$H$20</c:f>
              <c:numCache>
                <c:formatCode>0.00</c:formatCode>
                <c:ptCount val="18"/>
                <c:pt idx="2">
                  <c:v>6.51</c:v>
                </c:pt>
                <c:pt idx="3">
                  <c:v>6.54</c:v>
                </c:pt>
                <c:pt idx="4">
                  <c:v>6.57</c:v>
                </c:pt>
                <c:pt idx="5">
                  <c:v>6.39</c:v>
                </c:pt>
                <c:pt idx="6">
                  <c:v>6.45</c:v>
                </c:pt>
                <c:pt idx="7">
                  <c:v>6.42</c:v>
                </c:pt>
                <c:pt idx="8">
                  <c:v>6.46</c:v>
                </c:pt>
                <c:pt idx="9">
                  <c:v>6.44</c:v>
                </c:pt>
                <c:pt idx="10">
                  <c:v>6.57</c:v>
                </c:pt>
                <c:pt idx="11">
                  <c:v>6.46</c:v>
                </c:pt>
                <c:pt idx="12">
                  <c:v>6.42</c:v>
                </c:pt>
                <c:pt idx="13">
                  <c:v>6.4</c:v>
                </c:pt>
                <c:pt idx="14">
                  <c:v>6.41</c:v>
                </c:pt>
                <c:pt idx="15">
                  <c:v>6.41</c:v>
                </c:pt>
                <c:pt idx="16">
                  <c:v>6.43</c:v>
                </c:pt>
                <c:pt idx="17">
                  <c:v>6.49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TP!$I$3:$I$20</c:f>
              <c:numCache>
                <c:formatCode>0.00</c:formatCode>
                <c:ptCount val="18"/>
                <c:pt idx="2">
                  <c:v>6.4139999999999997</c:v>
                </c:pt>
                <c:pt idx="3">
                  <c:v>6.4370000000000003</c:v>
                </c:pt>
                <c:pt idx="4">
                  <c:v>6.4249999999999998</c:v>
                </c:pt>
                <c:pt idx="5">
                  <c:v>6.4</c:v>
                </c:pt>
                <c:pt idx="6">
                  <c:v>6.4710000000000001</c:v>
                </c:pt>
                <c:pt idx="7">
                  <c:v>6.468</c:v>
                </c:pt>
                <c:pt idx="8">
                  <c:v>6.5430000000000001</c:v>
                </c:pt>
                <c:pt idx="9">
                  <c:v>6.4530000000000003</c:v>
                </c:pt>
                <c:pt idx="10">
                  <c:v>6.4770000000000003</c:v>
                </c:pt>
                <c:pt idx="11">
                  <c:v>6.4779999999999998</c:v>
                </c:pt>
                <c:pt idx="12">
                  <c:v>6.4870000000000001</c:v>
                </c:pt>
                <c:pt idx="13">
                  <c:v>6.4809999999999999</c:v>
                </c:pt>
                <c:pt idx="14">
                  <c:v>6.4720000000000004</c:v>
                </c:pt>
                <c:pt idx="15">
                  <c:v>6.4569999999999999</c:v>
                </c:pt>
                <c:pt idx="16">
                  <c:v>6.4420000000000002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TP!$J$3:$J$20</c:f>
              <c:numCache>
                <c:formatCode>0.00</c:formatCode>
                <c:ptCount val="18"/>
                <c:pt idx="1">
                  <c:v>6.52</c:v>
                </c:pt>
                <c:pt idx="2">
                  <c:v>6.53</c:v>
                </c:pt>
                <c:pt idx="3">
                  <c:v>6.5</c:v>
                </c:pt>
                <c:pt idx="4">
                  <c:v>6.54</c:v>
                </c:pt>
                <c:pt idx="5">
                  <c:v>6.6</c:v>
                </c:pt>
                <c:pt idx="6">
                  <c:v>6.59</c:v>
                </c:pt>
                <c:pt idx="7">
                  <c:v>6.59</c:v>
                </c:pt>
                <c:pt idx="8">
                  <c:v>6.55</c:v>
                </c:pt>
                <c:pt idx="9">
                  <c:v>6.54</c:v>
                </c:pt>
                <c:pt idx="10">
                  <c:v>6.55</c:v>
                </c:pt>
                <c:pt idx="11">
                  <c:v>6.57</c:v>
                </c:pt>
                <c:pt idx="12">
                  <c:v>6.53</c:v>
                </c:pt>
                <c:pt idx="13">
                  <c:v>6.51</c:v>
                </c:pt>
                <c:pt idx="14">
                  <c:v>6.51</c:v>
                </c:pt>
                <c:pt idx="15">
                  <c:v>6.55</c:v>
                </c:pt>
                <c:pt idx="16">
                  <c:v>6.62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TP!$K$3:$K$20</c:f>
              <c:numCache>
                <c:formatCode>0.00</c:formatCode>
                <c:ptCount val="18"/>
                <c:pt idx="0">
                  <c:v>6.4</c:v>
                </c:pt>
                <c:pt idx="1">
                  <c:v>6.4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6.5</c:v>
                </c:pt>
                <c:pt idx="7">
                  <c:v>6.5</c:v>
                </c:pt>
                <c:pt idx="8">
                  <c:v>6.6</c:v>
                </c:pt>
                <c:pt idx="9">
                  <c:v>6.6</c:v>
                </c:pt>
                <c:pt idx="10">
                  <c:v>6.6</c:v>
                </c:pt>
                <c:pt idx="11">
                  <c:v>6.5</c:v>
                </c:pt>
                <c:pt idx="12">
                  <c:v>6.6</c:v>
                </c:pt>
                <c:pt idx="13">
                  <c:v>6.5</c:v>
                </c:pt>
                <c:pt idx="14">
                  <c:v>6.6</c:v>
                </c:pt>
                <c:pt idx="15">
                  <c:v>6.5</c:v>
                </c:pt>
                <c:pt idx="16">
                  <c:v>6.5</c:v>
                </c:pt>
                <c:pt idx="17">
                  <c:v>6.5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TP!$L$3:$L$20</c:f>
              <c:numCache>
                <c:formatCode>0.0</c:formatCode>
                <c:ptCount val="18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6.5</c:v>
                </c:pt>
                <c:pt idx="14">
                  <c:v>6.5</c:v>
                </c:pt>
                <c:pt idx="15">
                  <c:v>6.5</c:v>
                </c:pt>
                <c:pt idx="16">
                  <c:v>6.5</c:v>
                </c:pt>
                <c:pt idx="17">
                  <c:v>6.5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TP!$M$2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TP!$M$3:$M$20</c:f>
              <c:numCache>
                <c:formatCode>0.00</c:formatCode>
                <c:ptCount val="18"/>
                <c:pt idx="0">
                  <c:v>6.3872727272727268</c:v>
                </c:pt>
                <c:pt idx="1">
                  <c:v>6.4513065476190476</c:v>
                </c:pt>
                <c:pt idx="2">
                  <c:v>6.4693878350815854</c:v>
                </c:pt>
                <c:pt idx="3">
                  <c:v>6.4632718055555554</c:v>
                </c:pt>
                <c:pt idx="4">
                  <c:v>6.4592422846889948</c:v>
                </c:pt>
                <c:pt idx="5">
                  <c:v>6.4470174342105251</c:v>
                </c:pt>
                <c:pt idx="6">
                  <c:v>6.4594962500000008</c:v>
                </c:pt>
                <c:pt idx="7">
                  <c:v>6.4710602391395158</c:v>
                </c:pt>
                <c:pt idx="8">
                  <c:v>6.4794233552631582</c:v>
                </c:pt>
                <c:pt idx="9">
                  <c:v>6.46870120341615</c:v>
                </c:pt>
                <c:pt idx="10">
                  <c:v>6.4822416666666651</c:v>
                </c:pt>
                <c:pt idx="11">
                  <c:v>6.4623796568627467</c:v>
                </c:pt>
                <c:pt idx="12">
                  <c:v>6.4719740444862168</c:v>
                </c:pt>
                <c:pt idx="13">
                  <c:v>6.4559343073593087</c:v>
                </c:pt>
                <c:pt idx="14">
                  <c:v>6.467426096491228</c:v>
                </c:pt>
                <c:pt idx="15">
                  <c:v>6.4535967261904776</c:v>
                </c:pt>
                <c:pt idx="16">
                  <c:v>6.453763156800929</c:v>
                </c:pt>
                <c:pt idx="17">
                  <c:v>6.4585595238095239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TP!$N$2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TP!$N$3:$N$20</c:f>
              <c:numCache>
                <c:formatCode>0.00</c:formatCode>
                <c:ptCount val="18"/>
                <c:pt idx="0">
                  <c:v>2.5454545454546285E-2</c:v>
                </c:pt>
                <c:pt idx="1">
                  <c:v>0.13502976190476179</c:v>
                </c:pt>
                <c:pt idx="2">
                  <c:v>0.15157051282051359</c:v>
                </c:pt>
                <c:pt idx="3">
                  <c:v>0.16135416666666735</c:v>
                </c:pt>
                <c:pt idx="4">
                  <c:v>0.19200000000000017</c:v>
                </c:pt>
                <c:pt idx="5">
                  <c:v>0.21800000000000175</c:v>
                </c:pt>
                <c:pt idx="6">
                  <c:v>0.20699999999999985</c:v>
                </c:pt>
                <c:pt idx="7">
                  <c:v>0.1957539682539684</c:v>
                </c:pt>
                <c:pt idx="8">
                  <c:v>0.20999999999999996</c:v>
                </c:pt>
                <c:pt idx="9">
                  <c:v>0.21524637681159131</c:v>
                </c:pt>
                <c:pt idx="10">
                  <c:v>0.21904761904761827</c:v>
                </c:pt>
                <c:pt idx="11">
                  <c:v>0.18249999999999744</c:v>
                </c:pt>
                <c:pt idx="12">
                  <c:v>0.19499999999999851</c:v>
                </c:pt>
                <c:pt idx="13">
                  <c:v>0.18958333333333499</c:v>
                </c:pt>
                <c:pt idx="14">
                  <c:v>0.22000000000000064</c:v>
                </c:pt>
                <c:pt idx="15">
                  <c:v>0.19999999999999929</c:v>
                </c:pt>
                <c:pt idx="16">
                  <c:v>0.25181818181818105</c:v>
                </c:pt>
                <c:pt idx="17">
                  <c:v>0.169702380952379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TP!$O$2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TP!$O$3:$O$20</c:f>
              <c:numCache>
                <c:formatCode>0.0</c:formatCode>
                <c:ptCount val="18"/>
                <c:pt idx="0">
                  <c:v>6.3</c:v>
                </c:pt>
                <c:pt idx="1">
                  <c:v>6.3</c:v>
                </c:pt>
                <c:pt idx="2">
                  <c:v>6.3</c:v>
                </c:pt>
                <c:pt idx="3">
                  <c:v>6.3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  <c:pt idx="7">
                  <c:v>6.3</c:v>
                </c:pt>
                <c:pt idx="8">
                  <c:v>6.3</c:v>
                </c:pt>
                <c:pt idx="9">
                  <c:v>6.3</c:v>
                </c:pt>
                <c:pt idx="10">
                  <c:v>6.3</c:v>
                </c:pt>
                <c:pt idx="11">
                  <c:v>6.3</c:v>
                </c:pt>
                <c:pt idx="12">
                  <c:v>6.3</c:v>
                </c:pt>
                <c:pt idx="13">
                  <c:v>6.3</c:v>
                </c:pt>
                <c:pt idx="14">
                  <c:v>6.3</c:v>
                </c:pt>
                <c:pt idx="15">
                  <c:v>6.3</c:v>
                </c:pt>
                <c:pt idx="16">
                  <c:v>6.3</c:v>
                </c:pt>
                <c:pt idx="17">
                  <c:v>6.3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TP!$P$2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TP!$P$3:$P$20</c:f>
              <c:numCache>
                <c:formatCode>0.0</c:formatCode>
                <c:ptCount val="18"/>
                <c:pt idx="0">
                  <c:v>6.7</c:v>
                </c:pt>
                <c:pt idx="1">
                  <c:v>6.7</c:v>
                </c:pt>
                <c:pt idx="2">
                  <c:v>6.7</c:v>
                </c:pt>
                <c:pt idx="3">
                  <c:v>6.7</c:v>
                </c:pt>
                <c:pt idx="4">
                  <c:v>6.7</c:v>
                </c:pt>
                <c:pt idx="5">
                  <c:v>6.7</c:v>
                </c:pt>
                <c:pt idx="6">
                  <c:v>6.7</c:v>
                </c:pt>
                <c:pt idx="7">
                  <c:v>6.7</c:v>
                </c:pt>
                <c:pt idx="8">
                  <c:v>6.7</c:v>
                </c:pt>
                <c:pt idx="9">
                  <c:v>6.7</c:v>
                </c:pt>
                <c:pt idx="10">
                  <c:v>6.7</c:v>
                </c:pt>
                <c:pt idx="11">
                  <c:v>6.7</c:v>
                </c:pt>
                <c:pt idx="12">
                  <c:v>6.7</c:v>
                </c:pt>
                <c:pt idx="13">
                  <c:v>6.7</c:v>
                </c:pt>
                <c:pt idx="14">
                  <c:v>6.7</c:v>
                </c:pt>
                <c:pt idx="15">
                  <c:v>6.7</c:v>
                </c:pt>
                <c:pt idx="16">
                  <c:v>6.7</c:v>
                </c:pt>
                <c:pt idx="17">
                  <c:v>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89600"/>
        <c:axId val="193299968"/>
      </c:lineChart>
      <c:catAx>
        <c:axId val="193289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299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299968"/>
        <c:scaling>
          <c:orientation val="minMax"/>
          <c:max val="6.9"/>
          <c:min val="6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289600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65"/>
          <c:y val="0.13071916010498691"/>
          <c:w val="0.16945763890156726"/>
          <c:h val="0.8431401844000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282578234469895E-2"/>
          <c:y val="8.3612040133781068E-2"/>
          <c:w val="0.6340147315037411"/>
          <c:h val="0.78929765886287662"/>
        </c:manualLayout>
      </c:layout>
      <c:lineChart>
        <c:grouping val="standard"/>
        <c:varyColors val="0"/>
        <c:ser>
          <c:idx val="5"/>
          <c:order val="0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ALB!$H$3:$H$7</c:f>
              <c:numCache>
                <c:formatCode>0.00</c:formatCode>
                <c:ptCount val="5"/>
                <c:pt idx="2">
                  <c:v>4.1500000000000004</c:v>
                </c:pt>
                <c:pt idx="3">
                  <c:v>4.13</c:v>
                </c:pt>
                <c:pt idx="4">
                  <c:v>4.1399999999999997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ALB!$L$2</c:f>
              <c:strCache>
                <c:ptCount val="1"/>
                <c:pt idx="0">
                  <c:v>BCG認証値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ALB!$L$3:$L$20</c:f>
              <c:numCache>
                <c:formatCode>0.0</c:formatCode>
                <c:ptCount val="18"/>
                <c:pt idx="0">
                  <c:v>4.0999999999999996</c:v>
                </c:pt>
                <c:pt idx="1">
                  <c:v>4.0999999999999996</c:v>
                </c:pt>
                <c:pt idx="2">
                  <c:v>4.0999999999999996</c:v>
                </c:pt>
                <c:pt idx="3">
                  <c:v>4.0999999999999996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4.0999999999999996</c:v>
                </c:pt>
                <c:pt idx="7">
                  <c:v>4.0999999999999996</c:v>
                </c:pt>
                <c:pt idx="8">
                  <c:v>4.0999999999999996</c:v>
                </c:pt>
                <c:pt idx="9">
                  <c:v>4.0999999999999996</c:v>
                </c:pt>
                <c:pt idx="10">
                  <c:v>4.0999999999999996</c:v>
                </c:pt>
                <c:pt idx="11">
                  <c:v>4.0999999999999996</c:v>
                </c:pt>
                <c:pt idx="12">
                  <c:v>4.0999999999999996</c:v>
                </c:pt>
                <c:pt idx="13">
                  <c:v>4.0999999999999996</c:v>
                </c:pt>
                <c:pt idx="14">
                  <c:v>4.0999999999999996</c:v>
                </c:pt>
                <c:pt idx="15">
                  <c:v>4.0999999999999996</c:v>
                </c:pt>
                <c:pt idx="16">
                  <c:v>4.0999999999999996</c:v>
                </c:pt>
                <c:pt idx="17">
                  <c:v>4.0999999999999996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ALB!$M$2</c:f>
              <c:strCache>
                <c:ptCount val="1"/>
                <c:pt idx="0">
                  <c:v>BCG平均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ALB!$M$3:$M$20</c:f>
              <c:numCache>
                <c:formatCode>0.00</c:formatCode>
                <c:ptCount val="18"/>
                <c:pt idx="2">
                  <c:v>4.1500000000000004</c:v>
                </c:pt>
                <c:pt idx="3">
                  <c:v>4.13</c:v>
                </c:pt>
                <c:pt idx="4">
                  <c:v>4.13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ALB!$R$2</c:f>
              <c:strCache>
                <c:ptCount val="1"/>
                <c:pt idx="0">
                  <c:v>BCG下限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ALB!$R$3:$R$20</c:f>
              <c:numCache>
                <c:formatCode>General</c:formatCode>
                <c:ptCount val="18"/>
                <c:pt idx="0">
                  <c:v>3.9</c:v>
                </c:pt>
                <c:pt idx="1">
                  <c:v>3.9</c:v>
                </c:pt>
                <c:pt idx="2">
                  <c:v>3.9</c:v>
                </c:pt>
                <c:pt idx="3">
                  <c:v>3.9</c:v>
                </c:pt>
                <c:pt idx="4">
                  <c:v>3.9</c:v>
                </c:pt>
                <c:pt idx="5">
                  <c:v>3.9</c:v>
                </c:pt>
                <c:pt idx="6">
                  <c:v>3.9</c:v>
                </c:pt>
                <c:pt idx="7">
                  <c:v>3.9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3.9</c:v>
                </c:pt>
                <c:pt idx="12">
                  <c:v>3.9</c:v>
                </c:pt>
                <c:pt idx="13">
                  <c:v>3.9</c:v>
                </c:pt>
                <c:pt idx="14">
                  <c:v>3.9</c:v>
                </c:pt>
                <c:pt idx="15">
                  <c:v>3.9</c:v>
                </c:pt>
                <c:pt idx="16">
                  <c:v>3.9</c:v>
                </c:pt>
                <c:pt idx="17">
                  <c:v>3.9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ALB!$S$2</c:f>
              <c:strCache>
                <c:ptCount val="1"/>
                <c:pt idx="0">
                  <c:v>BCG上限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ALB!$S$3:$S$20</c:f>
              <c:numCache>
                <c:formatCode>General</c:formatCode>
                <c:ptCount val="18"/>
                <c:pt idx="0">
                  <c:v>4.3</c:v>
                </c:pt>
                <c:pt idx="1">
                  <c:v>4.3</c:v>
                </c:pt>
                <c:pt idx="2">
                  <c:v>4.3</c:v>
                </c:pt>
                <c:pt idx="3">
                  <c:v>4.3</c:v>
                </c:pt>
                <c:pt idx="4">
                  <c:v>4.3</c:v>
                </c:pt>
                <c:pt idx="5">
                  <c:v>4.3</c:v>
                </c:pt>
                <c:pt idx="6">
                  <c:v>4.3</c:v>
                </c:pt>
                <c:pt idx="7">
                  <c:v>4.3</c:v>
                </c:pt>
                <c:pt idx="8">
                  <c:v>4.3</c:v>
                </c:pt>
                <c:pt idx="9">
                  <c:v>4.3</c:v>
                </c:pt>
                <c:pt idx="10">
                  <c:v>4.3</c:v>
                </c:pt>
                <c:pt idx="11">
                  <c:v>4.3</c:v>
                </c:pt>
                <c:pt idx="12">
                  <c:v>4.3</c:v>
                </c:pt>
                <c:pt idx="13">
                  <c:v>4.3</c:v>
                </c:pt>
                <c:pt idx="14">
                  <c:v>4.3</c:v>
                </c:pt>
                <c:pt idx="15">
                  <c:v>4.3</c:v>
                </c:pt>
                <c:pt idx="16">
                  <c:v>4.3</c:v>
                </c:pt>
                <c:pt idx="17">
                  <c:v>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063360"/>
        <c:axId val="194069632"/>
      </c:lineChart>
      <c:catAx>
        <c:axId val="194063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94069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069632"/>
        <c:scaling>
          <c:orientation val="minMax"/>
          <c:max val="4.5"/>
          <c:min val="3.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94063360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77080153831609"/>
          <c:y val="0.12337647068564379"/>
          <c:w val="0.24105765140055643"/>
          <c:h val="0.824675227899357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2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circle"/>
            <c:size val="7"/>
            <c:spPr>
              <a:solidFill>
                <a:srgbClr val="000099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ALB!$B$3:$B$20</c:f>
              <c:numCache>
                <c:formatCode>0.00</c:formatCode>
                <c:ptCount val="18"/>
                <c:pt idx="1">
                  <c:v>3.9643750000000004</c:v>
                </c:pt>
                <c:pt idx="2">
                  <c:v>3.9743749999999993</c:v>
                </c:pt>
                <c:pt idx="3">
                  <c:v>3.9778125000000002</c:v>
                </c:pt>
                <c:pt idx="4">
                  <c:v>4.0112499999999986</c:v>
                </c:pt>
                <c:pt idx="5">
                  <c:v>4.0321875000000018</c:v>
                </c:pt>
                <c:pt idx="6">
                  <c:v>4.0290625000000002</c:v>
                </c:pt>
                <c:pt idx="7">
                  <c:v>3.9793749999999992</c:v>
                </c:pt>
                <c:pt idx="8">
                  <c:v>3.9887499999999991</c:v>
                </c:pt>
                <c:pt idx="9">
                  <c:v>3.9809375</c:v>
                </c:pt>
                <c:pt idx="10">
                  <c:v>3.9790624999999999</c:v>
                </c:pt>
                <c:pt idx="11">
                  <c:v>3.9859375000000008</c:v>
                </c:pt>
                <c:pt idx="12">
                  <c:v>3.9743750000000002</c:v>
                </c:pt>
                <c:pt idx="13">
                  <c:v>3.9656249999999997</c:v>
                </c:pt>
                <c:pt idx="14">
                  <c:v>3.9665624999999998</c:v>
                </c:pt>
                <c:pt idx="15">
                  <c:v>3.9743750000000002</c:v>
                </c:pt>
                <c:pt idx="16">
                  <c:v>4.0006250000000003</c:v>
                </c:pt>
                <c:pt idx="17">
                  <c:v>4.007083333333334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ALB!$C$3:$C$20</c:f>
              <c:numCache>
                <c:formatCode>0.00</c:formatCode>
                <c:ptCount val="18"/>
                <c:pt idx="2">
                  <c:v>4.0706818181818187</c:v>
                </c:pt>
                <c:pt idx="3">
                  <c:v>4.0392499999999982</c:v>
                </c:pt>
                <c:pt idx="4">
                  <c:v>4.0178947368421047</c:v>
                </c:pt>
                <c:pt idx="5">
                  <c:v>4.0231578947368423</c:v>
                </c:pt>
                <c:pt idx="6">
                  <c:v>4.0030999999999999</c:v>
                </c:pt>
                <c:pt idx="7">
                  <c:v>4.0358421052631579</c:v>
                </c:pt>
                <c:pt idx="8">
                  <c:v>4.0355263157894745</c:v>
                </c:pt>
                <c:pt idx="9">
                  <c:v>4.0309523809523817</c:v>
                </c:pt>
                <c:pt idx="10">
                  <c:v>4.0571428571428569</c:v>
                </c:pt>
                <c:pt idx="11">
                  <c:v>4.0366666666666662</c:v>
                </c:pt>
                <c:pt idx="12">
                  <c:v>4.0487142857142855</c:v>
                </c:pt>
                <c:pt idx="13">
                  <c:v>4.0358999999999998</c:v>
                </c:pt>
                <c:pt idx="14">
                  <c:v>4.054291666666666</c:v>
                </c:pt>
                <c:pt idx="15">
                  <c:v>4.041500000000001</c:v>
                </c:pt>
                <c:pt idx="16">
                  <c:v>4.0111904761904755</c:v>
                </c:pt>
                <c:pt idx="17">
                  <c:v>4.0106190476190484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ALB!$D$3:$D$20</c:f>
              <c:numCache>
                <c:formatCode>0.00</c:formatCode>
                <c:ptCount val="18"/>
                <c:pt idx="2">
                  <c:v>4.0374999999999996</c:v>
                </c:pt>
                <c:pt idx="3">
                  <c:v>4</c:v>
                </c:pt>
                <c:pt idx="4">
                  <c:v>4</c:v>
                </c:pt>
                <c:pt idx="5">
                  <c:v>3.9650000000000007</c:v>
                </c:pt>
                <c:pt idx="6">
                  <c:v>3.954545454545455</c:v>
                </c:pt>
                <c:pt idx="7">
                  <c:v>4</c:v>
                </c:pt>
                <c:pt idx="8">
                  <c:v>3.9857142857142867</c:v>
                </c:pt>
                <c:pt idx="9">
                  <c:v>3.9913043478260875</c:v>
                </c:pt>
                <c:pt idx="10">
                  <c:v>3.9952380952380957</c:v>
                </c:pt>
                <c:pt idx="11">
                  <c:v>3.98</c:v>
                </c:pt>
                <c:pt idx="12">
                  <c:v>3.9761904761904763</c:v>
                </c:pt>
                <c:pt idx="13">
                  <c:v>4.0549999999999997</c:v>
                </c:pt>
                <c:pt idx="14">
                  <c:v>3.9718749999999998</c:v>
                </c:pt>
                <c:pt idx="15">
                  <c:v>4.0640000000000001</c:v>
                </c:pt>
                <c:pt idx="16">
                  <c:v>3.9949999999999997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ALB!$E$2</c:f>
              <c:strCache>
                <c:ptCount val="1"/>
                <c:pt idx="0">
                  <c:v>県立佐原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7"/>
            <c:spPr>
              <a:solidFill>
                <a:srgbClr val="00B0F0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ALB!$E$3:$E$20</c:f>
              <c:numCache>
                <c:formatCode>0.00</c:formatCode>
                <c:ptCount val="18"/>
                <c:pt idx="1">
                  <c:v>4.0199999999999996</c:v>
                </c:pt>
                <c:pt idx="2">
                  <c:v>4.0199999999999996</c:v>
                </c:pt>
                <c:pt idx="3">
                  <c:v>4.03</c:v>
                </c:pt>
                <c:pt idx="4">
                  <c:v>4.0199999999999996</c:v>
                </c:pt>
                <c:pt idx="5">
                  <c:v>4</c:v>
                </c:pt>
                <c:pt idx="6">
                  <c:v>4.01</c:v>
                </c:pt>
                <c:pt idx="7">
                  <c:v>4.0199999999999996</c:v>
                </c:pt>
                <c:pt idx="8">
                  <c:v>4</c:v>
                </c:pt>
                <c:pt idx="9">
                  <c:v>4</c:v>
                </c:pt>
                <c:pt idx="10">
                  <c:v>4.0199999999999996</c:v>
                </c:pt>
                <c:pt idx="11">
                  <c:v>4.03</c:v>
                </c:pt>
                <c:pt idx="12">
                  <c:v>4.03</c:v>
                </c:pt>
                <c:pt idx="13">
                  <c:v>4.04</c:v>
                </c:pt>
                <c:pt idx="14">
                  <c:v>4.03</c:v>
                </c:pt>
                <c:pt idx="15">
                  <c:v>4.03</c:v>
                </c:pt>
                <c:pt idx="16">
                  <c:v>4.01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>
              <a:solidFill>
                <a:srgbClr val="663300"/>
              </a:solidFill>
            </a:ln>
          </c:spPr>
          <c:marker>
            <c:symbol val="circle"/>
            <c:size val="7"/>
            <c:spPr>
              <a:solidFill>
                <a:srgbClr val="663300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ALB!$F$3:$F$20</c:f>
              <c:numCache>
                <c:formatCode>0.00</c:formatCode>
                <c:ptCount val="18"/>
                <c:pt idx="2">
                  <c:v>4.05</c:v>
                </c:pt>
                <c:pt idx="3">
                  <c:v>4.01</c:v>
                </c:pt>
                <c:pt idx="4">
                  <c:v>4.0227272727272725</c:v>
                </c:pt>
                <c:pt idx="5">
                  <c:v>4.0149999999999997</c:v>
                </c:pt>
                <c:pt idx="6">
                  <c:v>4.0150000000000006</c:v>
                </c:pt>
                <c:pt idx="7">
                  <c:v>4.0047619047619047</c:v>
                </c:pt>
                <c:pt idx="8">
                  <c:v>4.0052631578947366</c:v>
                </c:pt>
                <c:pt idx="9">
                  <c:v>4.004545454545454</c:v>
                </c:pt>
                <c:pt idx="10">
                  <c:v>4.0095238095238086</c:v>
                </c:pt>
                <c:pt idx="11">
                  <c:v>3.9874999999999994</c:v>
                </c:pt>
                <c:pt idx="12">
                  <c:v>4</c:v>
                </c:pt>
                <c:pt idx="13">
                  <c:v>4.020833333333333</c:v>
                </c:pt>
                <c:pt idx="14">
                  <c:v>4</c:v>
                </c:pt>
                <c:pt idx="15">
                  <c:v>3.9449999999999994</c:v>
                </c:pt>
                <c:pt idx="16">
                  <c:v>3.9909090909090916</c:v>
                </c:pt>
                <c:pt idx="17">
                  <c:v>3.9666666666666672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>
              <a:solidFill>
                <a:srgbClr val="008080"/>
              </a:solidFill>
            </a:ln>
          </c:spPr>
          <c:marker>
            <c:symbol val="circle"/>
            <c:size val="7"/>
            <c:spPr>
              <a:solidFill>
                <a:srgbClr val="008080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ALB!$G$3:$G$20</c:f>
              <c:numCache>
                <c:formatCode>0.00</c:formatCode>
                <c:ptCount val="18"/>
                <c:pt idx="0">
                  <c:v>4.0141666666666671</c:v>
                </c:pt>
                <c:pt idx="1">
                  <c:v>4.0503985507246378</c:v>
                </c:pt>
                <c:pt idx="2">
                  <c:v>4.0437666666666665</c:v>
                </c:pt>
                <c:pt idx="3">
                  <c:v>4.0276562500000006</c:v>
                </c:pt>
                <c:pt idx="4">
                  <c:v>4.056111111111111</c:v>
                </c:pt>
                <c:pt idx="5">
                  <c:v>4.0644927536231874</c:v>
                </c:pt>
                <c:pt idx="6">
                  <c:v>4.054823529411764</c:v>
                </c:pt>
                <c:pt idx="7">
                  <c:v>4.0661363636363639</c:v>
                </c:pt>
                <c:pt idx="8">
                  <c:v>4.085572916666667</c:v>
                </c:pt>
                <c:pt idx="9">
                  <c:v>4.068695652173913</c:v>
                </c:pt>
                <c:pt idx="10">
                  <c:v>4.0842857142857145</c:v>
                </c:pt>
                <c:pt idx="11">
                  <c:v>4.0745833333333339</c:v>
                </c:pt>
                <c:pt idx="12">
                  <c:v>4.0726666666666667</c:v>
                </c:pt>
                <c:pt idx="13">
                  <c:v>4.0785833333333326</c:v>
                </c:pt>
                <c:pt idx="14">
                  <c:v>4.0815740740740738</c:v>
                </c:pt>
                <c:pt idx="15">
                  <c:v>4.0735256410256406</c:v>
                </c:pt>
                <c:pt idx="16">
                  <c:v>4.0944318181818176</c:v>
                </c:pt>
              </c:numCache>
            </c:numRef>
          </c:val>
          <c:smooth val="0"/>
        </c:ser>
        <c:ser>
          <c:idx val="13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>
              <a:solidFill>
                <a:srgbClr val="00FF00"/>
              </a:solidFill>
            </a:ln>
          </c:spPr>
          <c:marker>
            <c:symbol val="circle"/>
            <c:size val="7"/>
            <c:spPr>
              <a:solidFill>
                <a:srgbClr val="00FF00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ALB!$H$3:$H$20</c:f>
              <c:numCache>
                <c:formatCode>0.00</c:formatCode>
                <c:ptCount val="18"/>
                <c:pt idx="2">
                  <c:v>4.1500000000000004</c:v>
                </c:pt>
                <c:pt idx="3">
                  <c:v>4.13</c:v>
                </c:pt>
                <c:pt idx="4">
                  <c:v>4.1399999999999997</c:v>
                </c:pt>
                <c:pt idx="5">
                  <c:v>4.03</c:v>
                </c:pt>
                <c:pt idx="6">
                  <c:v>4.12</c:v>
                </c:pt>
                <c:pt idx="7">
                  <c:v>4.12</c:v>
                </c:pt>
                <c:pt idx="8">
                  <c:v>4.0999999999999996</c:v>
                </c:pt>
                <c:pt idx="9">
                  <c:v>4.07</c:v>
                </c:pt>
                <c:pt idx="10">
                  <c:v>4.08</c:v>
                </c:pt>
                <c:pt idx="11">
                  <c:v>4.0599999999999996</c:v>
                </c:pt>
                <c:pt idx="12">
                  <c:v>4.04</c:v>
                </c:pt>
                <c:pt idx="13">
                  <c:v>3.99</c:v>
                </c:pt>
                <c:pt idx="14">
                  <c:v>4.05</c:v>
                </c:pt>
                <c:pt idx="15">
                  <c:v>4.12</c:v>
                </c:pt>
                <c:pt idx="16">
                  <c:v>4.12</c:v>
                </c:pt>
                <c:pt idx="17">
                  <c:v>4.0599999999999996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ALB!$I$2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circle"/>
            <c:size val="7"/>
            <c:spPr>
              <a:solidFill>
                <a:srgbClr val="000099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ALB!$I$3:$I$20</c:f>
              <c:numCache>
                <c:formatCode>0.00</c:formatCode>
                <c:ptCount val="18"/>
                <c:pt idx="2">
                  <c:v>3.9369999999999998</c:v>
                </c:pt>
                <c:pt idx="3">
                  <c:v>3.9319999999999999</c:v>
                </c:pt>
                <c:pt idx="4">
                  <c:v>3.9420000000000002</c:v>
                </c:pt>
                <c:pt idx="5">
                  <c:v>3.9489999999999998</c:v>
                </c:pt>
                <c:pt idx="6">
                  <c:v>3.9590000000000001</c:v>
                </c:pt>
                <c:pt idx="7">
                  <c:v>4.0030000000000001</c:v>
                </c:pt>
                <c:pt idx="8">
                  <c:v>3.9390000000000001</c:v>
                </c:pt>
                <c:pt idx="9">
                  <c:v>3.972</c:v>
                </c:pt>
                <c:pt idx="10">
                  <c:v>3.9470000000000001</c:v>
                </c:pt>
                <c:pt idx="11">
                  <c:v>3.952</c:v>
                </c:pt>
                <c:pt idx="12">
                  <c:v>3.9460000000000002</c:v>
                </c:pt>
                <c:pt idx="13">
                  <c:v>3.952</c:v>
                </c:pt>
                <c:pt idx="14">
                  <c:v>3.972</c:v>
                </c:pt>
                <c:pt idx="15">
                  <c:v>3.9670000000000001</c:v>
                </c:pt>
                <c:pt idx="16">
                  <c:v>3.9929999999999999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>
              <a:solidFill>
                <a:srgbClr val="FF6600"/>
              </a:solidFill>
            </a:ln>
          </c:spPr>
          <c:marker>
            <c:symbol val="circle"/>
            <c:size val="7"/>
            <c:spPr>
              <a:solidFill>
                <a:srgbClr val="FF6600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ALB!$J$3:$J$20</c:f>
              <c:numCache>
                <c:formatCode>0.00</c:formatCode>
                <c:ptCount val="18"/>
                <c:pt idx="1">
                  <c:v>3.94</c:v>
                </c:pt>
                <c:pt idx="2">
                  <c:v>3.93</c:v>
                </c:pt>
                <c:pt idx="3">
                  <c:v>3.94</c:v>
                </c:pt>
                <c:pt idx="4">
                  <c:v>3.96</c:v>
                </c:pt>
                <c:pt idx="5">
                  <c:v>3.98</c:v>
                </c:pt>
                <c:pt idx="6">
                  <c:v>4.01</c:v>
                </c:pt>
                <c:pt idx="7">
                  <c:v>4</c:v>
                </c:pt>
                <c:pt idx="8">
                  <c:v>3.98</c:v>
                </c:pt>
                <c:pt idx="9">
                  <c:v>3.94</c:v>
                </c:pt>
                <c:pt idx="10">
                  <c:v>3.94</c:v>
                </c:pt>
                <c:pt idx="11">
                  <c:v>3.94</c:v>
                </c:pt>
                <c:pt idx="12">
                  <c:v>3.92</c:v>
                </c:pt>
                <c:pt idx="13">
                  <c:v>3.95</c:v>
                </c:pt>
                <c:pt idx="14">
                  <c:v>3.99</c:v>
                </c:pt>
                <c:pt idx="15">
                  <c:v>4.03</c:v>
                </c:pt>
                <c:pt idx="16">
                  <c:v>4.04</c:v>
                </c:pt>
              </c:numCache>
            </c:numRef>
          </c:val>
          <c:smooth val="0"/>
        </c:ser>
        <c:ser>
          <c:idx val="7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7"/>
            <c:spPr>
              <a:solidFill>
                <a:srgbClr val="7030A0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ALB!$K$3:$K$20</c:f>
              <c:numCache>
                <c:formatCode>0.00</c:formatCode>
                <c:ptCount val="1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3.9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</c:numCache>
            </c:numRef>
          </c:val>
          <c:smooth val="0"/>
        </c:ser>
        <c:ser>
          <c:idx val="8"/>
          <c:order val="10"/>
          <c:tx>
            <c:strRef>
              <c:f>ALB!$O$2</c:f>
              <c:strCache>
                <c:ptCount val="1"/>
                <c:pt idx="0">
                  <c:v>BCP認証値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x"/>
            <c:size val="7"/>
            <c:spPr>
              <a:solidFill>
                <a:srgbClr val="FF0000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ALB!$O$3:$O$20</c:f>
              <c:numCache>
                <c:formatCode>0.0</c:formatCode>
                <c:ptCount val="1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</c:numCache>
            </c:numRef>
          </c:val>
          <c:smooth val="0"/>
        </c:ser>
        <c:ser>
          <c:idx val="9"/>
          <c:order val="11"/>
          <c:tx>
            <c:strRef>
              <c:f>ALB!$P$2</c:f>
              <c:strCache>
                <c:ptCount val="1"/>
                <c:pt idx="0">
                  <c:v>BCP平均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x"/>
            <c:size val="7"/>
            <c:spPr>
              <a:solidFill>
                <a:schemeClr val="tx1"/>
              </a:solidFill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ALB!$P$3:$P$20</c:f>
              <c:numCache>
                <c:formatCode>0.00</c:formatCode>
                <c:ptCount val="18"/>
                <c:pt idx="0">
                  <c:v>4.007083333333334</c:v>
                </c:pt>
                <c:pt idx="1">
                  <c:v>3.9949547101449268</c:v>
                </c:pt>
                <c:pt idx="2">
                  <c:v>4.0070359427609432</c:v>
                </c:pt>
                <c:pt idx="3">
                  <c:v>3.9951909722222223</c:v>
                </c:pt>
                <c:pt idx="4">
                  <c:v>4.0033314578533874</c:v>
                </c:pt>
                <c:pt idx="5">
                  <c:v>4.005883814836003</c:v>
                </c:pt>
                <c:pt idx="6">
                  <c:v>4.0155531483957221</c:v>
                </c:pt>
                <c:pt idx="7">
                  <c:v>4.0229115373661433</c:v>
                </c:pt>
                <c:pt idx="8">
                  <c:v>4.0119826676065156</c:v>
                </c:pt>
                <c:pt idx="9">
                  <c:v>4.0058435335497835</c:v>
                </c:pt>
                <c:pt idx="10">
                  <c:v>4.0112252976190472</c:v>
                </c:pt>
                <c:pt idx="11">
                  <c:v>4.0046687499999996</c:v>
                </c:pt>
                <c:pt idx="12">
                  <c:v>4.0007946428571426</c:v>
                </c:pt>
                <c:pt idx="13">
                  <c:v>3.9987941666666664</c:v>
                </c:pt>
                <c:pt idx="14">
                  <c:v>4.0116303240740745</c:v>
                </c:pt>
                <c:pt idx="15">
                  <c:v>4.024540064102565</c:v>
                </c:pt>
                <c:pt idx="16">
                  <c:v>4.0255156385281383</c:v>
                </c:pt>
                <c:pt idx="17">
                  <c:v>4.0088738095238101</c:v>
                </c:pt>
              </c:numCache>
            </c:numRef>
          </c:val>
          <c:smooth val="0"/>
        </c:ser>
        <c:ser>
          <c:idx val="10"/>
          <c:order val="12"/>
          <c:tx>
            <c:strRef>
              <c:f>ALB!$T$2</c:f>
              <c:strCache>
                <c:ptCount val="1"/>
                <c:pt idx="0">
                  <c:v>BCP下限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ALB!$T$3:$T$20</c:f>
              <c:numCache>
                <c:formatCode>General</c:formatCode>
                <c:ptCount val="18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  <c:pt idx="10">
                  <c:v>3.8</c:v>
                </c:pt>
                <c:pt idx="11">
                  <c:v>3.8</c:v>
                </c:pt>
                <c:pt idx="12">
                  <c:v>3.8</c:v>
                </c:pt>
                <c:pt idx="13">
                  <c:v>3.8</c:v>
                </c:pt>
                <c:pt idx="14">
                  <c:v>3.8</c:v>
                </c:pt>
                <c:pt idx="15">
                  <c:v>3.8</c:v>
                </c:pt>
                <c:pt idx="16">
                  <c:v>3.8</c:v>
                </c:pt>
                <c:pt idx="17">
                  <c:v>3.8</c:v>
                </c:pt>
              </c:numCache>
            </c:numRef>
          </c:val>
          <c:smooth val="0"/>
        </c:ser>
        <c:ser>
          <c:idx val="11"/>
          <c:order val="13"/>
          <c:tx>
            <c:strRef>
              <c:f>ALB!$U$2</c:f>
              <c:strCache>
                <c:ptCount val="1"/>
                <c:pt idx="0">
                  <c:v>BCP上限</c:v>
                </c:pt>
              </c:strCache>
            </c:strRef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ALB!$U$3:$U$20</c:f>
              <c:numCache>
                <c:formatCode>General</c:formatCode>
                <c:ptCount val="18"/>
                <c:pt idx="0">
                  <c:v>4.2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  <c:pt idx="13">
                  <c:v>4.2</c:v>
                </c:pt>
                <c:pt idx="14">
                  <c:v>4.2</c:v>
                </c:pt>
                <c:pt idx="15">
                  <c:v>4.2</c:v>
                </c:pt>
                <c:pt idx="16">
                  <c:v>4.2</c:v>
                </c:pt>
                <c:pt idx="17">
                  <c:v>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157952"/>
        <c:axId val="194516480"/>
      </c:lineChart>
      <c:catAx>
        <c:axId val="194157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100"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94516480"/>
        <c:crosses val="autoZero"/>
        <c:auto val="1"/>
        <c:lblAlgn val="ctr"/>
        <c:lblOffset val="100"/>
        <c:noMultiLvlLbl val="0"/>
      </c:catAx>
      <c:valAx>
        <c:axId val="194516480"/>
        <c:scaling>
          <c:orientation val="minMax"/>
          <c:max val="4.4000000000000004"/>
          <c:min val="3.6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94157952"/>
        <c:crosses val="autoZero"/>
        <c:crossBetween val="between"/>
        <c:majorUnit val="0.2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6439002448128046"/>
          <c:y val="8.3499514967004307E-2"/>
          <c:w val="0.23560997551871957"/>
          <c:h val="0.8637124199046808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50"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0777" l="0.70000000000000062" r="0.70000000000000062" t="0.75000000000000777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40373"/>
        </c:manualLayout>
      </c:layout>
      <c:lineChart>
        <c:grouping val="standard"/>
        <c:varyColors val="0"/>
        <c:ser>
          <c:idx val="0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TBIL!$B$3:$B$20</c:f>
              <c:numCache>
                <c:formatCode>0.00</c:formatCode>
                <c:ptCount val="18"/>
                <c:pt idx="1">
                  <c:v>2.2150000000000007</c:v>
                </c:pt>
                <c:pt idx="2">
                  <c:v>2.2043750000000011</c:v>
                </c:pt>
                <c:pt idx="3">
                  <c:v>2.2187499999999996</c:v>
                </c:pt>
                <c:pt idx="4">
                  <c:v>2.1812500000000004</c:v>
                </c:pt>
                <c:pt idx="5">
                  <c:v>2.1878125000000002</c:v>
                </c:pt>
                <c:pt idx="6">
                  <c:v>2.2037499999999999</c:v>
                </c:pt>
                <c:pt idx="7">
                  <c:v>2.2421874999999996</c:v>
                </c:pt>
                <c:pt idx="8">
                  <c:v>2.2243750000000002</c:v>
                </c:pt>
                <c:pt idx="9">
                  <c:v>2.2109375000000009</c:v>
                </c:pt>
                <c:pt idx="10">
                  <c:v>2.2184375000000007</c:v>
                </c:pt>
                <c:pt idx="11">
                  <c:v>2.2190624999999997</c:v>
                </c:pt>
                <c:pt idx="12">
                  <c:v>2.2146875000000006</c:v>
                </c:pt>
                <c:pt idx="13">
                  <c:v>2.2081250000000003</c:v>
                </c:pt>
                <c:pt idx="14">
                  <c:v>2.2087500000000002</c:v>
                </c:pt>
                <c:pt idx="15">
                  <c:v>2.2021875000000004</c:v>
                </c:pt>
                <c:pt idx="16">
                  <c:v>2.2187500000000004</c:v>
                </c:pt>
                <c:pt idx="17">
                  <c:v>2.2216666666666667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TBIL!$C$3:$C$20</c:f>
              <c:numCache>
                <c:formatCode>0.00</c:formatCode>
                <c:ptCount val="18"/>
                <c:pt idx="2">
                  <c:v>2.394545454545455</c:v>
                </c:pt>
                <c:pt idx="3">
                  <c:v>2.3886000000000003</c:v>
                </c:pt>
                <c:pt idx="4">
                  <c:v>2.3786842105263153</c:v>
                </c:pt>
                <c:pt idx="5">
                  <c:v>2.3776315789473683</c:v>
                </c:pt>
                <c:pt idx="6">
                  <c:v>2.3792999999999997</c:v>
                </c:pt>
                <c:pt idx="7">
                  <c:v>2.3716842105263165</c:v>
                </c:pt>
                <c:pt idx="8">
                  <c:v>2.3673684210526313</c:v>
                </c:pt>
                <c:pt idx="9">
                  <c:v>2.3811904761904765</c:v>
                </c:pt>
                <c:pt idx="10">
                  <c:v>2.3840476190476192</c:v>
                </c:pt>
                <c:pt idx="11">
                  <c:v>2.3721904761904757</c:v>
                </c:pt>
                <c:pt idx="12">
                  <c:v>2.3712857142857149</c:v>
                </c:pt>
                <c:pt idx="13">
                  <c:v>2.3763999999999998</c:v>
                </c:pt>
                <c:pt idx="14">
                  <c:v>2.3770833333333332</c:v>
                </c:pt>
                <c:pt idx="15">
                  <c:v>2.3587500000000001</c:v>
                </c:pt>
                <c:pt idx="16">
                  <c:v>2.3558571428571433</c:v>
                </c:pt>
                <c:pt idx="17">
                  <c:v>2.3695238095238094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TBIL!$D$3:$D$20</c:f>
              <c:numCache>
                <c:formatCode>0.00</c:formatCode>
                <c:ptCount val="18"/>
                <c:pt idx="2">
                  <c:v>2.1333333333333337</c:v>
                </c:pt>
                <c:pt idx="3">
                  <c:v>2.1216666666666666</c:v>
                </c:pt>
                <c:pt idx="4">
                  <c:v>2.1</c:v>
                </c:pt>
                <c:pt idx="5">
                  <c:v>2.1200000000000006</c:v>
                </c:pt>
                <c:pt idx="6">
                  <c:v>2.1318181818181823</c:v>
                </c:pt>
                <c:pt idx="7">
                  <c:v>2.1473684210526316</c:v>
                </c:pt>
                <c:pt idx="8">
                  <c:v>2.1571428571428575</c:v>
                </c:pt>
                <c:pt idx="9">
                  <c:v>2.1739130434782608</c:v>
                </c:pt>
                <c:pt idx="10">
                  <c:v>2.0761904761904768</c:v>
                </c:pt>
                <c:pt idx="11">
                  <c:v>2.0299999999999998</c:v>
                </c:pt>
                <c:pt idx="12">
                  <c:v>2.0352941176470587</c:v>
                </c:pt>
                <c:pt idx="13">
                  <c:v>2.161111111111111</c:v>
                </c:pt>
                <c:pt idx="14">
                  <c:v>2.15578947368421</c:v>
                </c:pt>
                <c:pt idx="15">
                  <c:v>2.1946153846153846</c:v>
                </c:pt>
                <c:pt idx="16">
                  <c:v>2.1664285714285714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TBIL!$E$2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TBIL!$E$3:$E$20</c:f>
              <c:numCache>
                <c:formatCode>0.00</c:formatCode>
                <c:ptCount val="18"/>
                <c:pt idx="1">
                  <c:v>2.41</c:v>
                </c:pt>
                <c:pt idx="2">
                  <c:v>2.4</c:v>
                </c:pt>
                <c:pt idx="3">
                  <c:v>2.4</c:v>
                </c:pt>
                <c:pt idx="4">
                  <c:v>2.42</c:v>
                </c:pt>
                <c:pt idx="5">
                  <c:v>2.4</c:v>
                </c:pt>
                <c:pt idx="6">
                  <c:v>2.41</c:v>
                </c:pt>
                <c:pt idx="7">
                  <c:v>2.41</c:v>
                </c:pt>
                <c:pt idx="8">
                  <c:v>2.42</c:v>
                </c:pt>
                <c:pt idx="9">
                  <c:v>2.42</c:v>
                </c:pt>
                <c:pt idx="10">
                  <c:v>2.41</c:v>
                </c:pt>
                <c:pt idx="11">
                  <c:v>2.41</c:v>
                </c:pt>
                <c:pt idx="12">
                  <c:v>2.4</c:v>
                </c:pt>
                <c:pt idx="13">
                  <c:v>2.41</c:v>
                </c:pt>
                <c:pt idx="14">
                  <c:v>2.44</c:v>
                </c:pt>
                <c:pt idx="15">
                  <c:v>2.4300000000000002</c:v>
                </c:pt>
                <c:pt idx="16">
                  <c:v>2.4300000000000002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TBIL!$F$3:$F$20</c:f>
              <c:numCache>
                <c:formatCode>0.00</c:formatCode>
                <c:ptCount val="18"/>
                <c:pt idx="2">
                  <c:v>2.125</c:v>
                </c:pt>
                <c:pt idx="3">
                  <c:v>2.1124999999999998</c:v>
                </c:pt>
                <c:pt idx="4">
                  <c:v>2.1372727272727272</c:v>
                </c:pt>
                <c:pt idx="5">
                  <c:v>2.1274999999999999</c:v>
                </c:pt>
                <c:pt idx="6">
                  <c:v>2.125</c:v>
                </c:pt>
                <c:pt idx="7">
                  <c:v>2.156190476190476</c:v>
                </c:pt>
                <c:pt idx="8">
                  <c:v>2.2478947368421052</c:v>
                </c:pt>
                <c:pt idx="9">
                  <c:v>2.1836363636363636</c:v>
                </c:pt>
                <c:pt idx="10">
                  <c:v>2.1314285714285717</c:v>
                </c:pt>
                <c:pt idx="11">
                  <c:v>2.1212500000000003</c:v>
                </c:pt>
                <c:pt idx="12">
                  <c:v>2.1150000000000002</c:v>
                </c:pt>
                <c:pt idx="13">
                  <c:v>2.1291666666666669</c:v>
                </c:pt>
                <c:pt idx="14">
                  <c:v>2.1533333333333333</c:v>
                </c:pt>
                <c:pt idx="15">
                  <c:v>2.1070000000000002</c:v>
                </c:pt>
                <c:pt idx="16">
                  <c:v>2.1109999999999998</c:v>
                </c:pt>
                <c:pt idx="17">
                  <c:v>2.0876190476190479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TBIL!$G$3:$G$20</c:f>
              <c:numCache>
                <c:formatCode>0.00</c:formatCode>
                <c:ptCount val="18"/>
                <c:pt idx="0">
                  <c:v>2.3875333333333333</c:v>
                </c:pt>
                <c:pt idx="1">
                  <c:v>2.3842857142857139</c:v>
                </c:pt>
                <c:pt idx="2">
                  <c:v>2.3906410256410262</c:v>
                </c:pt>
                <c:pt idx="3">
                  <c:v>2.4408854166666671</c:v>
                </c:pt>
                <c:pt idx="4">
                  <c:v>2.4229166666666666</c:v>
                </c:pt>
                <c:pt idx="5">
                  <c:v>2.4243666666666659</c:v>
                </c:pt>
                <c:pt idx="6">
                  <c:v>2.4283333333333337</c:v>
                </c:pt>
                <c:pt idx="7">
                  <c:v>2.4193939393939394</c:v>
                </c:pt>
                <c:pt idx="8">
                  <c:v>2.4092499999999997</c:v>
                </c:pt>
                <c:pt idx="9">
                  <c:v>2.4181250000000003</c:v>
                </c:pt>
                <c:pt idx="10">
                  <c:v>2.3955357142857143</c:v>
                </c:pt>
                <c:pt idx="11">
                  <c:v>2.3919444444444444</c:v>
                </c:pt>
                <c:pt idx="12">
                  <c:v>2.4035964912280705</c:v>
                </c:pt>
                <c:pt idx="13">
                  <c:v>2.4295833333333334</c:v>
                </c:pt>
                <c:pt idx="14">
                  <c:v>2.4209649122807018</c:v>
                </c:pt>
                <c:pt idx="15">
                  <c:v>2.4305208333333339</c:v>
                </c:pt>
                <c:pt idx="16">
                  <c:v>2.419130434782609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TBIL!$H$3:$H$20</c:f>
              <c:numCache>
                <c:formatCode>0.00</c:formatCode>
                <c:ptCount val="18"/>
                <c:pt idx="2">
                  <c:v>2.2200000000000002</c:v>
                </c:pt>
                <c:pt idx="3">
                  <c:v>2.23</c:v>
                </c:pt>
                <c:pt idx="4">
                  <c:v>2.36</c:v>
                </c:pt>
                <c:pt idx="5">
                  <c:v>2.37</c:v>
                </c:pt>
                <c:pt idx="6">
                  <c:v>2.3780000000000001</c:v>
                </c:pt>
                <c:pt idx="7">
                  <c:v>2.363</c:v>
                </c:pt>
                <c:pt idx="8">
                  <c:v>2.37</c:v>
                </c:pt>
                <c:pt idx="9">
                  <c:v>2.4</c:v>
                </c:pt>
                <c:pt idx="10">
                  <c:v>2.4</c:v>
                </c:pt>
                <c:pt idx="11">
                  <c:v>2.38</c:v>
                </c:pt>
                <c:pt idx="12">
                  <c:v>2.383</c:v>
                </c:pt>
                <c:pt idx="13">
                  <c:v>2.37</c:v>
                </c:pt>
                <c:pt idx="14">
                  <c:v>2.38</c:v>
                </c:pt>
                <c:pt idx="15">
                  <c:v>2.42</c:v>
                </c:pt>
                <c:pt idx="16">
                  <c:v>2.42</c:v>
                </c:pt>
                <c:pt idx="17">
                  <c:v>2.4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TBIL!$I$2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TBIL!$I$3:$I$20</c:f>
              <c:numCache>
                <c:formatCode>0.00</c:formatCode>
                <c:ptCount val="18"/>
                <c:pt idx="2">
                  <c:v>2.089</c:v>
                </c:pt>
                <c:pt idx="3">
                  <c:v>2.0960000000000001</c:v>
                </c:pt>
                <c:pt idx="4">
                  <c:v>2.097</c:v>
                </c:pt>
                <c:pt idx="5">
                  <c:v>2.0939999999999999</c:v>
                </c:pt>
                <c:pt idx="6">
                  <c:v>2.1019999999999999</c:v>
                </c:pt>
                <c:pt idx="7">
                  <c:v>2.0790000000000002</c:v>
                </c:pt>
                <c:pt idx="8">
                  <c:v>2.1389999999999998</c:v>
                </c:pt>
                <c:pt idx="9">
                  <c:v>2.0790000000000002</c:v>
                </c:pt>
                <c:pt idx="10">
                  <c:v>2.0859999999999999</c:v>
                </c:pt>
                <c:pt idx="11">
                  <c:v>2.0710000000000002</c:v>
                </c:pt>
                <c:pt idx="12">
                  <c:v>2.101</c:v>
                </c:pt>
                <c:pt idx="13">
                  <c:v>2.0409999999999999</c:v>
                </c:pt>
                <c:pt idx="14">
                  <c:v>1.873</c:v>
                </c:pt>
                <c:pt idx="15">
                  <c:v>1.8420000000000001</c:v>
                </c:pt>
                <c:pt idx="16">
                  <c:v>2.1150000000000002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TBIL!$J$3:$J$20</c:f>
              <c:numCache>
                <c:formatCode>0.00</c:formatCode>
                <c:ptCount val="18"/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2.2000000000000002</c:v>
                </c:pt>
                <c:pt idx="15">
                  <c:v>2.2000000000000002</c:v>
                </c:pt>
                <c:pt idx="16">
                  <c:v>2.2000000000000002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TBIL!$K$3:$K$20</c:f>
              <c:numCache>
                <c:formatCode>0.00</c:formatCode>
                <c:ptCount val="18"/>
                <c:pt idx="0">
                  <c:v>2.2000000000000002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2.1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2.1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2.2000000000000002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TBIL!$L$2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TBIL!$L$3:$L$20</c:f>
              <c:numCache>
                <c:formatCode>0.0</c:formatCode>
                <c:ptCount val="18"/>
                <c:pt idx="0">
                  <c:v>2.2999999999999998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2.2999999999999998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2.2999999999999998</c:v>
                </c:pt>
                <c:pt idx="17">
                  <c:v>2.2999999999999998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TBIL!$M$2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TBIL!$M$3:$M$20</c:f>
              <c:numCache>
                <c:formatCode>0.00</c:formatCode>
                <c:ptCount val="18"/>
                <c:pt idx="0">
                  <c:v>2.2937666666666665</c:v>
                </c:pt>
                <c:pt idx="1">
                  <c:v>2.281857142857143</c:v>
                </c:pt>
                <c:pt idx="2">
                  <c:v>2.2356894813519816</c:v>
                </c:pt>
                <c:pt idx="3">
                  <c:v>2.2408402083333332</c:v>
                </c:pt>
                <c:pt idx="4">
                  <c:v>2.249712360446571</c:v>
                </c:pt>
                <c:pt idx="5">
                  <c:v>2.2501310745614034</c:v>
                </c:pt>
                <c:pt idx="6">
                  <c:v>2.2458201515151517</c:v>
                </c:pt>
                <c:pt idx="7">
                  <c:v>2.2588824547163364</c:v>
                </c:pt>
                <c:pt idx="8">
                  <c:v>2.2735031015037594</c:v>
                </c:pt>
                <c:pt idx="9">
                  <c:v>2.2566802383305102</c:v>
                </c:pt>
                <c:pt idx="10">
                  <c:v>2.240163988095238</c:v>
                </c:pt>
                <c:pt idx="11">
                  <c:v>2.2295447420634922</c:v>
                </c:pt>
                <c:pt idx="12">
                  <c:v>2.2423863823160843</c:v>
                </c:pt>
                <c:pt idx="13">
                  <c:v>2.252538611111111</c:v>
                </c:pt>
                <c:pt idx="14">
                  <c:v>2.2308921052631581</c:v>
                </c:pt>
                <c:pt idx="15">
                  <c:v>2.2385073717948716</c:v>
                </c:pt>
                <c:pt idx="16">
                  <c:v>2.2636166149068324</c:v>
                </c:pt>
                <c:pt idx="17">
                  <c:v>2.2557619047619051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TBIL!$N$2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TBIL!$N$3:$N$20</c:f>
              <c:numCache>
                <c:formatCode>0.00</c:formatCode>
                <c:ptCount val="18"/>
                <c:pt idx="0">
                  <c:v>0.18753333333333311</c:v>
                </c:pt>
                <c:pt idx="1">
                  <c:v>0.20999999999999996</c:v>
                </c:pt>
                <c:pt idx="2">
                  <c:v>0.31099999999999994</c:v>
                </c:pt>
                <c:pt idx="3">
                  <c:v>0.34488541666666706</c:v>
                </c:pt>
                <c:pt idx="4">
                  <c:v>0.32591666666666663</c:v>
                </c:pt>
                <c:pt idx="5">
                  <c:v>0.33036666666666603</c:v>
                </c:pt>
                <c:pt idx="6">
                  <c:v>0.32833333333333359</c:v>
                </c:pt>
                <c:pt idx="7">
                  <c:v>0.34039393939393925</c:v>
                </c:pt>
                <c:pt idx="8">
                  <c:v>0.28100000000000014</c:v>
                </c:pt>
                <c:pt idx="9">
                  <c:v>0.34099999999999975</c:v>
                </c:pt>
                <c:pt idx="10">
                  <c:v>0.33380952380952333</c:v>
                </c:pt>
                <c:pt idx="11">
                  <c:v>0.38000000000000034</c:v>
                </c:pt>
                <c:pt idx="12">
                  <c:v>0.36830237358101181</c:v>
                </c:pt>
                <c:pt idx="13">
                  <c:v>0.3885833333333335</c:v>
                </c:pt>
                <c:pt idx="14">
                  <c:v>0.56699999999999995</c:v>
                </c:pt>
                <c:pt idx="15">
                  <c:v>0.58852083333333383</c:v>
                </c:pt>
                <c:pt idx="16">
                  <c:v>0.31900000000000039</c:v>
                </c:pt>
                <c:pt idx="17">
                  <c:v>0.31238095238095198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TBIL!$O$2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TBIL!$O$3:$O$20</c:f>
              <c:numCache>
                <c:formatCode>0.0</c:formatCode>
                <c:ptCount val="1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TBIL!$P$2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TBIL!$P$3:$P$20</c:f>
              <c:numCache>
                <c:formatCode>0.0</c:formatCode>
                <c:ptCount val="18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  <c:pt idx="11">
                  <c:v>2.6</c:v>
                </c:pt>
                <c:pt idx="12">
                  <c:v>2.6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18624"/>
        <c:axId val="194224896"/>
      </c:lineChart>
      <c:catAx>
        <c:axId val="194218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4224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224896"/>
        <c:scaling>
          <c:orientation val="minMax"/>
          <c:max val="2.9"/>
          <c:min val="1.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4218624"/>
        <c:crosses val="autoZero"/>
        <c:crossBetween val="between"/>
        <c:majorUnit val="0.3000000000000003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396580296111"/>
          <c:y val="0.11784182453352825"/>
          <c:w val="0.1593266128358154"/>
          <c:h val="0.871068011577975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72913992297846E-2"/>
          <c:y val="7.6158940397350966E-2"/>
          <c:w val="0.69833119383825359"/>
          <c:h val="0.73178807947020064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2.0031249999999998</c:v>
                </c:pt>
                <c:pt idx="2">
                  <c:v>2.0028124999999992</c:v>
                </c:pt>
                <c:pt idx="3">
                  <c:v>1.9809375</c:v>
                </c:pt>
                <c:pt idx="4">
                  <c:v>2.0384374999999997</c:v>
                </c:pt>
                <c:pt idx="5">
                  <c:v>2.0856250000000003</c:v>
                </c:pt>
                <c:pt idx="6">
                  <c:v>1.9959374999999997</c:v>
                </c:pt>
                <c:pt idx="7">
                  <c:v>2.0137499999999999</c:v>
                </c:pt>
                <c:pt idx="8">
                  <c:v>1.9862499999999998</c:v>
                </c:pt>
                <c:pt idx="9">
                  <c:v>1.9962499999999994</c:v>
                </c:pt>
                <c:pt idx="10">
                  <c:v>1.9909374999999996</c:v>
                </c:pt>
                <c:pt idx="11">
                  <c:v>1.9765625</c:v>
                </c:pt>
                <c:pt idx="12">
                  <c:v>1.9896874999999996</c:v>
                </c:pt>
                <c:pt idx="13">
                  <c:v>1.9918749999999998</c:v>
                </c:pt>
                <c:pt idx="14">
                  <c:v>2.0040624999999994</c:v>
                </c:pt>
                <c:pt idx="15">
                  <c:v>1.9928124999999992</c:v>
                </c:pt>
                <c:pt idx="16">
                  <c:v>1.9815624999999992</c:v>
                </c:pt>
                <c:pt idx="17" formatCode="0.00">
                  <c:v>2.0095833333333331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2">
                  <c:v>2.0363636363636357</c:v>
                </c:pt>
                <c:pt idx="3">
                  <c:v>2.0194999999999999</c:v>
                </c:pt>
                <c:pt idx="4">
                  <c:v>2.0242105263157892</c:v>
                </c:pt>
                <c:pt idx="5">
                  <c:v>1.9806842105263158</c:v>
                </c:pt>
                <c:pt idx="6">
                  <c:v>1.9977500000000004</c:v>
                </c:pt>
                <c:pt idx="7">
                  <c:v>1.9950000000000001</c:v>
                </c:pt>
                <c:pt idx="8">
                  <c:v>1.9909473684210532</c:v>
                </c:pt>
                <c:pt idx="9">
                  <c:v>1.9925238095238096</c:v>
                </c:pt>
                <c:pt idx="10">
                  <c:v>2.0054761904761906</c:v>
                </c:pt>
                <c:pt idx="11">
                  <c:v>2.0599047619047619</c:v>
                </c:pt>
                <c:pt idx="12">
                  <c:v>2.0686190476190478</c:v>
                </c:pt>
                <c:pt idx="13">
                  <c:v>2.0665</c:v>
                </c:pt>
                <c:pt idx="14">
                  <c:v>2.0847916666666664</c:v>
                </c:pt>
                <c:pt idx="15">
                  <c:v>2.07375</c:v>
                </c:pt>
                <c:pt idx="16">
                  <c:v>2.0217619047619046</c:v>
                </c:pt>
                <c:pt idx="17">
                  <c:v>2.0080952380952377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CRP!$E$2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1">
                  <c:v>2.0699999999999998</c:v>
                </c:pt>
                <c:pt idx="2">
                  <c:v>2.0499999999999998</c:v>
                </c:pt>
                <c:pt idx="3">
                  <c:v>2.08</c:v>
                </c:pt>
                <c:pt idx="4">
                  <c:v>2.0699999999999998</c:v>
                </c:pt>
                <c:pt idx="5">
                  <c:v>2.08</c:v>
                </c:pt>
                <c:pt idx="6">
                  <c:v>1.96</c:v>
                </c:pt>
                <c:pt idx="7">
                  <c:v>1.99</c:v>
                </c:pt>
                <c:pt idx="8">
                  <c:v>1.99</c:v>
                </c:pt>
                <c:pt idx="9">
                  <c:v>2.04</c:v>
                </c:pt>
                <c:pt idx="10">
                  <c:v>2.0499999999999998</c:v>
                </c:pt>
                <c:pt idx="11">
                  <c:v>2.0699999999999998</c:v>
                </c:pt>
                <c:pt idx="12">
                  <c:v>1.92</c:v>
                </c:pt>
                <c:pt idx="13">
                  <c:v>1.92</c:v>
                </c:pt>
                <c:pt idx="14">
                  <c:v>1.91</c:v>
                </c:pt>
                <c:pt idx="15">
                  <c:v>1.89</c:v>
                </c:pt>
                <c:pt idx="16">
                  <c:v>1.94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val>
            <c:numRef>
              <c:f>CRP!$F$3:$F$20</c:f>
              <c:numCache>
                <c:formatCode>0.000</c:formatCode>
                <c:ptCount val="18"/>
                <c:pt idx="2">
                  <c:v>2.044</c:v>
                </c:pt>
                <c:pt idx="3">
                  <c:v>2.0470000000000002</c:v>
                </c:pt>
                <c:pt idx="4">
                  <c:v>2.0554545454545452</c:v>
                </c:pt>
                <c:pt idx="5">
                  <c:v>2.0085000000000002</c:v>
                </c:pt>
                <c:pt idx="6">
                  <c:v>2.012</c:v>
                </c:pt>
                <c:pt idx="7">
                  <c:v>2.0414285714285709</c:v>
                </c:pt>
                <c:pt idx="8">
                  <c:v>2.0557894736842108</c:v>
                </c:pt>
                <c:pt idx="9">
                  <c:v>2.0936363636363633</c:v>
                </c:pt>
                <c:pt idx="10">
                  <c:v>2.112857142857143</c:v>
                </c:pt>
                <c:pt idx="11">
                  <c:v>2.0433333333333334</c:v>
                </c:pt>
                <c:pt idx="12">
                  <c:v>2.056</c:v>
                </c:pt>
                <c:pt idx="13">
                  <c:v>2.0554166666666664</c:v>
                </c:pt>
                <c:pt idx="14">
                  <c:v>2.0806666666666667</c:v>
                </c:pt>
                <c:pt idx="15">
                  <c:v>2.0850000000000004</c:v>
                </c:pt>
                <c:pt idx="16">
                  <c:v>2.0681818181818183</c:v>
                </c:pt>
                <c:pt idx="17">
                  <c:v>2.0671428571428572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0">
                  <c:v>2.1388695652173917</c:v>
                </c:pt>
                <c:pt idx="1">
                  <c:v>2.1112202380952376</c:v>
                </c:pt>
                <c:pt idx="2">
                  <c:v>2.102782051282051</c:v>
                </c:pt>
                <c:pt idx="3">
                  <c:v>2.0588124999999997</c:v>
                </c:pt>
                <c:pt idx="4">
                  <c:v>2.0582105263157895</c:v>
                </c:pt>
                <c:pt idx="5">
                  <c:v>2.0161458333333333</c:v>
                </c:pt>
                <c:pt idx="6">
                  <c:v>2.0049999999999999</c:v>
                </c:pt>
                <c:pt idx="7">
                  <c:v>2.0561666666666665</c:v>
                </c:pt>
                <c:pt idx="8">
                  <c:v>2.0437749999999997</c:v>
                </c:pt>
                <c:pt idx="9">
                  <c:v>2.0723611111111113</c:v>
                </c:pt>
                <c:pt idx="10">
                  <c:v>2.0433928571428575</c:v>
                </c:pt>
                <c:pt idx="11">
                  <c:v>2.0343611111111111</c:v>
                </c:pt>
                <c:pt idx="12">
                  <c:v>2.0262666666666664</c:v>
                </c:pt>
                <c:pt idx="13">
                  <c:v>2.0594318181818183</c:v>
                </c:pt>
                <c:pt idx="14">
                  <c:v>2.0529473684210529</c:v>
                </c:pt>
                <c:pt idx="15">
                  <c:v>2.0246145833333333</c:v>
                </c:pt>
                <c:pt idx="16">
                  <c:v>2.0690217391304349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2">
                  <c:v>2.0699999999999998</c:v>
                </c:pt>
                <c:pt idx="3">
                  <c:v>2.06</c:v>
                </c:pt>
                <c:pt idx="4">
                  <c:v>2.0030000000000001</c:v>
                </c:pt>
                <c:pt idx="5">
                  <c:v>1.9610000000000001</c:v>
                </c:pt>
                <c:pt idx="6">
                  <c:v>2.0049999999999999</c:v>
                </c:pt>
                <c:pt idx="7">
                  <c:v>1.9770000000000001</c:v>
                </c:pt>
                <c:pt idx="8">
                  <c:v>1.9610000000000001</c:v>
                </c:pt>
                <c:pt idx="9">
                  <c:v>2.0129999999999999</c:v>
                </c:pt>
                <c:pt idx="10">
                  <c:v>2.0760000000000001</c:v>
                </c:pt>
                <c:pt idx="11">
                  <c:v>2.036</c:v>
                </c:pt>
                <c:pt idx="12">
                  <c:v>2.0009999999999999</c:v>
                </c:pt>
                <c:pt idx="13">
                  <c:v>2</c:v>
                </c:pt>
                <c:pt idx="14">
                  <c:v>2.0179999999999998</c:v>
                </c:pt>
                <c:pt idx="15">
                  <c:v>2.0390000000000001</c:v>
                </c:pt>
                <c:pt idx="16">
                  <c:v>2.0049999999999999</c:v>
                </c:pt>
                <c:pt idx="17">
                  <c:v>2.0249999999999999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CRP!$I$2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2">
                  <c:v>2.0390000000000001</c:v>
                </c:pt>
                <c:pt idx="3">
                  <c:v>2.0150000000000001</c:v>
                </c:pt>
                <c:pt idx="4">
                  <c:v>2.004</c:v>
                </c:pt>
                <c:pt idx="5">
                  <c:v>1.984</c:v>
                </c:pt>
                <c:pt idx="6">
                  <c:v>2.0139999999999998</c:v>
                </c:pt>
                <c:pt idx="7">
                  <c:v>1.986</c:v>
                </c:pt>
                <c:pt idx="8">
                  <c:v>2.0049999999999999</c:v>
                </c:pt>
                <c:pt idx="9">
                  <c:v>1.99</c:v>
                </c:pt>
                <c:pt idx="10">
                  <c:v>2.008</c:v>
                </c:pt>
                <c:pt idx="11">
                  <c:v>1.9630000000000001</c:v>
                </c:pt>
                <c:pt idx="12">
                  <c:v>1.9790000000000001</c:v>
                </c:pt>
                <c:pt idx="13">
                  <c:v>1.986</c:v>
                </c:pt>
                <c:pt idx="14">
                  <c:v>2.0089999999999999</c:v>
                </c:pt>
                <c:pt idx="15">
                  <c:v>2.0219999999999998</c:v>
                </c:pt>
                <c:pt idx="16">
                  <c:v>2.0649999999999999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1">
                  <c:v>2.09</c:v>
                </c:pt>
                <c:pt idx="2">
                  <c:v>2.08</c:v>
                </c:pt>
                <c:pt idx="3">
                  <c:v>2.08</c:v>
                </c:pt>
                <c:pt idx="4">
                  <c:v>2.1</c:v>
                </c:pt>
                <c:pt idx="5">
                  <c:v>2.12</c:v>
                </c:pt>
                <c:pt idx="6">
                  <c:v>2.11</c:v>
                </c:pt>
                <c:pt idx="7">
                  <c:v>2.11</c:v>
                </c:pt>
                <c:pt idx="8">
                  <c:v>2.13</c:v>
                </c:pt>
                <c:pt idx="9">
                  <c:v>2.16</c:v>
                </c:pt>
                <c:pt idx="10">
                  <c:v>2.13</c:v>
                </c:pt>
                <c:pt idx="11">
                  <c:v>2.0499999999999998</c:v>
                </c:pt>
                <c:pt idx="12">
                  <c:v>2.0299999999999998</c:v>
                </c:pt>
                <c:pt idx="13">
                  <c:v>2.02</c:v>
                </c:pt>
                <c:pt idx="14">
                  <c:v>2.04</c:v>
                </c:pt>
                <c:pt idx="15">
                  <c:v>2.0499999999999998</c:v>
                </c:pt>
                <c:pt idx="16">
                  <c:v>2.04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0">
                  <c:v>1.9</c:v>
                </c:pt>
                <c:pt idx="1">
                  <c:v>2.1</c:v>
                </c:pt>
                <c:pt idx="2">
                  <c:v>2.09</c:v>
                </c:pt>
                <c:pt idx="3">
                  <c:v>2</c:v>
                </c:pt>
                <c:pt idx="4">
                  <c:v>1.99</c:v>
                </c:pt>
                <c:pt idx="5">
                  <c:v>1.96</c:v>
                </c:pt>
                <c:pt idx="6">
                  <c:v>1.97</c:v>
                </c:pt>
                <c:pt idx="7">
                  <c:v>2.0299999999999998</c:v>
                </c:pt>
                <c:pt idx="8">
                  <c:v>2.02</c:v>
                </c:pt>
                <c:pt idx="9">
                  <c:v>2.0299999999999998</c:v>
                </c:pt>
                <c:pt idx="10">
                  <c:v>2.0299999999999998</c:v>
                </c:pt>
                <c:pt idx="11">
                  <c:v>2.0099999999999998</c:v>
                </c:pt>
                <c:pt idx="12">
                  <c:v>1.93</c:v>
                </c:pt>
                <c:pt idx="13">
                  <c:v>1.96</c:v>
                </c:pt>
                <c:pt idx="14">
                  <c:v>1.97</c:v>
                </c:pt>
                <c:pt idx="15">
                  <c:v>2.0699999999999998</c:v>
                </c:pt>
                <c:pt idx="16">
                  <c:v>2.04</c:v>
                </c:pt>
                <c:pt idx="17">
                  <c:v>2.0499999999999998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CRP!$L$2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CRP!$L$3:$L$20</c:f>
              <c:numCache>
                <c:formatCode>0.00</c:formatCode>
                <c:ptCount val="18"/>
                <c:pt idx="0">
                  <c:v>2.04</c:v>
                </c:pt>
                <c:pt idx="1">
                  <c:v>2.04</c:v>
                </c:pt>
                <c:pt idx="2">
                  <c:v>2.04</c:v>
                </c:pt>
                <c:pt idx="3">
                  <c:v>2.04</c:v>
                </c:pt>
                <c:pt idx="4">
                  <c:v>2.04</c:v>
                </c:pt>
                <c:pt idx="5">
                  <c:v>2.04</c:v>
                </c:pt>
                <c:pt idx="6">
                  <c:v>2.04</c:v>
                </c:pt>
                <c:pt idx="7">
                  <c:v>2.04</c:v>
                </c:pt>
                <c:pt idx="8">
                  <c:v>2.04</c:v>
                </c:pt>
                <c:pt idx="9">
                  <c:v>2.04</c:v>
                </c:pt>
                <c:pt idx="10">
                  <c:v>2.04</c:v>
                </c:pt>
                <c:pt idx="11">
                  <c:v>2.04</c:v>
                </c:pt>
                <c:pt idx="12">
                  <c:v>2.04</c:v>
                </c:pt>
                <c:pt idx="13">
                  <c:v>2.04</c:v>
                </c:pt>
                <c:pt idx="14">
                  <c:v>2.04</c:v>
                </c:pt>
                <c:pt idx="15">
                  <c:v>2.04</c:v>
                </c:pt>
                <c:pt idx="16">
                  <c:v>2.04</c:v>
                </c:pt>
                <c:pt idx="17">
                  <c:v>2.04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CRP!$M$2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CRP!$M$3:$M$20</c:f>
              <c:numCache>
                <c:formatCode>0.000</c:formatCode>
                <c:ptCount val="18"/>
                <c:pt idx="0">
                  <c:v>2.0194347826086956</c:v>
                </c:pt>
                <c:pt idx="1">
                  <c:v>2.074869047619047</c:v>
                </c:pt>
                <c:pt idx="2">
                  <c:v>2.0618708187645689</c:v>
                </c:pt>
                <c:pt idx="3">
                  <c:v>2.0455138888888889</c:v>
                </c:pt>
                <c:pt idx="4">
                  <c:v>2.0463313098086124</c:v>
                </c:pt>
                <c:pt idx="5">
                  <c:v>2.0298455043859649</c:v>
                </c:pt>
                <c:pt idx="6">
                  <c:v>2.018741477272727</c:v>
                </c:pt>
                <c:pt idx="7">
                  <c:v>2.0305134711779447</c:v>
                </c:pt>
                <c:pt idx="8">
                  <c:v>2.026990469924812</c:v>
                </c:pt>
                <c:pt idx="9">
                  <c:v>2.0477336501662586</c:v>
                </c:pt>
                <c:pt idx="10">
                  <c:v>2.0549997023809525</c:v>
                </c:pt>
                <c:pt idx="11">
                  <c:v>2.0353161706349203</c:v>
                </c:pt>
                <c:pt idx="12">
                  <c:v>2.0051442779503104</c:v>
                </c:pt>
                <c:pt idx="13">
                  <c:v>2.0083598484848482</c:v>
                </c:pt>
                <c:pt idx="14">
                  <c:v>2.0235368201754382</c:v>
                </c:pt>
                <c:pt idx="15">
                  <c:v>2.0289748511904762</c:v>
                </c:pt>
                <c:pt idx="16">
                  <c:v>2.0282590462074159</c:v>
                </c:pt>
                <c:pt idx="17">
                  <c:v>2.0319642857142854</c:v>
                </c:pt>
              </c:numCache>
            </c:numRef>
          </c:val>
          <c:smooth val="0"/>
        </c:ser>
        <c:ser>
          <c:idx val="12"/>
          <c:order val="11"/>
          <c:tx>
            <c:strRef>
              <c:f>CRP!$O$2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CRP!$O$3:$O$20</c:f>
              <c:numCache>
                <c:formatCode>General</c:formatCode>
                <c:ptCount val="18"/>
                <c:pt idx="0">
                  <c:v>1.84</c:v>
                </c:pt>
                <c:pt idx="1">
                  <c:v>1.84</c:v>
                </c:pt>
                <c:pt idx="2">
                  <c:v>1.84</c:v>
                </c:pt>
                <c:pt idx="3">
                  <c:v>1.84</c:v>
                </c:pt>
                <c:pt idx="4">
                  <c:v>1.84</c:v>
                </c:pt>
                <c:pt idx="5">
                  <c:v>1.84</c:v>
                </c:pt>
                <c:pt idx="6">
                  <c:v>1.84</c:v>
                </c:pt>
                <c:pt idx="7">
                  <c:v>1.84</c:v>
                </c:pt>
                <c:pt idx="8">
                  <c:v>1.84</c:v>
                </c:pt>
                <c:pt idx="9">
                  <c:v>1.84</c:v>
                </c:pt>
                <c:pt idx="10">
                  <c:v>1.84</c:v>
                </c:pt>
                <c:pt idx="11">
                  <c:v>1.84</c:v>
                </c:pt>
                <c:pt idx="12">
                  <c:v>1.84</c:v>
                </c:pt>
                <c:pt idx="13">
                  <c:v>1.84</c:v>
                </c:pt>
                <c:pt idx="14">
                  <c:v>1.84</c:v>
                </c:pt>
                <c:pt idx="15">
                  <c:v>1.84</c:v>
                </c:pt>
                <c:pt idx="16">
                  <c:v>1.84</c:v>
                </c:pt>
                <c:pt idx="17">
                  <c:v>1.84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CRP!$P$2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CRP!$P$3:$P$20</c:f>
              <c:numCache>
                <c:formatCode>General</c:formatCode>
                <c:ptCount val="18"/>
                <c:pt idx="0">
                  <c:v>2.2400000000000002</c:v>
                </c:pt>
                <c:pt idx="1">
                  <c:v>2.2400000000000002</c:v>
                </c:pt>
                <c:pt idx="2">
                  <c:v>2.2400000000000002</c:v>
                </c:pt>
                <c:pt idx="3">
                  <c:v>2.2400000000000002</c:v>
                </c:pt>
                <c:pt idx="4">
                  <c:v>2.2400000000000002</c:v>
                </c:pt>
                <c:pt idx="5">
                  <c:v>2.2400000000000002</c:v>
                </c:pt>
                <c:pt idx="6">
                  <c:v>2.2400000000000002</c:v>
                </c:pt>
                <c:pt idx="7">
                  <c:v>2.2400000000000002</c:v>
                </c:pt>
                <c:pt idx="8">
                  <c:v>2.2400000000000002</c:v>
                </c:pt>
                <c:pt idx="9">
                  <c:v>2.2400000000000002</c:v>
                </c:pt>
                <c:pt idx="10">
                  <c:v>2.2400000000000002</c:v>
                </c:pt>
                <c:pt idx="11">
                  <c:v>2.2400000000000002</c:v>
                </c:pt>
                <c:pt idx="12">
                  <c:v>2.2400000000000002</c:v>
                </c:pt>
                <c:pt idx="13">
                  <c:v>2.2400000000000002</c:v>
                </c:pt>
                <c:pt idx="14">
                  <c:v>2.2400000000000002</c:v>
                </c:pt>
                <c:pt idx="15">
                  <c:v>2.2400000000000002</c:v>
                </c:pt>
                <c:pt idx="16">
                  <c:v>2.2400000000000002</c:v>
                </c:pt>
                <c:pt idx="17">
                  <c:v>2.2400000000000002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89664"/>
        <c:axId val="194291584"/>
      </c:lineChart>
      <c:catAx>
        <c:axId val="194289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4291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291584"/>
        <c:scaling>
          <c:orientation val="minMax"/>
          <c:max val="2.44"/>
          <c:min val="1.64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4289664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628516781801197"/>
          <c:y val="0.11406881042163362"/>
          <c:w val="0.16815499662958741"/>
          <c:h val="0.847971518888976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019547136314373E-2"/>
          <c:y val="8.2781456953642543E-2"/>
          <c:w val="0.70481189095764751"/>
          <c:h val="0.73178807947020064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UA!$B$3:$B$20</c:f>
              <c:numCache>
                <c:formatCode>0.00</c:formatCode>
                <c:ptCount val="18"/>
                <c:pt idx="1">
                  <c:v>6.5249999999999986</c:v>
                </c:pt>
                <c:pt idx="2">
                  <c:v>6.6749999999999972</c:v>
                </c:pt>
                <c:pt idx="3">
                  <c:v>6.6531249999999966</c:v>
                </c:pt>
                <c:pt idx="4">
                  <c:v>6.615624999999997</c:v>
                </c:pt>
                <c:pt idx="5">
                  <c:v>6.6406249999999956</c:v>
                </c:pt>
                <c:pt idx="6">
                  <c:v>6.6374999999999957</c:v>
                </c:pt>
                <c:pt idx="7">
                  <c:v>6.5937499999999964</c:v>
                </c:pt>
                <c:pt idx="8">
                  <c:v>6.5781249999999964</c:v>
                </c:pt>
                <c:pt idx="9">
                  <c:v>6.5687499999999979</c:v>
                </c:pt>
                <c:pt idx="10">
                  <c:v>6.5749999999999975</c:v>
                </c:pt>
                <c:pt idx="11">
                  <c:v>6.5593749999999975</c:v>
                </c:pt>
                <c:pt idx="12">
                  <c:v>6.565624999999998</c:v>
                </c:pt>
                <c:pt idx="13">
                  <c:v>6.5406249999999986</c:v>
                </c:pt>
                <c:pt idx="14">
                  <c:v>6.5374999999999988</c:v>
                </c:pt>
                <c:pt idx="15">
                  <c:v>6.5312499999999982</c:v>
                </c:pt>
                <c:pt idx="16">
                  <c:v>6.5624999999999973</c:v>
                </c:pt>
                <c:pt idx="17">
                  <c:v>6.5624999999999991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UA!$C$3:$C$20</c:f>
              <c:numCache>
                <c:formatCode>0.00</c:formatCode>
                <c:ptCount val="18"/>
                <c:pt idx="2">
                  <c:v>6.671954545454545</c:v>
                </c:pt>
                <c:pt idx="3">
                  <c:v>6.6614999999999993</c:v>
                </c:pt>
                <c:pt idx="4">
                  <c:v>6.6489473684210525</c:v>
                </c:pt>
                <c:pt idx="5">
                  <c:v>6.6715789473684204</c:v>
                </c:pt>
                <c:pt idx="6">
                  <c:v>6.6358999999999995</c:v>
                </c:pt>
                <c:pt idx="7">
                  <c:v>6.6128947368421054</c:v>
                </c:pt>
                <c:pt idx="8">
                  <c:v>6.6089473684210525</c:v>
                </c:pt>
                <c:pt idx="9">
                  <c:v>6.6428571428571441</c:v>
                </c:pt>
                <c:pt idx="10">
                  <c:v>6.631904761904762</c:v>
                </c:pt>
                <c:pt idx="11">
                  <c:v>6.6061904761904771</c:v>
                </c:pt>
                <c:pt idx="12">
                  <c:v>6.5991428571428568</c:v>
                </c:pt>
                <c:pt idx="13">
                  <c:v>6.5976499999999989</c:v>
                </c:pt>
                <c:pt idx="14">
                  <c:v>6.6149166666666668</c:v>
                </c:pt>
                <c:pt idx="15">
                  <c:v>6.6157500000000002</c:v>
                </c:pt>
                <c:pt idx="16">
                  <c:v>6.6080952380952382</c:v>
                </c:pt>
                <c:pt idx="17">
                  <c:v>6.5966666666666658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UA!$D$3:$D$20</c:f>
              <c:numCache>
                <c:formatCode>0.00</c:formatCode>
                <c:ptCount val="18"/>
                <c:pt idx="2">
                  <c:v>6.6124999999999972</c:v>
                </c:pt>
                <c:pt idx="3">
                  <c:v>6.6388888888888884</c:v>
                </c:pt>
                <c:pt idx="4">
                  <c:v>6.6</c:v>
                </c:pt>
                <c:pt idx="5">
                  <c:v>6.5799999999999983</c:v>
                </c:pt>
                <c:pt idx="6">
                  <c:v>6.5545454545454538</c:v>
                </c:pt>
                <c:pt idx="7">
                  <c:v>6.5789473684210513</c:v>
                </c:pt>
                <c:pt idx="8">
                  <c:v>6.666666666666667</c:v>
                </c:pt>
                <c:pt idx="9">
                  <c:v>6.6086956521739104</c:v>
                </c:pt>
                <c:pt idx="10">
                  <c:v>6.6809523809523812</c:v>
                </c:pt>
                <c:pt idx="11">
                  <c:v>6.62</c:v>
                </c:pt>
                <c:pt idx="12">
                  <c:v>6.666666666666667</c:v>
                </c:pt>
                <c:pt idx="13">
                  <c:v>6.6809523809523812</c:v>
                </c:pt>
                <c:pt idx="14">
                  <c:v>6.6739130434782608</c:v>
                </c:pt>
                <c:pt idx="15">
                  <c:v>6.68888888888889</c:v>
                </c:pt>
                <c:pt idx="16" formatCode="General">
                  <c:v>6.6761904761904773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UA!$E$3:$E$20</c:f>
              <c:numCache>
                <c:formatCode>0.00</c:formatCode>
                <c:ptCount val="18"/>
                <c:pt idx="1">
                  <c:v>6.59</c:v>
                </c:pt>
                <c:pt idx="2">
                  <c:v>6.54</c:v>
                </c:pt>
                <c:pt idx="3">
                  <c:v>6.54</c:v>
                </c:pt>
                <c:pt idx="4">
                  <c:v>6.5</c:v>
                </c:pt>
                <c:pt idx="5">
                  <c:v>6.49</c:v>
                </c:pt>
                <c:pt idx="6">
                  <c:v>6.5</c:v>
                </c:pt>
                <c:pt idx="7">
                  <c:v>6.57</c:v>
                </c:pt>
                <c:pt idx="8">
                  <c:v>6.56</c:v>
                </c:pt>
                <c:pt idx="9">
                  <c:v>6.54</c:v>
                </c:pt>
                <c:pt idx="10">
                  <c:v>6.56</c:v>
                </c:pt>
                <c:pt idx="11">
                  <c:v>6.55</c:v>
                </c:pt>
                <c:pt idx="12">
                  <c:v>6.52</c:v>
                </c:pt>
                <c:pt idx="13">
                  <c:v>6.5</c:v>
                </c:pt>
                <c:pt idx="14">
                  <c:v>6.54</c:v>
                </c:pt>
                <c:pt idx="15">
                  <c:v>6.52</c:v>
                </c:pt>
                <c:pt idx="16">
                  <c:v>6.52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UA!$F$3:$F$20</c:f>
              <c:numCache>
                <c:formatCode>0.00</c:formatCode>
                <c:ptCount val="18"/>
                <c:pt idx="2">
                  <c:v>6.63</c:v>
                </c:pt>
                <c:pt idx="3">
                  <c:v>6.6400000000000006</c:v>
                </c:pt>
                <c:pt idx="4">
                  <c:v>6.6409090909090898</c:v>
                </c:pt>
                <c:pt idx="5">
                  <c:v>6.6549999999999994</c:v>
                </c:pt>
                <c:pt idx="6">
                  <c:v>6.6399999999999988</c:v>
                </c:pt>
                <c:pt idx="7">
                  <c:v>6.6380952380952367</c:v>
                </c:pt>
                <c:pt idx="8">
                  <c:v>6.6210526315789462</c:v>
                </c:pt>
                <c:pt idx="9">
                  <c:v>6.6363636363636349</c:v>
                </c:pt>
                <c:pt idx="10">
                  <c:v>6.6333333333333311</c:v>
                </c:pt>
                <c:pt idx="11">
                  <c:v>6.6208333333333309</c:v>
                </c:pt>
                <c:pt idx="12">
                  <c:v>6.6249999999999982</c:v>
                </c:pt>
                <c:pt idx="13">
                  <c:v>6.6416666666666648</c:v>
                </c:pt>
                <c:pt idx="14">
                  <c:v>6.6533333333333333</c:v>
                </c:pt>
                <c:pt idx="15">
                  <c:v>6.6399999999999979</c:v>
                </c:pt>
                <c:pt idx="16">
                  <c:v>6.6136363636363606</c:v>
                </c:pt>
                <c:pt idx="17">
                  <c:v>6.6285714285714263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UA!$G$3:$G$20</c:f>
              <c:numCache>
                <c:formatCode>0.00</c:formatCode>
                <c:ptCount val="18"/>
                <c:pt idx="0">
                  <c:v>6.625333333333332</c:v>
                </c:pt>
                <c:pt idx="1">
                  <c:v>6.569047619047617</c:v>
                </c:pt>
                <c:pt idx="2">
                  <c:v>6.5717948717948689</c:v>
                </c:pt>
                <c:pt idx="3">
                  <c:v>6.6197916666666652</c:v>
                </c:pt>
                <c:pt idx="4">
                  <c:v>6.607499999999999</c:v>
                </c:pt>
                <c:pt idx="5">
                  <c:v>6.6146666666666638</c:v>
                </c:pt>
                <c:pt idx="6">
                  <c:v>6.6333333333333346</c:v>
                </c:pt>
                <c:pt idx="7">
                  <c:v>6.5984848484848468</c:v>
                </c:pt>
                <c:pt idx="8">
                  <c:v>6.5741666666666649</c:v>
                </c:pt>
                <c:pt idx="9">
                  <c:v>6.6138888888888863</c:v>
                </c:pt>
                <c:pt idx="10">
                  <c:v>6.5892857142857135</c:v>
                </c:pt>
                <c:pt idx="11">
                  <c:v>6.6101851851851841</c:v>
                </c:pt>
                <c:pt idx="12">
                  <c:v>6.6131578947368403</c:v>
                </c:pt>
                <c:pt idx="13">
                  <c:v>6.5780303030303022</c:v>
                </c:pt>
                <c:pt idx="14">
                  <c:v>6.5491228070175422</c:v>
                </c:pt>
                <c:pt idx="15">
                  <c:v>6.6208333333333327</c:v>
                </c:pt>
                <c:pt idx="16">
                  <c:v>6.5797101449275344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UA!$H$3:$H$20</c:f>
              <c:numCache>
                <c:formatCode>0.00</c:formatCode>
                <c:ptCount val="18"/>
                <c:pt idx="2">
                  <c:v>6.56</c:v>
                </c:pt>
                <c:pt idx="3">
                  <c:v>6.53</c:v>
                </c:pt>
                <c:pt idx="4">
                  <c:v>6.48</c:v>
                </c:pt>
                <c:pt idx="5">
                  <c:v>6.59</c:v>
                </c:pt>
                <c:pt idx="6">
                  <c:v>6.59</c:v>
                </c:pt>
                <c:pt idx="7">
                  <c:v>6.54</c:v>
                </c:pt>
                <c:pt idx="8">
                  <c:v>6.55</c:v>
                </c:pt>
                <c:pt idx="9">
                  <c:v>6.53</c:v>
                </c:pt>
                <c:pt idx="10">
                  <c:v>6.56</c:v>
                </c:pt>
                <c:pt idx="11">
                  <c:v>6.57</c:v>
                </c:pt>
                <c:pt idx="12">
                  <c:v>6.54</c:v>
                </c:pt>
                <c:pt idx="13">
                  <c:v>6.61</c:v>
                </c:pt>
                <c:pt idx="14">
                  <c:v>6.62</c:v>
                </c:pt>
                <c:pt idx="15">
                  <c:v>6.61</c:v>
                </c:pt>
                <c:pt idx="16">
                  <c:v>6.57</c:v>
                </c:pt>
                <c:pt idx="17">
                  <c:v>6.62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UA!$I$3:$I$20</c:f>
              <c:numCache>
                <c:formatCode>0.00</c:formatCode>
                <c:ptCount val="18"/>
                <c:pt idx="2">
                  <c:v>6.4690000000000003</c:v>
                </c:pt>
                <c:pt idx="3">
                  <c:v>6.52</c:v>
                </c:pt>
                <c:pt idx="4">
                  <c:v>6.6059999999999999</c:v>
                </c:pt>
                <c:pt idx="5">
                  <c:v>6.5670000000000002</c:v>
                </c:pt>
                <c:pt idx="6">
                  <c:v>6.6280000000000001</c:v>
                </c:pt>
                <c:pt idx="7">
                  <c:v>6.6449999999999996</c:v>
                </c:pt>
                <c:pt idx="8">
                  <c:v>6.6479999999999997</c:v>
                </c:pt>
                <c:pt idx="9">
                  <c:v>6.5919999999999996</c:v>
                </c:pt>
                <c:pt idx="10">
                  <c:v>6.5609999999999999</c:v>
                </c:pt>
                <c:pt idx="11">
                  <c:v>6.5149999999999997</c:v>
                </c:pt>
                <c:pt idx="12">
                  <c:v>6.4939999999999998</c:v>
                </c:pt>
                <c:pt idx="13">
                  <c:v>6.4729999999999999</c:v>
                </c:pt>
                <c:pt idx="14">
                  <c:v>6.4470000000000001</c:v>
                </c:pt>
                <c:pt idx="15">
                  <c:v>6.5439999999999996</c:v>
                </c:pt>
                <c:pt idx="16">
                  <c:v>6.5220000000000002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UA!$J$3:$J$20</c:f>
              <c:numCache>
                <c:formatCode>0.00</c:formatCode>
                <c:ptCount val="18"/>
                <c:pt idx="1">
                  <c:v>6.6</c:v>
                </c:pt>
                <c:pt idx="2">
                  <c:v>6.53</c:v>
                </c:pt>
                <c:pt idx="3">
                  <c:v>6.58</c:v>
                </c:pt>
                <c:pt idx="4">
                  <c:v>6.57</c:v>
                </c:pt>
                <c:pt idx="5">
                  <c:v>6.59</c:v>
                </c:pt>
                <c:pt idx="6">
                  <c:v>6.6</c:v>
                </c:pt>
                <c:pt idx="7">
                  <c:v>6.62</c:v>
                </c:pt>
                <c:pt idx="8">
                  <c:v>6.6</c:v>
                </c:pt>
                <c:pt idx="9">
                  <c:v>6.58</c:v>
                </c:pt>
                <c:pt idx="10">
                  <c:v>6.55</c:v>
                </c:pt>
                <c:pt idx="11">
                  <c:v>6.56</c:v>
                </c:pt>
                <c:pt idx="12">
                  <c:v>6.54</c:v>
                </c:pt>
                <c:pt idx="13">
                  <c:v>6.52</c:v>
                </c:pt>
                <c:pt idx="14">
                  <c:v>6.53</c:v>
                </c:pt>
                <c:pt idx="15">
                  <c:v>6.54</c:v>
                </c:pt>
                <c:pt idx="16">
                  <c:v>6.56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UA!$K$3:$K$20</c:f>
              <c:numCache>
                <c:formatCode>0.00</c:formatCode>
                <c:ptCount val="18"/>
                <c:pt idx="0">
                  <c:v>6.6</c:v>
                </c:pt>
                <c:pt idx="1">
                  <c:v>6.6</c:v>
                </c:pt>
                <c:pt idx="2">
                  <c:v>6.6</c:v>
                </c:pt>
                <c:pt idx="3">
                  <c:v>6.6</c:v>
                </c:pt>
                <c:pt idx="4">
                  <c:v>6.6</c:v>
                </c:pt>
                <c:pt idx="5">
                  <c:v>6.6</c:v>
                </c:pt>
                <c:pt idx="6">
                  <c:v>6.7</c:v>
                </c:pt>
                <c:pt idx="7">
                  <c:v>6.6</c:v>
                </c:pt>
                <c:pt idx="8">
                  <c:v>6.6</c:v>
                </c:pt>
                <c:pt idx="9">
                  <c:v>6.6</c:v>
                </c:pt>
                <c:pt idx="10">
                  <c:v>6.6</c:v>
                </c:pt>
                <c:pt idx="11">
                  <c:v>6.6</c:v>
                </c:pt>
                <c:pt idx="12">
                  <c:v>6.5</c:v>
                </c:pt>
                <c:pt idx="13">
                  <c:v>6.6</c:v>
                </c:pt>
                <c:pt idx="14">
                  <c:v>6.5</c:v>
                </c:pt>
                <c:pt idx="15">
                  <c:v>6.6</c:v>
                </c:pt>
                <c:pt idx="16">
                  <c:v>6.6</c:v>
                </c:pt>
                <c:pt idx="17">
                  <c:v>6.6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UA!$L$3:$L$20</c:f>
              <c:numCache>
                <c:formatCode>0.0</c:formatCode>
                <c:ptCount val="18"/>
                <c:pt idx="0">
                  <c:v>6.6</c:v>
                </c:pt>
                <c:pt idx="1">
                  <c:v>6.6</c:v>
                </c:pt>
                <c:pt idx="2">
                  <c:v>6.6</c:v>
                </c:pt>
                <c:pt idx="3">
                  <c:v>6.6</c:v>
                </c:pt>
                <c:pt idx="4">
                  <c:v>6.6</c:v>
                </c:pt>
                <c:pt idx="5">
                  <c:v>6.6</c:v>
                </c:pt>
                <c:pt idx="6">
                  <c:v>6.6</c:v>
                </c:pt>
                <c:pt idx="7">
                  <c:v>6.6</c:v>
                </c:pt>
                <c:pt idx="8">
                  <c:v>6.6</c:v>
                </c:pt>
                <c:pt idx="9">
                  <c:v>6.6</c:v>
                </c:pt>
                <c:pt idx="10">
                  <c:v>6.6</c:v>
                </c:pt>
                <c:pt idx="11">
                  <c:v>6.6</c:v>
                </c:pt>
                <c:pt idx="12">
                  <c:v>6.6</c:v>
                </c:pt>
                <c:pt idx="13">
                  <c:v>6.6</c:v>
                </c:pt>
                <c:pt idx="14">
                  <c:v>6.6</c:v>
                </c:pt>
                <c:pt idx="15">
                  <c:v>6.6</c:v>
                </c:pt>
                <c:pt idx="16">
                  <c:v>6.6</c:v>
                </c:pt>
                <c:pt idx="17">
                  <c:v>6.6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UA!$M$2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UA!$M$3:$M$20</c:f>
              <c:numCache>
                <c:formatCode>0.00</c:formatCode>
                <c:ptCount val="18"/>
                <c:pt idx="0">
                  <c:v>6.6126666666666658</c:v>
                </c:pt>
                <c:pt idx="1">
                  <c:v>6.5768095238095228</c:v>
                </c:pt>
                <c:pt idx="2">
                  <c:v>6.5860249417249417</c:v>
                </c:pt>
                <c:pt idx="3">
                  <c:v>6.5983305555555543</c:v>
                </c:pt>
                <c:pt idx="4">
                  <c:v>6.5868981459330147</c:v>
                </c:pt>
                <c:pt idx="5">
                  <c:v>6.599887061403507</c:v>
                </c:pt>
                <c:pt idx="6">
                  <c:v>6.6119278787878786</c:v>
                </c:pt>
                <c:pt idx="7">
                  <c:v>6.5997172191843232</c:v>
                </c:pt>
                <c:pt idx="8">
                  <c:v>6.600695833333333</c:v>
                </c:pt>
                <c:pt idx="9">
                  <c:v>6.5912555320283577</c:v>
                </c:pt>
                <c:pt idx="10">
                  <c:v>6.594147619047618</c:v>
                </c:pt>
                <c:pt idx="11">
                  <c:v>6.5811583994708993</c:v>
                </c:pt>
                <c:pt idx="12">
                  <c:v>6.5663592418546362</c:v>
                </c:pt>
                <c:pt idx="13">
                  <c:v>6.5741924350649343</c:v>
                </c:pt>
                <c:pt idx="14">
                  <c:v>6.566578585049581</c:v>
                </c:pt>
                <c:pt idx="15">
                  <c:v>6.5910722222222207</c:v>
                </c:pt>
                <c:pt idx="16">
                  <c:v>6.5812132222849602</c:v>
                </c:pt>
                <c:pt idx="17">
                  <c:v>6.6015476190476177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UA!$N$2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UA!$N$3:$N$20</c:f>
              <c:numCache>
                <c:formatCode>0.00</c:formatCode>
                <c:ptCount val="18"/>
                <c:pt idx="0">
                  <c:v>2.533333333333232E-2</c:v>
                </c:pt>
                <c:pt idx="1">
                  <c:v>7.5000000000001066E-2</c:v>
                </c:pt>
                <c:pt idx="2">
                  <c:v>0.20599999999999685</c:v>
                </c:pt>
                <c:pt idx="3">
                  <c:v>0.14149999999999974</c:v>
                </c:pt>
                <c:pt idx="4">
                  <c:v>0.16894736842105207</c:v>
                </c:pt>
                <c:pt idx="5">
                  <c:v>0.18157894736842017</c:v>
                </c:pt>
                <c:pt idx="6">
                  <c:v>0.20000000000000018</c:v>
                </c:pt>
                <c:pt idx="7">
                  <c:v>0.10499999999999954</c:v>
                </c:pt>
                <c:pt idx="8">
                  <c:v>0.11666666666666714</c:v>
                </c:pt>
                <c:pt idx="9">
                  <c:v>0.11285714285714388</c:v>
                </c:pt>
                <c:pt idx="10">
                  <c:v>0.13095238095238138</c:v>
                </c:pt>
                <c:pt idx="11">
                  <c:v>0.10583333333333123</c:v>
                </c:pt>
                <c:pt idx="12">
                  <c:v>0.17266666666666719</c:v>
                </c:pt>
                <c:pt idx="13">
                  <c:v>0.20795238095238133</c:v>
                </c:pt>
                <c:pt idx="14">
                  <c:v>0.22691304347826069</c:v>
                </c:pt>
                <c:pt idx="15">
                  <c:v>0.16888888888889042</c:v>
                </c:pt>
                <c:pt idx="16">
                  <c:v>0.15619047619047777</c:v>
                </c:pt>
                <c:pt idx="17">
                  <c:v>6.6071428571427226E-2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UA!$O$2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UA!$O$3:$O$20</c:f>
              <c:numCache>
                <c:formatCode>0.0</c:formatCode>
                <c:ptCount val="18"/>
                <c:pt idx="0">
                  <c:v>6.3</c:v>
                </c:pt>
                <c:pt idx="1">
                  <c:v>6.3</c:v>
                </c:pt>
                <c:pt idx="2">
                  <c:v>6.3</c:v>
                </c:pt>
                <c:pt idx="3">
                  <c:v>6.3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  <c:pt idx="7">
                  <c:v>6.3</c:v>
                </c:pt>
                <c:pt idx="8">
                  <c:v>6.3</c:v>
                </c:pt>
                <c:pt idx="9">
                  <c:v>6.3</c:v>
                </c:pt>
                <c:pt idx="10">
                  <c:v>6.3</c:v>
                </c:pt>
                <c:pt idx="11">
                  <c:v>6.3</c:v>
                </c:pt>
                <c:pt idx="12">
                  <c:v>6.3</c:v>
                </c:pt>
                <c:pt idx="13">
                  <c:v>6.3</c:v>
                </c:pt>
                <c:pt idx="14">
                  <c:v>6.3</c:v>
                </c:pt>
                <c:pt idx="15">
                  <c:v>6.3</c:v>
                </c:pt>
                <c:pt idx="16">
                  <c:v>6.3</c:v>
                </c:pt>
                <c:pt idx="17">
                  <c:v>6.3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UA!$P$2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UA!$P$3:$P$20</c:f>
              <c:numCache>
                <c:formatCode>General</c:formatCode>
                <c:ptCount val="18"/>
                <c:pt idx="0">
                  <c:v>6.9</c:v>
                </c:pt>
                <c:pt idx="1">
                  <c:v>6.9</c:v>
                </c:pt>
                <c:pt idx="2">
                  <c:v>6.9</c:v>
                </c:pt>
                <c:pt idx="3">
                  <c:v>6.9</c:v>
                </c:pt>
                <c:pt idx="4">
                  <c:v>6.9</c:v>
                </c:pt>
                <c:pt idx="5">
                  <c:v>6.9</c:v>
                </c:pt>
                <c:pt idx="6">
                  <c:v>6.9</c:v>
                </c:pt>
                <c:pt idx="7">
                  <c:v>6.9</c:v>
                </c:pt>
                <c:pt idx="8">
                  <c:v>6.9</c:v>
                </c:pt>
                <c:pt idx="9">
                  <c:v>6.9</c:v>
                </c:pt>
                <c:pt idx="10">
                  <c:v>6.9</c:v>
                </c:pt>
                <c:pt idx="11">
                  <c:v>6.9</c:v>
                </c:pt>
                <c:pt idx="12">
                  <c:v>6.9</c:v>
                </c:pt>
                <c:pt idx="13">
                  <c:v>6.9</c:v>
                </c:pt>
                <c:pt idx="14">
                  <c:v>6.9</c:v>
                </c:pt>
                <c:pt idx="15">
                  <c:v>6.9</c:v>
                </c:pt>
                <c:pt idx="16">
                  <c:v>6.9</c:v>
                </c:pt>
                <c:pt idx="17">
                  <c:v>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409984"/>
        <c:axId val="194411904"/>
      </c:lineChart>
      <c:catAx>
        <c:axId val="19440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4411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411904"/>
        <c:scaling>
          <c:orientation val="minMax"/>
          <c:max val="7.2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4409984"/>
        <c:crosses val="autoZero"/>
        <c:crossBetween val="between"/>
        <c:majorUnit val="0.30000000000000032"/>
        <c:minorUnit val="6.0000000000000123E-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924626088405617"/>
          <c:y val="0.13907306747946829"/>
          <c:w val="0.15994811759642641"/>
          <c:h val="0.860927033274135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36256504250643E-2"/>
          <c:y val="8.5397452587317707E-2"/>
          <c:w val="0.70580617193722073"/>
          <c:h val="0.73441809225093169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BUN!$B$3:$B$20</c:f>
              <c:numCache>
                <c:formatCode>0.0</c:formatCode>
                <c:ptCount val="18"/>
                <c:pt idx="1">
                  <c:v>33.12812499999999</c:v>
                </c:pt>
                <c:pt idx="2">
                  <c:v>33.168749999999989</c:v>
                </c:pt>
                <c:pt idx="3">
                  <c:v>33.265625</c:v>
                </c:pt>
                <c:pt idx="4">
                  <c:v>33.193750000000001</c:v>
                </c:pt>
                <c:pt idx="5">
                  <c:v>33.493749999999999</c:v>
                </c:pt>
                <c:pt idx="6">
                  <c:v>33.128124999999997</c:v>
                </c:pt>
                <c:pt idx="7">
                  <c:v>33.006250000000001</c:v>
                </c:pt>
                <c:pt idx="8">
                  <c:v>33</c:v>
                </c:pt>
                <c:pt idx="9">
                  <c:v>33.206250000000004</c:v>
                </c:pt>
                <c:pt idx="10">
                  <c:v>33.009374999999999</c:v>
                </c:pt>
                <c:pt idx="11">
                  <c:v>33.131250000000001</c:v>
                </c:pt>
                <c:pt idx="12">
                  <c:v>33.087499999999999</c:v>
                </c:pt>
                <c:pt idx="13">
                  <c:v>33.084375000000001</c:v>
                </c:pt>
                <c:pt idx="14">
                  <c:v>33.293750000000003</c:v>
                </c:pt>
                <c:pt idx="15">
                  <c:v>32.909374999999997</c:v>
                </c:pt>
                <c:pt idx="16">
                  <c:v>33.237500000000011</c:v>
                </c:pt>
                <c:pt idx="17">
                  <c:v>32.795833333333341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BUN!$C$3:$C$20</c:f>
              <c:numCache>
                <c:formatCode>0.0</c:formatCode>
                <c:ptCount val="18"/>
                <c:pt idx="2">
                  <c:v>33.079545454545453</c:v>
                </c:pt>
                <c:pt idx="3">
                  <c:v>33.121250000000003</c:v>
                </c:pt>
                <c:pt idx="4">
                  <c:v>33.033684210526324</c:v>
                </c:pt>
                <c:pt idx="5">
                  <c:v>33.267263157894739</c:v>
                </c:pt>
                <c:pt idx="6">
                  <c:v>32.771999999999998</c:v>
                </c:pt>
                <c:pt idx="7">
                  <c:v>33.023000000000003</c:v>
                </c:pt>
                <c:pt idx="8">
                  <c:v>33.147736842105267</c:v>
                </c:pt>
                <c:pt idx="9">
                  <c:v>33.153238095238095</c:v>
                </c:pt>
                <c:pt idx="10">
                  <c:v>33.086904761904762</c:v>
                </c:pt>
                <c:pt idx="11">
                  <c:v>33.080714285714279</c:v>
                </c:pt>
                <c:pt idx="12">
                  <c:v>33.1477619047619</c:v>
                </c:pt>
                <c:pt idx="13">
                  <c:v>32.973750000000003</c:v>
                </c:pt>
                <c:pt idx="14">
                  <c:v>32.884166666666658</c:v>
                </c:pt>
                <c:pt idx="15">
                  <c:v>32.964499999999987</c:v>
                </c:pt>
                <c:pt idx="16">
                  <c:v>33.045142857142856</c:v>
                </c:pt>
                <c:pt idx="17">
                  <c:v>33.129761904761892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BUN!$D$3:$D$20</c:f>
              <c:numCache>
                <c:formatCode>0.0</c:formatCode>
                <c:ptCount val="18"/>
                <c:pt idx="2">
                  <c:v>33.833333333333336</c:v>
                </c:pt>
                <c:pt idx="3">
                  <c:v>33.833333333333336</c:v>
                </c:pt>
                <c:pt idx="4">
                  <c:v>33.6</c:v>
                </c:pt>
                <c:pt idx="5">
                  <c:v>33.25</c:v>
                </c:pt>
                <c:pt idx="6">
                  <c:v>33.363636363636367</c:v>
                </c:pt>
                <c:pt idx="7">
                  <c:v>33.421052631578945</c:v>
                </c:pt>
                <c:pt idx="8">
                  <c:v>33.761904761904759</c:v>
                </c:pt>
                <c:pt idx="9">
                  <c:v>33.434782608695649</c:v>
                </c:pt>
                <c:pt idx="10">
                  <c:v>33.19047619047619</c:v>
                </c:pt>
                <c:pt idx="11">
                  <c:v>33.1</c:v>
                </c:pt>
                <c:pt idx="12">
                  <c:v>33.454545454545453</c:v>
                </c:pt>
                <c:pt idx="13">
                  <c:v>34</c:v>
                </c:pt>
                <c:pt idx="14">
                  <c:v>33.155555555555551</c:v>
                </c:pt>
                <c:pt idx="15">
                  <c:v>33.547058823529419</c:v>
                </c:pt>
                <c:pt idx="16" formatCode="General">
                  <c:v>33.87777777777778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BUN!$E$3:$E$20</c:f>
              <c:numCache>
                <c:formatCode>0.0</c:formatCode>
                <c:ptCount val="18"/>
                <c:pt idx="1">
                  <c:v>32.99</c:v>
                </c:pt>
                <c:pt idx="2">
                  <c:v>32.94</c:v>
                </c:pt>
                <c:pt idx="3">
                  <c:v>33.090000000000003</c:v>
                </c:pt>
                <c:pt idx="4">
                  <c:v>33.020000000000003</c:v>
                </c:pt>
                <c:pt idx="5">
                  <c:v>32.86</c:v>
                </c:pt>
                <c:pt idx="6">
                  <c:v>32.81</c:v>
                </c:pt>
                <c:pt idx="7">
                  <c:v>32.630000000000003</c:v>
                </c:pt>
                <c:pt idx="8">
                  <c:v>32.56</c:v>
                </c:pt>
                <c:pt idx="9">
                  <c:v>32.619999999999997</c:v>
                </c:pt>
                <c:pt idx="10">
                  <c:v>32.729999999999997</c:v>
                </c:pt>
                <c:pt idx="11">
                  <c:v>32.729999999999997</c:v>
                </c:pt>
                <c:pt idx="12">
                  <c:v>32.74</c:v>
                </c:pt>
                <c:pt idx="13">
                  <c:v>33</c:v>
                </c:pt>
                <c:pt idx="14">
                  <c:v>32.880000000000003</c:v>
                </c:pt>
                <c:pt idx="15">
                  <c:v>32.96</c:v>
                </c:pt>
                <c:pt idx="16">
                  <c:v>32.86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BUN!$F$3:$F$20</c:f>
              <c:numCache>
                <c:formatCode>0.0</c:formatCode>
                <c:ptCount val="18"/>
                <c:pt idx="2">
                  <c:v>33.5</c:v>
                </c:pt>
                <c:pt idx="3">
                  <c:v>33.5</c:v>
                </c:pt>
                <c:pt idx="4">
                  <c:v>33.31818181818182</c:v>
                </c:pt>
                <c:pt idx="5">
                  <c:v>33.5</c:v>
                </c:pt>
                <c:pt idx="6">
                  <c:v>33.4</c:v>
                </c:pt>
                <c:pt idx="7">
                  <c:v>33.333333333333336</c:v>
                </c:pt>
                <c:pt idx="8">
                  <c:v>33.315789473684212</c:v>
                </c:pt>
                <c:pt idx="9">
                  <c:v>33.409090909090907</c:v>
                </c:pt>
                <c:pt idx="10">
                  <c:v>33.61904761904762</c:v>
                </c:pt>
                <c:pt idx="11">
                  <c:v>33.416666666666664</c:v>
                </c:pt>
                <c:pt idx="12">
                  <c:v>33.4</c:v>
                </c:pt>
                <c:pt idx="13">
                  <c:v>33.541666666666664</c:v>
                </c:pt>
                <c:pt idx="14">
                  <c:v>33.4</c:v>
                </c:pt>
                <c:pt idx="15">
                  <c:v>33.450000000000003</c:v>
                </c:pt>
                <c:pt idx="16">
                  <c:v>33.18181818181818</c:v>
                </c:pt>
                <c:pt idx="17">
                  <c:v>33.285714285714285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BUN!$G$3:$G$20</c:f>
              <c:numCache>
                <c:formatCode>0.0</c:formatCode>
                <c:ptCount val="18"/>
                <c:pt idx="0">
                  <c:v>33.474074074074082</c:v>
                </c:pt>
                <c:pt idx="1">
                  <c:v>33.140432098765437</c:v>
                </c:pt>
                <c:pt idx="2">
                  <c:v>33.088000000000008</c:v>
                </c:pt>
                <c:pt idx="3">
                  <c:v>33.235416666666666</c:v>
                </c:pt>
                <c:pt idx="4">
                  <c:v>33.071568627450972</c:v>
                </c:pt>
                <c:pt idx="5">
                  <c:v>33.398333333333333</c:v>
                </c:pt>
                <c:pt idx="6">
                  <c:v>33.236249999999998</c:v>
                </c:pt>
                <c:pt idx="7">
                  <c:v>33.36212121212121</c:v>
                </c:pt>
                <c:pt idx="8">
                  <c:v>32.976666666666667</c:v>
                </c:pt>
                <c:pt idx="9">
                  <c:v>33.296180555555559</c:v>
                </c:pt>
                <c:pt idx="10">
                  <c:v>33.136904761904766</c:v>
                </c:pt>
                <c:pt idx="11">
                  <c:v>32.956481481481482</c:v>
                </c:pt>
                <c:pt idx="12">
                  <c:v>33.31666666666667</c:v>
                </c:pt>
                <c:pt idx="13">
                  <c:v>33.371590909090905</c:v>
                </c:pt>
                <c:pt idx="14">
                  <c:v>33.352631578947374</c:v>
                </c:pt>
                <c:pt idx="15">
                  <c:v>33.01927083333333</c:v>
                </c:pt>
                <c:pt idx="16">
                  <c:v>33.014130434782608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BUN!$H$3:$H$20</c:f>
              <c:numCache>
                <c:formatCode>0.0</c:formatCode>
                <c:ptCount val="18"/>
                <c:pt idx="2">
                  <c:v>33.700000000000003</c:v>
                </c:pt>
                <c:pt idx="3">
                  <c:v>33.6</c:v>
                </c:pt>
                <c:pt idx="4">
                  <c:v>33.6</c:v>
                </c:pt>
                <c:pt idx="5">
                  <c:v>33.799999999999997</c:v>
                </c:pt>
                <c:pt idx="6">
                  <c:v>33.700000000000003</c:v>
                </c:pt>
                <c:pt idx="7">
                  <c:v>33.700000000000003</c:v>
                </c:pt>
                <c:pt idx="8">
                  <c:v>33.799999999999997</c:v>
                </c:pt>
                <c:pt idx="9">
                  <c:v>33.700000000000003</c:v>
                </c:pt>
                <c:pt idx="10">
                  <c:v>33.799999999999997</c:v>
                </c:pt>
                <c:pt idx="11">
                  <c:v>33.799999999999997</c:v>
                </c:pt>
                <c:pt idx="12">
                  <c:v>33.799999999999997</c:v>
                </c:pt>
                <c:pt idx="13">
                  <c:v>33.700000000000003</c:v>
                </c:pt>
                <c:pt idx="14">
                  <c:v>33.700000000000003</c:v>
                </c:pt>
                <c:pt idx="15">
                  <c:v>33.799999999999997</c:v>
                </c:pt>
                <c:pt idx="16">
                  <c:v>33.700000000000003</c:v>
                </c:pt>
                <c:pt idx="17">
                  <c:v>33.9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BUN!$I$3:$I$20</c:f>
              <c:numCache>
                <c:formatCode>0.0</c:formatCode>
                <c:ptCount val="18"/>
                <c:pt idx="2">
                  <c:v>33.314</c:v>
                </c:pt>
                <c:pt idx="3">
                  <c:v>33.219000000000001</c:v>
                </c:pt>
                <c:pt idx="4">
                  <c:v>33.402999999999999</c:v>
                </c:pt>
                <c:pt idx="5">
                  <c:v>33.298999999999999</c:v>
                </c:pt>
                <c:pt idx="6">
                  <c:v>33.463000000000001</c:v>
                </c:pt>
                <c:pt idx="7">
                  <c:v>33.536999999999999</c:v>
                </c:pt>
                <c:pt idx="8">
                  <c:v>33.381</c:v>
                </c:pt>
                <c:pt idx="9">
                  <c:v>33.488</c:v>
                </c:pt>
                <c:pt idx="10">
                  <c:v>33.290999999999997</c:v>
                </c:pt>
                <c:pt idx="11">
                  <c:v>32.982999999999997</c:v>
                </c:pt>
                <c:pt idx="12">
                  <c:v>32.962000000000003</c:v>
                </c:pt>
                <c:pt idx="13">
                  <c:v>32.920999999999999</c:v>
                </c:pt>
                <c:pt idx="14">
                  <c:v>32.843000000000004</c:v>
                </c:pt>
                <c:pt idx="15">
                  <c:v>33.286000000000001</c:v>
                </c:pt>
                <c:pt idx="16">
                  <c:v>33.442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BUN!$J$3:$J$20</c:f>
              <c:numCache>
                <c:formatCode>0.0</c:formatCode>
                <c:ptCount val="18"/>
                <c:pt idx="1">
                  <c:v>33.159999999999997</c:v>
                </c:pt>
                <c:pt idx="2">
                  <c:v>33.26</c:v>
                </c:pt>
                <c:pt idx="3">
                  <c:v>33.1</c:v>
                </c:pt>
                <c:pt idx="4">
                  <c:v>33.369999999999997</c:v>
                </c:pt>
                <c:pt idx="5">
                  <c:v>33.51</c:v>
                </c:pt>
                <c:pt idx="6">
                  <c:v>33.74</c:v>
                </c:pt>
                <c:pt idx="7">
                  <c:v>33.36</c:v>
                </c:pt>
                <c:pt idx="8">
                  <c:v>33.6</c:v>
                </c:pt>
                <c:pt idx="9">
                  <c:v>33.07</c:v>
                </c:pt>
                <c:pt idx="10">
                  <c:v>32.9</c:v>
                </c:pt>
                <c:pt idx="11">
                  <c:v>33.14</c:v>
                </c:pt>
                <c:pt idx="12">
                  <c:v>33.65</c:v>
                </c:pt>
                <c:pt idx="13">
                  <c:v>33.51</c:v>
                </c:pt>
                <c:pt idx="14">
                  <c:v>33.880000000000003</c:v>
                </c:pt>
                <c:pt idx="15">
                  <c:v>33.6</c:v>
                </c:pt>
                <c:pt idx="16">
                  <c:v>33.46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BUN!$K$3:$K$20</c:f>
              <c:numCache>
                <c:formatCode>0.0</c:formatCode>
                <c:ptCount val="18"/>
                <c:pt idx="0">
                  <c:v>33.21</c:v>
                </c:pt>
                <c:pt idx="1">
                  <c:v>33.24</c:v>
                </c:pt>
                <c:pt idx="2">
                  <c:v>33.28</c:v>
                </c:pt>
                <c:pt idx="3">
                  <c:v>33.200000000000003</c:v>
                </c:pt>
                <c:pt idx="4">
                  <c:v>33.29</c:v>
                </c:pt>
                <c:pt idx="5">
                  <c:v>33.53</c:v>
                </c:pt>
                <c:pt idx="6">
                  <c:v>33.39</c:v>
                </c:pt>
                <c:pt idx="7">
                  <c:v>33.24</c:v>
                </c:pt>
                <c:pt idx="8">
                  <c:v>33.659999999999997</c:v>
                </c:pt>
                <c:pt idx="9">
                  <c:v>33.68</c:v>
                </c:pt>
                <c:pt idx="10">
                  <c:v>33.56</c:v>
                </c:pt>
                <c:pt idx="11">
                  <c:v>33.369999999999997</c:v>
                </c:pt>
                <c:pt idx="12">
                  <c:v>33.450000000000003</c:v>
                </c:pt>
                <c:pt idx="13">
                  <c:v>32.72</c:v>
                </c:pt>
                <c:pt idx="14">
                  <c:v>33.479999999999997</c:v>
                </c:pt>
                <c:pt idx="15">
                  <c:v>33.479999999999997</c:v>
                </c:pt>
                <c:pt idx="16">
                  <c:v>33.58</c:v>
                </c:pt>
                <c:pt idx="17">
                  <c:v>33.799999999999997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BUN!$L$3:$L$20</c:f>
              <c:numCache>
                <c:formatCode>0</c:formatCode>
                <c:ptCount val="18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33</c:v>
                </c:pt>
                <c:pt idx="12">
                  <c:v>33</c:v>
                </c:pt>
                <c:pt idx="13">
                  <c:v>33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BUN!$M$2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BUN!$M$3:$M$20</c:f>
              <c:numCache>
                <c:formatCode>0.0</c:formatCode>
                <c:ptCount val="18"/>
                <c:pt idx="0">
                  <c:v>33.342037037037045</c:v>
                </c:pt>
                <c:pt idx="1">
                  <c:v>33.131711419753088</c:v>
                </c:pt>
                <c:pt idx="2">
                  <c:v>33.316362878787878</c:v>
                </c:pt>
                <c:pt idx="3">
                  <c:v>33.316462500000007</c:v>
                </c:pt>
                <c:pt idx="4">
                  <c:v>33.290018465615915</c:v>
                </c:pt>
                <c:pt idx="5">
                  <c:v>33.390834649122802</c:v>
                </c:pt>
                <c:pt idx="6">
                  <c:v>33.300301136363643</c:v>
                </c:pt>
                <c:pt idx="7">
                  <c:v>33.261275717703349</c:v>
                </c:pt>
                <c:pt idx="8">
                  <c:v>33.32030977443609</c:v>
                </c:pt>
                <c:pt idx="9">
                  <c:v>33.305754216858027</c:v>
                </c:pt>
                <c:pt idx="10">
                  <c:v>33.232370833333327</c:v>
                </c:pt>
                <c:pt idx="11">
                  <c:v>33.17081124338624</c:v>
                </c:pt>
                <c:pt idx="12">
                  <c:v>33.300847402597398</c:v>
                </c:pt>
                <c:pt idx="13">
                  <c:v>33.282238257575763</c:v>
                </c:pt>
                <c:pt idx="14">
                  <c:v>33.286910380116964</c:v>
                </c:pt>
                <c:pt idx="15">
                  <c:v>33.301620465686277</c:v>
                </c:pt>
                <c:pt idx="16">
                  <c:v>33.339836925152142</c:v>
                </c:pt>
                <c:pt idx="17">
                  <c:v>33.382261904761904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BUN!$N$2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BUN!$N$3:$N$20</c:f>
              <c:numCache>
                <c:formatCode>0.0</c:formatCode>
                <c:ptCount val="18"/>
                <c:pt idx="0">
                  <c:v>0.26407407407408101</c:v>
                </c:pt>
                <c:pt idx="1">
                  <c:v>0.25</c:v>
                </c:pt>
                <c:pt idx="2">
                  <c:v>0.89333333333333798</c:v>
                </c:pt>
                <c:pt idx="3">
                  <c:v>0.74333333333333229</c:v>
                </c:pt>
                <c:pt idx="4">
                  <c:v>0.57999999999999829</c:v>
                </c:pt>
                <c:pt idx="5">
                  <c:v>0.93999999999999773</c:v>
                </c:pt>
                <c:pt idx="6">
                  <c:v>0.96800000000000352</c:v>
                </c:pt>
                <c:pt idx="7">
                  <c:v>1.0700000000000003</c:v>
                </c:pt>
                <c:pt idx="8">
                  <c:v>1.2399999999999949</c:v>
                </c:pt>
                <c:pt idx="9">
                  <c:v>1.0800000000000054</c:v>
                </c:pt>
                <c:pt idx="10">
                  <c:v>1.0700000000000003</c:v>
                </c:pt>
                <c:pt idx="11">
                  <c:v>1.0700000000000003</c:v>
                </c:pt>
                <c:pt idx="12">
                  <c:v>1.0599999999999952</c:v>
                </c:pt>
                <c:pt idx="13">
                  <c:v>1.2800000000000011</c:v>
                </c:pt>
                <c:pt idx="14">
                  <c:v>1.036999999999999</c:v>
                </c:pt>
                <c:pt idx="15">
                  <c:v>0.890625</c:v>
                </c:pt>
                <c:pt idx="16">
                  <c:v>1.0177777777777806</c:v>
                </c:pt>
                <c:pt idx="17">
                  <c:v>1.1041666666666572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BUN!$O$2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BUN!$O$3:$O$20</c:f>
              <c:numCache>
                <c:formatCode>General</c:formatCode>
                <c:ptCount val="18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31</c:v>
                </c:pt>
                <c:pt idx="9">
                  <c:v>31</c:v>
                </c:pt>
                <c:pt idx="10">
                  <c:v>31</c:v>
                </c:pt>
                <c:pt idx="11">
                  <c:v>31</c:v>
                </c:pt>
                <c:pt idx="12">
                  <c:v>31</c:v>
                </c:pt>
                <c:pt idx="13">
                  <c:v>31</c:v>
                </c:pt>
                <c:pt idx="14">
                  <c:v>31</c:v>
                </c:pt>
                <c:pt idx="15">
                  <c:v>31</c:v>
                </c:pt>
                <c:pt idx="16">
                  <c:v>31</c:v>
                </c:pt>
                <c:pt idx="17">
                  <c:v>31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BUN!$P$2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BUN!$P$3:$P$20</c:f>
              <c:numCache>
                <c:formatCode>General</c:formatCode>
                <c:ptCount val="18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02176"/>
        <c:axId val="196004096"/>
      </c:lineChart>
      <c:catAx>
        <c:axId val="196002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9600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004096"/>
        <c:scaling>
          <c:orientation val="minMax"/>
          <c:max val="37"/>
          <c:min val="2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9600217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79895620113866928"/>
          <c:y val="0.13953505811774039"/>
          <c:w val="0.17885143907333381"/>
          <c:h val="0.84053280839895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79479622403961E-2"/>
          <c:y val="7.3089819562752345E-2"/>
          <c:w val="0.72188694482337901"/>
          <c:h val="0.76595248181095277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3.0484374999999999</c:v>
                </c:pt>
                <c:pt idx="2">
                  <c:v>3.0315625000000006</c:v>
                </c:pt>
                <c:pt idx="3">
                  <c:v>3.0368749999999998</c:v>
                </c:pt>
                <c:pt idx="4">
                  <c:v>3.0440625000000003</c:v>
                </c:pt>
                <c:pt idx="5">
                  <c:v>3.0543749999999998</c:v>
                </c:pt>
                <c:pt idx="6">
                  <c:v>3.0634374999999987</c:v>
                </c:pt>
                <c:pt idx="7">
                  <c:v>3.0571874999999991</c:v>
                </c:pt>
                <c:pt idx="8">
                  <c:v>3.0493749999999991</c:v>
                </c:pt>
                <c:pt idx="9">
                  <c:v>3.0475000000000003</c:v>
                </c:pt>
                <c:pt idx="10">
                  <c:v>3.0306250000000006</c:v>
                </c:pt>
                <c:pt idx="11">
                  <c:v>3.0412499999999993</c:v>
                </c:pt>
                <c:pt idx="12">
                  <c:v>3.05375</c:v>
                </c:pt>
                <c:pt idx="13">
                  <c:v>3.0599999999999978</c:v>
                </c:pt>
                <c:pt idx="14">
                  <c:v>3.064062499999999</c:v>
                </c:pt>
                <c:pt idx="15">
                  <c:v>3.0384375000000006</c:v>
                </c:pt>
                <c:pt idx="16">
                  <c:v>3.0446874999999993</c:v>
                </c:pt>
                <c:pt idx="17">
                  <c:v>3.0604166666666655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2">
                  <c:v>3.0122727272727272</c:v>
                </c:pt>
                <c:pt idx="3">
                  <c:v>3.0280999999999998</c:v>
                </c:pt>
                <c:pt idx="4">
                  <c:v>3.0194736842105261</c:v>
                </c:pt>
                <c:pt idx="5">
                  <c:v>3.0410526315789479</c:v>
                </c:pt>
                <c:pt idx="6">
                  <c:v>3.0255000000000005</c:v>
                </c:pt>
                <c:pt idx="7">
                  <c:v>3.0223684210526316</c:v>
                </c:pt>
                <c:pt idx="8">
                  <c:v>3.0159473684210529</c:v>
                </c:pt>
                <c:pt idx="9">
                  <c:v>3.0154761904761904</c:v>
                </c:pt>
                <c:pt idx="10">
                  <c:v>3.0065238095238094</c:v>
                </c:pt>
                <c:pt idx="11">
                  <c:v>3.030238095238095</c:v>
                </c:pt>
                <c:pt idx="12">
                  <c:v>3.0458571428571433</c:v>
                </c:pt>
                <c:pt idx="13">
                  <c:v>3.0465</c:v>
                </c:pt>
                <c:pt idx="14">
                  <c:v>3.0439583333333329</c:v>
                </c:pt>
                <c:pt idx="15">
                  <c:v>3.0392999999999999</c:v>
                </c:pt>
                <c:pt idx="16">
                  <c:v>3.0316666666666667</c:v>
                </c:pt>
                <c:pt idx="17">
                  <c:v>3.0371428571428565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2">
                  <c:v>3.0208333333333339</c:v>
                </c:pt>
                <c:pt idx="3">
                  <c:v>3.0355555555555558</c:v>
                </c:pt>
                <c:pt idx="4">
                  <c:v>3.01</c:v>
                </c:pt>
                <c:pt idx="5">
                  <c:v>3.0195000000000003</c:v>
                </c:pt>
                <c:pt idx="6">
                  <c:v>2.9963636363636357</c:v>
                </c:pt>
                <c:pt idx="7">
                  <c:v>3.0247368421052632</c:v>
                </c:pt>
                <c:pt idx="8">
                  <c:v>3.0352380952380957</c:v>
                </c:pt>
                <c:pt idx="9">
                  <c:v>3.031304347826087</c:v>
                </c:pt>
                <c:pt idx="10">
                  <c:v>3.0685714285714289</c:v>
                </c:pt>
                <c:pt idx="11">
                  <c:v>3.05</c:v>
                </c:pt>
                <c:pt idx="12">
                  <c:v>3.04304347826087</c:v>
                </c:pt>
                <c:pt idx="13">
                  <c:v>3.0643749999999996</c:v>
                </c:pt>
                <c:pt idx="14">
                  <c:v>3.0700000000000007</c:v>
                </c:pt>
                <c:pt idx="15">
                  <c:v>3.0856249999999998</c:v>
                </c:pt>
                <c:pt idx="16">
                  <c:v>3.0795000000000003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1">
                  <c:v>3.05</c:v>
                </c:pt>
                <c:pt idx="2">
                  <c:v>3.04</c:v>
                </c:pt>
                <c:pt idx="3">
                  <c:v>3.02</c:v>
                </c:pt>
                <c:pt idx="4">
                  <c:v>3.01</c:v>
                </c:pt>
                <c:pt idx="5">
                  <c:v>3.01</c:v>
                </c:pt>
                <c:pt idx="6">
                  <c:v>3.02</c:v>
                </c:pt>
                <c:pt idx="7">
                  <c:v>3</c:v>
                </c:pt>
                <c:pt idx="8">
                  <c:v>3.01</c:v>
                </c:pt>
                <c:pt idx="9">
                  <c:v>3.03</c:v>
                </c:pt>
                <c:pt idx="10">
                  <c:v>3.05</c:v>
                </c:pt>
                <c:pt idx="11">
                  <c:v>3.04</c:v>
                </c:pt>
                <c:pt idx="12">
                  <c:v>3.04</c:v>
                </c:pt>
                <c:pt idx="13">
                  <c:v>3.04</c:v>
                </c:pt>
                <c:pt idx="14">
                  <c:v>3.03</c:v>
                </c:pt>
                <c:pt idx="15">
                  <c:v>3.04</c:v>
                </c:pt>
                <c:pt idx="16">
                  <c:v>3.04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2">
                  <c:v>3.0579999999999998</c:v>
                </c:pt>
                <c:pt idx="3">
                  <c:v>3.0380000000000003</c:v>
                </c:pt>
                <c:pt idx="4">
                  <c:v>3.0272727272727278</c:v>
                </c:pt>
                <c:pt idx="5">
                  <c:v>3.0295000000000001</c:v>
                </c:pt>
                <c:pt idx="6">
                  <c:v>3.0215000000000005</c:v>
                </c:pt>
                <c:pt idx="7">
                  <c:v>3.0185714285714291</c:v>
                </c:pt>
                <c:pt idx="8">
                  <c:v>3.0205263157894735</c:v>
                </c:pt>
                <c:pt idx="9">
                  <c:v>3.0327272727272727</c:v>
                </c:pt>
                <c:pt idx="10">
                  <c:v>3.0219047619047621</c:v>
                </c:pt>
                <c:pt idx="11">
                  <c:v>3.0237500000000002</c:v>
                </c:pt>
                <c:pt idx="12">
                  <c:v>3.0250000000000004</c:v>
                </c:pt>
                <c:pt idx="13">
                  <c:v>3.0295833333333335</c:v>
                </c:pt>
                <c:pt idx="14">
                  <c:v>3.035333333333333</c:v>
                </c:pt>
                <c:pt idx="15">
                  <c:v>3.0329999999999999</c:v>
                </c:pt>
                <c:pt idx="16">
                  <c:v>3.0340909090909092</c:v>
                </c:pt>
                <c:pt idx="17">
                  <c:v>3.0471428571428567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0">
                  <c:v>2.9690333333333343</c:v>
                </c:pt>
                <c:pt idx="1">
                  <c:v>2.9630625000000008</c:v>
                </c:pt>
                <c:pt idx="2">
                  <c:v>2.9688257575757575</c:v>
                </c:pt>
                <c:pt idx="3">
                  <c:v>2.9936979166666666</c:v>
                </c:pt>
                <c:pt idx="4">
                  <c:v>3.0119583333333333</c:v>
                </c:pt>
                <c:pt idx="5">
                  <c:v>2.9969666666666659</c:v>
                </c:pt>
                <c:pt idx="6">
                  <c:v>3.0021969696969695</c:v>
                </c:pt>
                <c:pt idx="7">
                  <c:v>3.0236507936507935</c:v>
                </c:pt>
                <c:pt idx="8">
                  <c:v>3.0211250000000005</c:v>
                </c:pt>
                <c:pt idx="9">
                  <c:v>2.9975000000000001</c:v>
                </c:pt>
                <c:pt idx="10">
                  <c:v>2.9959523809523811</c:v>
                </c:pt>
                <c:pt idx="11">
                  <c:v>2.9974074074074064</c:v>
                </c:pt>
                <c:pt idx="12">
                  <c:v>2.9960185185185186</c:v>
                </c:pt>
                <c:pt idx="13">
                  <c:v>3.0210144927536224</c:v>
                </c:pt>
                <c:pt idx="14">
                  <c:v>3.0181249999999999</c:v>
                </c:pt>
                <c:pt idx="15">
                  <c:v>3.0269696969696969</c:v>
                </c:pt>
                <c:pt idx="16">
                  <c:v>3.0088409090909085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2">
                  <c:v>3.03</c:v>
                </c:pt>
                <c:pt idx="3">
                  <c:v>3.02</c:v>
                </c:pt>
                <c:pt idx="4">
                  <c:v>3.044</c:v>
                </c:pt>
                <c:pt idx="5">
                  <c:v>3.06</c:v>
                </c:pt>
                <c:pt idx="6">
                  <c:v>3.069</c:v>
                </c:pt>
                <c:pt idx="7">
                  <c:v>3.0550000000000002</c:v>
                </c:pt>
                <c:pt idx="8">
                  <c:v>3.0550000000000002</c:v>
                </c:pt>
                <c:pt idx="9">
                  <c:v>3.0409999999999999</c:v>
                </c:pt>
                <c:pt idx="10">
                  <c:v>3.0459999999999998</c:v>
                </c:pt>
                <c:pt idx="11">
                  <c:v>3.0470000000000002</c:v>
                </c:pt>
                <c:pt idx="12">
                  <c:v>3.0419999999999998</c:v>
                </c:pt>
                <c:pt idx="13">
                  <c:v>3.0510000000000002</c:v>
                </c:pt>
                <c:pt idx="14">
                  <c:v>3.0579999999999998</c:v>
                </c:pt>
                <c:pt idx="15">
                  <c:v>3.0619999999999998</c:v>
                </c:pt>
                <c:pt idx="16">
                  <c:v>3.05</c:v>
                </c:pt>
                <c:pt idx="17">
                  <c:v>3.0529999999999999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2">
                  <c:v>2.948</c:v>
                </c:pt>
                <c:pt idx="3">
                  <c:v>2.9489999999999998</c:v>
                </c:pt>
                <c:pt idx="4">
                  <c:v>3.008</c:v>
                </c:pt>
                <c:pt idx="5">
                  <c:v>3.0019999999999998</c:v>
                </c:pt>
                <c:pt idx="6">
                  <c:v>3.0089999999999999</c:v>
                </c:pt>
                <c:pt idx="7">
                  <c:v>3.0070000000000001</c:v>
                </c:pt>
                <c:pt idx="8">
                  <c:v>2.984</c:v>
                </c:pt>
                <c:pt idx="9">
                  <c:v>3.0129999999999999</c:v>
                </c:pt>
                <c:pt idx="10">
                  <c:v>2.9870000000000001</c:v>
                </c:pt>
                <c:pt idx="11">
                  <c:v>2.996</c:v>
                </c:pt>
                <c:pt idx="12">
                  <c:v>3.0089999999999999</c:v>
                </c:pt>
                <c:pt idx="13">
                  <c:v>3.008</c:v>
                </c:pt>
                <c:pt idx="14">
                  <c:v>3.0059999999999998</c:v>
                </c:pt>
                <c:pt idx="15">
                  <c:v>2.9969999999999999</c:v>
                </c:pt>
                <c:pt idx="16">
                  <c:v>2.9969999999999999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1">
                  <c:v>3.05</c:v>
                </c:pt>
                <c:pt idx="2">
                  <c:v>3.04</c:v>
                </c:pt>
                <c:pt idx="3">
                  <c:v>3.05</c:v>
                </c:pt>
                <c:pt idx="4">
                  <c:v>3.04</c:v>
                </c:pt>
                <c:pt idx="5">
                  <c:v>3.03</c:v>
                </c:pt>
                <c:pt idx="6">
                  <c:v>3.05</c:v>
                </c:pt>
                <c:pt idx="7">
                  <c:v>3.0550000000000002</c:v>
                </c:pt>
                <c:pt idx="8">
                  <c:v>3.03</c:v>
                </c:pt>
                <c:pt idx="9">
                  <c:v>3.03</c:v>
                </c:pt>
                <c:pt idx="10">
                  <c:v>3.03</c:v>
                </c:pt>
                <c:pt idx="11">
                  <c:v>3.03</c:v>
                </c:pt>
                <c:pt idx="12">
                  <c:v>3.07</c:v>
                </c:pt>
                <c:pt idx="13">
                  <c:v>3.08</c:v>
                </c:pt>
                <c:pt idx="14">
                  <c:v>3.08</c:v>
                </c:pt>
                <c:pt idx="15">
                  <c:v>3.09</c:v>
                </c:pt>
                <c:pt idx="16">
                  <c:v>3.09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0">
                  <c:v>3.06</c:v>
                </c:pt>
                <c:pt idx="1">
                  <c:v>3.07</c:v>
                </c:pt>
                <c:pt idx="2">
                  <c:v>3.06</c:v>
                </c:pt>
                <c:pt idx="3">
                  <c:v>3.07</c:v>
                </c:pt>
                <c:pt idx="4">
                  <c:v>3.05</c:v>
                </c:pt>
                <c:pt idx="5">
                  <c:v>3.06</c:v>
                </c:pt>
                <c:pt idx="6">
                  <c:v>3.09</c:v>
                </c:pt>
                <c:pt idx="7">
                  <c:v>3.09</c:v>
                </c:pt>
                <c:pt idx="8">
                  <c:v>3.06</c:v>
                </c:pt>
                <c:pt idx="9">
                  <c:v>3.05</c:v>
                </c:pt>
                <c:pt idx="10">
                  <c:v>3.05</c:v>
                </c:pt>
                <c:pt idx="11">
                  <c:v>3.04</c:v>
                </c:pt>
                <c:pt idx="12">
                  <c:v>3.05</c:v>
                </c:pt>
                <c:pt idx="13">
                  <c:v>3.03</c:v>
                </c:pt>
                <c:pt idx="14">
                  <c:v>3.04</c:v>
                </c:pt>
                <c:pt idx="15">
                  <c:v>3.06</c:v>
                </c:pt>
                <c:pt idx="16">
                  <c:v>3.06</c:v>
                </c:pt>
                <c:pt idx="17">
                  <c:v>3.06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CRE!$L$2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CRE!$L$3:$L$20</c:f>
              <c:numCache>
                <c:formatCode>0.00</c:formatCode>
                <c:ptCount val="18"/>
                <c:pt idx="0">
                  <c:v>3.01</c:v>
                </c:pt>
                <c:pt idx="1">
                  <c:v>3.01</c:v>
                </c:pt>
                <c:pt idx="2">
                  <c:v>3.01</c:v>
                </c:pt>
                <c:pt idx="3">
                  <c:v>3.01</c:v>
                </c:pt>
                <c:pt idx="4">
                  <c:v>3.01</c:v>
                </c:pt>
                <c:pt idx="5">
                  <c:v>3.01</c:v>
                </c:pt>
                <c:pt idx="6">
                  <c:v>3.01</c:v>
                </c:pt>
                <c:pt idx="7">
                  <c:v>3.01</c:v>
                </c:pt>
                <c:pt idx="8">
                  <c:v>3.01</c:v>
                </c:pt>
                <c:pt idx="9">
                  <c:v>3.01</c:v>
                </c:pt>
                <c:pt idx="10">
                  <c:v>3.01</c:v>
                </c:pt>
                <c:pt idx="11">
                  <c:v>3.01</c:v>
                </c:pt>
                <c:pt idx="12">
                  <c:v>3.01</c:v>
                </c:pt>
                <c:pt idx="13">
                  <c:v>3.01</c:v>
                </c:pt>
                <c:pt idx="14">
                  <c:v>3.01</c:v>
                </c:pt>
                <c:pt idx="15">
                  <c:v>3.01</c:v>
                </c:pt>
                <c:pt idx="16">
                  <c:v>3.01</c:v>
                </c:pt>
                <c:pt idx="17">
                  <c:v>3.01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CRE!$M$2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CRE!$M$3:$M$20</c:f>
              <c:numCache>
                <c:formatCode>0.000</c:formatCode>
                <c:ptCount val="18"/>
                <c:pt idx="0">
                  <c:v>3.0145166666666672</c:v>
                </c:pt>
                <c:pt idx="1">
                  <c:v>3.0362999999999998</c:v>
                </c:pt>
                <c:pt idx="2">
                  <c:v>3.020949431818182</c:v>
                </c:pt>
                <c:pt idx="3">
                  <c:v>3.0241228472222224</c:v>
                </c:pt>
                <c:pt idx="4">
                  <c:v>3.0264767244816584</c:v>
                </c:pt>
                <c:pt idx="5">
                  <c:v>3.0303394298245614</c:v>
                </c:pt>
                <c:pt idx="6">
                  <c:v>3.0346998106060608</c:v>
                </c:pt>
                <c:pt idx="7">
                  <c:v>3.0353514985380117</c:v>
                </c:pt>
                <c:pt idx="8">
                  <c:v>3.028121177944862</c:v>
                </c:pt>
                <c:pt idx="9">
                  <c:v>3.028850781102955</c:v>
                </c:pt>
                <c:pt idx="10">
                  <c:v>3.0286577380952382</c:v>
                </c:pt>
                <c:pt idx="11">
                  <c:v>3.0295645502645501</c:v>
                </c:pt>
                <c:pt idx="12">
                  <c:v>3.0374669139636534</c:v>
                </c:pt>
                <c:pt idx="13">
                  <c:v>3.0430472826086956</c:v>
                </c:pt>
                <c:pt idx="14">
                  <c:v>3.0445479166666667</c:v>
                </c:pt>
                <c:pt idx="15">
                  <c:v>3.0472332196969694</c:v>
                </c:pt>
                <c:pt idx="16">
                  <c:v>3.0435785984848485</c:v>
                </c:pt>
                <c:pt idx="17">
                  <c:v>3.0515404761904756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CRE!$N$2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CRE!$N$3:$N$20</c:f>
              <c:numCache>
                <c:formatCode>0.000</c:formatCode>
                <c:ptCount val="18"/>
                <c:pt idx="0">
                  <c:v>9.0966666666665752E-2</c:v>
                </c:pt>
                <c:pt idx="1">
                  <c:v>0.10693749999999902</c:v>
                </c:pt>
                <c:pt idx="2">
                  <c:v>0.1120000000000001</c:v>
                </c:pt>
                <c:pt idx="3">
                  <c:v>0.121</c:v>
                </c:pt>
                <c:pt idx="4">
                  <c:v>4.1999999999999815E-2</c:v>
                </c:pt>
                <c:pt idx="5">
                  <c:v>6.3033333333334163E-2</c:v>
                </c:pt>
                <c:pt idx="6">
                  <c:v>9.3636363636364184E-2</c:v>
                </c:pt>
                <c:pt idx="7">
                  <c:v>8.9999999999999858E-2</c:v>
                </c:pt>
                <c:pt idx="8">
                  <c:v>7.6000000000000068E-2</c:v>
                </c:pt>
                <c:pt idx="9">
                  <c:v>5.2499999999999769E-2</c:v>
                </c:pt>
                <c:pt idx="10">
                  <c:v>8.157142857142885E-2</c:v>
                </c:pt>
                <c:pt idx="11">
                  <c:v>5.3999999999999826E-2</c:v>
                </c:pt>
                <c:pt idx="12">
                  <c:v>7.3981481481481204E-2</c:v>
                </c:pt>
                <c:pt idx="13">
                  <c:v>7.2000000000000064E-2</c:v>
                </c:pt>
                <c:pt idx="14">
                  <c:v>7.4000000000000288E-2</c:v>
                </c:pt>
                <c:pt idx="15">
                  <c:v>9.2999999999999972E-2</c:v>
                </c:pt>
                <c:pt idx="16">
                  <c:v>9.2999999999999972E-2</c:v>
                </c:pt>
                <c:pt idx="17">
                  <c:v>2.3273809523808975E-2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CRE!$O$2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CRE!$O$3:$O$20</c:f>
              <c:numCache>
                <c:formatCode>General</c:formatCode>
                <c:ptCount val="18"/>
                <c:pt idx="0">
                  <c:v>2.81</c:v>
                </c:pt>
                <c:pt idx="1">
                  <c:v>2.81</c:v>
                </c:pt>
                <c:pt idx="2">
                  <c:v>2.81</c:v>
                </c:pt>
                <c:pt idx="3">
                  <c:v>2.81</c:v>
                </c:pt>
                <c:pt idx="4">
                  <c:v>2.81</c:v>
                </c:pt>
                <c:pt idx="5">
                  <c:v>2.81</c:v>
                </c:pt>
                <c:pt idx="6">
                  <c:v>2.81</c:v>
                </c:pt>
                <c:pt idx="7">
                  <c:v>2.81</c:v>
                </c:pt>
                <c:pt idx="8">
                  <c:v>2.81</c:v>
                </c:pt>
                <c:pt idx="9">
                  <c:v>2.81</c:v>
                </c:pt>
                <c:pt idx="10">
                  <c:v>2.81</c:v>
                </c:pt>
                <c:pt idx="11">
                  <c:v>2.81</c:v>
                </c:pt>
                <c:pt idx="12">
                  <c:v>2.81</c:v>
                </c:pt>
                <c:pt idx="13">
                  <c:v>2.81</c:v>
                </c:pt>
                <c:pt idx="14">
                  <c:v>2.81</c:v>
                </c:pt>
                <c:pt idx="15">
                  <c:v>2.81</c:v>
                </c:pt>
                <c:pt idx="16">
                  <c:v>2.81</c:v>
                </c:pt>
                <c:pt idx="17">
                  <c:v>2.81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CRE!$P$2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CRE!$P$3:$P$20</c:f>
              <c:numCache>
                <c:formatCode>General</c:formatCode>
                <c:ptCount val="18"/>
                <c:pt idx="0">
                  <c:v>3.21</c:v>
                </c:pt>
                <c:pt idx="1">
                  <c:v>3.21</c:v>
                </c:pt>
                <c:pt idx="2">
                  <c:v>3.21</c:v>
                </c:pt>
                <c:pt idx="3">
                  <c:v>3.21</c:v>
                </c:pt>
                <c:pt idx="4">
                  <c:v>3.21</c:v>
                </c:pt>
                <c:pt idx="5">
                  <c:v>3.21</c:v>
                </c:pt>
                <c:pt idx="6">
                  <c:v>3.21</c:v>
                </c:pt>
                <c:pt idx="7">
                  <c:v>3.21</c:v>
                </c:pt>
                <c:pt idx="8">
                  <c:v>3.21</c:v>
                </c:pt>
                <c:pt idx="9">
                  <c:v>3.21</c:v>
                </c:pt>
                <c:pt idx="10">
                  <c:v>3.21</c:v>
                </c:pt>
                <c:pt idx="11">
                  <c:v>3.21</c:v>
                </c:pt>
                <c:pt idx="12">
                  <c:v>3.21</c:v>
                </c:pt>
                <c:pt idx="13">
                  <c:v>3.21</c:v>
                </c:pt>
                <c:pt idx="14">
                  <c:v>3.21</c:v>
                </c:pt>
                <c:pt idx="15">
                  <c:v>3.21</c:v>
                </c:pt>
                <c:pt idx="16">
                  <c:v>3.21</c:v>
                </c:pt>
                <c:pt idx="17">
                  <c:v>3.21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30112"/>
        <c:axId val="160736384"/>
      </c:lineChart>
      <c:catAx>
        <c:axId val="160730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60736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0736384"/>
        <c:scaling>
          <c:orientation val="minMax"/>
          <c:max val="3.4099999999999997"/>
          <c:min val="2.6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6073011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997695195310194"/>
          <c:y val="0.11112549127248585"/>
          <c:w val="0.17102629788791932"/>
          <c:h val="0.87615961774668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727E-2"/>
          <c:w val="0.73145225592390628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AST!$B$3:$B$20</c:f>
              <c:numCache>
                <c:formatCode>0.0</c:formatCode>
                <c:ptCount val="18"/>
                <c:pt idx="1">
                  <c:v>96.5</c:v>
                </c:pt>
                <c:pt idx="2">
                  <c:v>95.5625</c:v>
                </c:pt>
                <c:pt idx="3">
                  <c:v>95.96875</c:v>
                </c:pt>
                <c:pt idx="4">
                  <c:v>95.53125</c:v>
                </c:pt>
                <c:pt idx="5">
                  <c:v>96.0625</c:v>
                </c:pt>
                <c:pt idx="6">
                  <c:v>96.875</c:v>
                </c:pt>
                <c:pt idx="7">
                  <c:v>96.9375</c:v>
                </c:pt>
                <c:pt idx="8">
                  <c:v>96.75</c:v>
                </c:pt>
                <c:pt idx="9">
                  <c:v>96.9375</c:v>
                </c:pt>
                <c:pt idx="10">
                  <c:v>96.6875</c:v>
                </c:pt>
                <c:pt idx="11">
                  <c:v>96.8125</c:v>
                </c:pt>
                <c:pt idx="12">
                  <c:v>96.9375</c:v>
                </c:pt>
                <c:pt idx="13">
                  <c:v>96.90625</c:v>
                </c:pt>
                <c:pt idx="14">
                  <c:v>97</c:v>
                </c:pt>
                <c:pt idx="15">
                  <c:v>96.875</c:v>
                </c:pt>
                <c:pt idx="16">
                  <c:v>96.875</c:v>
                </c:pt>
                <c:pt idx="17">
                  <c:v>96.791666666666671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AST!$C$3:$C$20</c:f>
              <c:numCache>
                <c:formatCode>0.0</c:formatCode>
                <c:ptCount val="18"/>
                <c:pt idx="2">
                  <c:v>95.015136363636344</c:v>
                </c:pt>
                <c:pt idx="3">
                  <c:v>95.073350000000005</c:v>
                </c:pt>
                <c:pt idx="4">
                  <c:v>94.673684210526304</c:v>
                </c:pt>
                <c:pt idx="5">
                  <c:v>95.028947368421044</c:v>
                </c:pt>
                <c:pt idx="6">
                  <c:v>95.025800000000004</c:v>
                </c:pt>
                <c:pt idx="7">
                  <c:v>95.087736842105272</c:v>
                </c:pt>
                <c:pt idx="8">
                  <c:v>94.999999999999986</c:v>
                </c:pt>
                <c:pt idx="9">
                  <c:v>95.434095238095239</c:v>
                </c:pt>
                <c:pt idx="10">
                  <c:v>95.472238095238097</c:v>
                </c:pt>
                <c:pt idx="11">
                  <c:v>95.214285714285708</c:v>
                </c:pt>
                <c:pt idx="12">
                  <c:v>95.253190476190483</c:v>
                </c:pt>
                <c:pt idx="13">
                  <c:v>94.885000000000005</c:v>
                </c:pt>
                <c:pt idx="14">
                  <c:v>95.077791666666698</c:v>
                </c:pt>
                <c:pt idx="15">
                  <c:v>94.980850000000004</c:v>
                </c:pt>
                <c:pt idx="16">
                  <c:v>94.923809523809524</c:v>
                </c:pt>
                <c:pt idx="17">
                  <c:v>94.909523809523805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AST!$D$3:$D$20</c:f>
              <c:numCache>
                <c:formatCode>0.0</c:formatCode>
                <c:ptCount val="18"/>
                <c:pt idx="2">
                  <c:v>94.625</c:v>
                </c:pt>
                <c:pt idx="3">
                  <c:v>94.1111111111111</c:v>
                </c:pt>
                <c:pt idx="4">
                  <c:v>94.5</c:v>
                </c:pt>
                <c:pt idx="5" formatCode="General">
                  <c:v>94.4</c:v>
                </c:pt>
                <c:pt idx="6">
                  <c:v>94.545454545454547</c:v>
                </c:pt>
                <c:pt idx="7">
                  <c:v>94.94736842105263</c:v>
                </c:pt>
                <c:pt idx="8">
                  <c:v>94.333333333333329</c:v>
                </c:pt>
                <c:pt idx="9">
                  <c:v>94.260869565217391</c:v>
                </c:pt>
                <c:pt idx="10">
                  <c:v>94.80952380952381</c:v>
                </c:pt>
                <c:pt idx="11">
                  <c:v>94.3</c:v>
                </c:pt>
                <c:pt idx="12">
                  <c:v>94.454545454545453</c:v>
                </c:pt>
                <c:pt idx="13">
                  <c:v>93.61904761904762</c:v>
                </c:pt>
                <c:pt idx="14">
                  <c:v>94.285714285714292</c:v>
                </c:pt>
                <c:pt idx="15">
                  <c:v>94.3125</c:v>
                </c:pt>
                <c:pt idx="16">
                  <c:v>94.411764705882348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AST!$E$3:$E$20</c:f>
              <c:numCache>
                <c:formatCode>0.0</c:formatCode>
                <c:ptCount val="18"/>
                <c:pt idx="1">
                  <c:v>95.47</c:v>
                </c:pt>
                <c:pt idx="2">
                  <c:v>95.96</c:v>
                </c:pt>
                <c:pt idx="3">
                  <c:v>95.7</c:v>
                </c:pt>
                <c:pt idx="4">
                  <c:v>95.28</c:v>
                </c:pt>
                <c:pt idx="5">
                  <c:v>95.4</c:v>
                </c:pt>
                <c:pt idx="6">
                  <c:v>95.85</c:v>
                </c:pt>
                <c:pt idx="7">
                  <c:v>95.31</c:v>
                </c:pt>
                <c:pt idx="8">
                  <c:v>95.13</c:v>
                </c:pt>
                <c:pt idx="9">
                  <c:v>95.1</c:v>
                </c:pt>
                <c:pt idx="10">
                  <c:v>95.73</c:v>
                </c:pt>
                <c:pt idx="11">
                  <c:v>95.71</c:v>
                </c:pt>
                <c:pt idx="12">
                  <c:v>95.71</c:v>
                </c:pt>
                <c:pt idx="13">
                  <c:v>95.62</c:v>
                </c:pt>
                <c:pt idx="14">
                  <c:v>94.91</c:v>
                </c:pt>
                <c:pt idx="15">
                  <c:v>95.42</c:v>
                </c:pt>
                <c:pt idx="16">
                  <c:v>95.22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AST!$F$3:$F$20</c:f>
              <c:numCache>
                <c:formatCode>0.0</c:formatCode>
                <c:ptCount val="18"/>
                <c:pt idx="2">
                  <c:v>95.8</c:v>
                </c:pt>
                <c:pt idx="3">
                  <c:v>95</c:v>
                </c:pt>
                <c:pt idx="4">
                  <c:v>94.590909090909093</c:v>
                </c:pt>
                <c:pt idx="5">
                  <c:v>94.4</c:v>
                </c:pt>
                <c:pt idx="6">
                  <c:v>94.3</c:v>
                </c:pt>
                <c:pt idx="7">
                  <c:v>93.857142857142861</c:v>
                </c:pt>
                <c:pt idx="8">
                  <c:v>94.526315789473685</c:v>
                </c:pt>
                <c:pt idx="9">
                  <c:v>94.36363636363636</c:v>
                </c:pt>
                <c:pt idx="10">
                  <c:v>94.666666666666671</c:v>
                </c:pt>
                <c:pt idx="11">
                  <c:v>94.625</c:v>
                </c:pt>
                <c:pt idx="12">
                  <c:v>94.4</c:v>
                </c:pt>
                <c:pt idx="13">
                  <c:v>94.541666666666671</c:v>
                </c:pt>
                <c:pt idx="14">
                  <c:v>94.533333333333331</c:v>
                </c:pt>
                <c:pt idx="15">
                  <c:v>94.4</c:v>
                </c:pt>
                <c:pt idx="16">
                  <c:v>94.272727272727266</c:v>
                </c:pt>
                <c:pt idx="17">
                  <c:v>94.61904761904762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AST!$G$3:$G$20</c:f>
              <c:numCache>
                <c:formatCode>0.0</c:formatCode>
                <c:ptCount val="18"/>
                <c:pt idx="0">
                  <c:v>94.619047619047606</c:v>
                </c:pt>
                <c:pt idx="1">
                  <c:v>94.500000000000014</c:v>
                </c:pt>
                <c:pt idx="2">
                  <c:v>94.062500000000014</c:v>
                </c:pt>
                <c:pt idx="3">
                  <c:v>93.739583333333343</c:v>
                </c:pt>
                <c:pt idx="4">
                  <c:v>94.127192982456151</c:v>
                </c:pt>
                <c:pt idx="5">
                  <c:v>94.284722222222229</c:v>
                </c:pt>
                <c:pt idx="6">
                  <c:v>93.88333333333334</c:v>
                </c:pt>
                <c:pt idx="7">
                  <c:v>93.872807017543849</c:v>
                </c:pt>
                <c:pt idx="8">
                  <c:v>93.894736842105274</c:v>
                </c:pt>
                <c:pt idx="9">
                  <c:v>94.441666666666663</c:v>
                </c:pt>
                <c:pt idx="10">
                  <c:v>94.692307692307693</c:v>
                </c:pt>
                <c:pt idx="11">
                  <c:v>94.532407407407405</c:v>
                </c:pt>
                <c:pt idx="12">
                  <c:v>95.875</c:v>
                </c:pt>
                <c:pt idx="13">
                  <c:v>96.375</c:v>
                </c:pt>
                <c:pt idx="14">
                  <c:v>95.481481481481467</c:v>
                </c:pt>
                <c:pt idx="15">
                  <c:v>94.885416666666671</c:v>
                </c:pt>
                <c:pt idx="16">
                  <c:v>95.565217391304344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AST!$H$3:$H$20</c:f>
              <c:numCache>
                <c:formatCode>0.0</c:formatCode>
                <c:ptCount val="18"/>
                <c:pt idx="2">
                  <c:v>94.3</c:v>
                </c:pt>
                <c:pt idx="3">
                  <c:v>93.9</c:v>
                </c:pt>
                <c:pt idx="4">
                  <c:v>94.2</c:v>
                </c:pt>
                <c:pt idx="5">
                  <c:v>95</c:v>
                </c:pt>
                <c:pt idx="6">
                  <c:v>94.9</c:v>
                </c:pt>
                <c:pt idx="7">
                  <c:v>94.6</c:v>
                </c:pt>
                <c:pt idx="8">
                  <c:v>94.3</c:v>
                </c:pt>
                <c:pt idx="9">
                  <c:v>95.3</c:v>
                </c:pt>
                <c:pt idx="10">
                  <c:v>95.4</c:v>
                </c:pt>
                <c:pt idx="11">
                  <c:v>95.3</c:v>
                </c:pt>
                <c:pt idx="12">
                  <c:v>95.6</c:v>
                </c:pt>
                <c:pt idx="13">
                  <c:v>95.8</c:v>
                </c:pt>
                <c:pt idx="14">
                  <c:v>95.5</c:v>
                </c:pt>
                <c:pt idx="15">
                  <c:v>95.4</c:v>
                </c:pt>
                <c:pt idx="16">
                  <c:v>95.4</c:v>
                </c:pt>
                <c:pt idx="17">
                  <c:v>95.6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AST!$I$3:$I$20</c:f>
              <c:numCache>
                <c:formatCode>0.0</c:formatCode>
                <c:ptCount val="18"/>
                <c:pt idx="2">
                  <c:v>92.832999999999998</c:v>
                </c:pt>
                <c:pt idx="3">
                  <c:v>92.977000000000004</c:v>
                </c:pt>
                <c:pt idx="4">
                  <c:v>93.287999999999997</c:v>
                </c:pt>
                <c:pt idx="5">
                  <c:v>93.162000000000006</c:v>
                </c:pt>
                <c:pt idx="6">
                  <c:v>93.878</c:v>
                </c:pt>
                <c:pt idx="7">
                  <c:v>94.397000000000006</c:v>
                </c:pt>
                <c:pt idx="8">
                  <c:v>94.864000000000004</c:v>
                </c:pt>
                <c:pt idx="9">
                  <c:v>93.846999999999994</c:v>
                </c:pt>
                <c:pt idx="10">
                  <c:v>93.742000000000004</c:v>
                </c:pt>
                <c:pt idx="11">
                  <c:v>93.805000000000007</c:v>
                </c:pt>
                <c:pt idx="12">
                  <c:v>93.34</c:v>
                </c:pt>
                <c:pt idx="13">
                  <c:v>93.486000000000004</c:v>
                </c:pt>
                <c:pt idx="14">
                  <c:v>93.436000000000007</c:v>
                </c:pt>
                <c:pt idx="15">
                  <c:v>93.132000000000005</c:v>
                </c:pt>
                <c:pt idx="16">
                  <c:v>93.649000000000001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AST!$J$3:$J$20</c:f>
              <c:numCache>
                <c:formatCode>0.0</c:formatCode>
                <c:ptCount val="18"/>
                <c:pt idx="1">
                  <c:v>95.65</c:v>
                </c:pt>
                <c:pt idx="2">
                  <c:v>95.54</c:v>
                </c:pt>
                <c:pt idx="3">
                  <c:v>96.38</c:v>
                </c:pt>
                <c:pt idx="4">
                  <c:v>96.15</c:v>
                </c:pt>
                <c:pt idx="5">
                  <c:v>94.76</c:v>
                </c:pt>
                <c:pt idx="6">
                  <c:v>95.3</c:v>
                </c:pt>
                <c:pt idx="7">
                  <c:v>94.98</c:v>
                </c:pt>
                <c:pt idx="8">
                  <c:v>94.37</c:v>
                </c:pt>
                <c:pt idx="9">
                  <c:v>93.94</c:v>
                </c:pt>
                <c:pt idx="10">
                  <c:v>94.42</c:v>
                </c:pt>
                <c:pt idx="11">
                  <c:v>94.82</c:v>
                </c:pt>
                <c:pt idx="12">
                  <c:v>95.39</c:v>
                </c:pt>
                <c:pt idx="13">
                  <c:v>95</c:v>
                </c:pt>
                <c:pt idx="14">
                  <c:v>95.83</c:v>
                </c:pt>
                <c:pt idx="15">
                  <c:v>95.83</c:v>
                </c:pt>
                <c:pt idx="16">
                  <c:v>95.46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AST!$K$3:$K$20</c:f>
              <c:numCache>
                <c:formatCode>0.0</c:formatCode>
                <c:ptCount val="18"/>
                <c:pt idx="0">
                  <c:v>93.8</c:v>
                </c:pt>
                <c:pt idx="1">
                  <c:v>94.4</c:v>
                </c:pt>
                <c:pt idx="2">
                  <c:v>94.3</c:v>
                </c:pt>
                <c:pt idx="3">
                  <c:v>94.5</c:v>
                </c:pt>
                <c:pt idx="4">
                  <c:v>93.7</c:v>
                </c:pt>
                <c:pt idx="5">
                  <c:v>93.7</c:v>
                </c:pt>
                <c:pt idx="6">
                  <c:v>93.6</c:v>
                </c:pt>
                <c:pt idx="7">
                  <c:v>94.6</c:v>
                </c:pt>
                <c:pt idx="8">
                  <c:v>93.9</c:v>
                </c:pt>
                <c:pt idx="9">
                  <c:v>93.4</c:v>
                </c:pt>
                <c:pt idx="10">
                  <c:v>93.3</c:v>
                </c:pt>
                <c:pt idx="11">
                  <c:v>93</c:v>
                </c:pt>
                <c:pt idx="12">
                  <c:v>93.4</c:v>
                </c:pt>
                <c:pt idx="13">
                  <c:v>94.1</c:v>
                </c:pt>
                <c:pt idx="14">
                  <c:v>92.9</c:v>
                </c:pt>
                <c:pt idx="15">
                  <c:v>93.6</c:v>
                </c:pt>
                <c:pt idx="16">
                  <c:v>93.8</c:v>
                </c:pt>
                <c:pt idx="17">
                  <c:v>93.7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AST!$L$3:$L$20</c:f>
              <c:numCache>
                <c:formatCode>General</c:formatCode>
                <c:ptCount val="18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AST!$M$2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AST!$M$3:$M$20</c:f>
              <c:numCache>
                <c:formatCode>0.0</c:formatCode>
                <c:ptCount val="18"/>
                <c:pt idx="0">
                  <c:v>94.209523809523802</c:v>
                </c:pt>
                <c:pt idx="1">
                  <c:v>95.304000000000002</c:v>
                </c:pt>
                <c:pt idx="2">
                  <c:v>94.799813636363609</c:v>
                </c:pt>
                <c:pt idx="3">
                  <c:v>94.734979444444434</c:v>
                </c:pt>
                <c:pt idx="4">
                  <c:v>94.604103628389154</c:v>
                </c:pt>
                <c:pt idx="5">
                  <c:v>94.619816959064337</c:v>
                </c:pt>
                <c:pt idx="6">
                  <c:v>94.815758787878792</c:v>
                </c:pt>
                <c:pt idx="7">
                  <c:v>94.85895551378448</c:v>
                </c:pt>
                <c:pt idx="8">
                  <c:v>94.706838596491224</c:v>
                </c:pt>
                <c:pt idx="9">
                  <c:v>94.702476783361561</c:v>
                </c:pt>
                <c:pt idx="10">
                  <c:v>94.892023626373614</c:v>
                </c:pt>
                <c:pt idx="11">
                  <c:v>94.811919312169309</c:v>
                </c:pt>
                <c:pt idx="12">
                  <c:v>95.036023593073594</c:v>
                </c:pt>
                <c:pt idx="13">
                  <c:v>95.033296428571433</c:v>
                </c:pt>
                <c:pt idx="14">
                  <c:v>94.895432076719572</c:v>
                </c:pt>
                <c:pt idx="15">
                  <c:v>94.883576666666684</c:v>
                </c:pt>
                <c:pt idx="16">
                  <c:v>94.957751889372346</c:v>
                </c:pt>
                <c:pt idx="17">
                  <c:v>95.124047619047616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AST!$N$2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AST!$N$3:$N$20</c:f>
              <c:numCache>
                <c:formatCode>0.0</c:formatCode>
                <c:ptCount val="18"/>
                <c:pt idx="0">
                  <c:v>0.81904761904760903</c:v>
                </c:pt>
                <c:pt idx="1">
                  <c:v>2.0999999999999943</c:v>
                </c:pt>
                <c:pt idx="2">
                  <c:v>3.1269999999999953</c:v>
                </c:pt>
                <c:pt idx="3">
                  <c:v>3.4029999999999916</c:v>
                </c:pt>
                <c:pt idx="4">
                  <c:v>3.1269999999999953</c:v>
                </c:pt>
                <c:pt idx="5">
                  <c:v>2.9004999999999939</c:v>
                </c:pt>
                <c:pt idx="6">
                  <c:v>3.2750000000000057</c:v>
                </c:pt>
                <c:pt idx="7">
                  <c:v>3.0803571428571388</c:v>
                </c:pt>
                <c:pt idx="8">
                  <c:v>2.8552631578947256</c:v>
                </c:pt>
                <c:pt idx="9">
                  <c:v>3.5374999999999943</c:v>
                </c:pt>
                <c:pt idx="10">
                  <c:v>3.3875000000000028</c:v>
                </c:pt>
                <c:pt idx="11">
                  <c:v>3.8125</c:v>
                </c:pt>
                <c:pt idx="12">
                  <c:v>3.5974999999999966</c:v>
                </c:pt>
                <c:pt idx="13">
                  <c:v>3.4202499999999958</c:v>
                </c:pt>
                <c:pt idx="14">
                  <c:v>4.0999999999999943</c:v>
                </c:pt>
                <c:pt idx="15">
                  <c:v>3.742999999999995</c:v>
                </c:pt>
                <c:pt idx="16">
                  <c:v>3.2259999999999991</c:v>
                </c:pt>
                <c:pt idx="17">
                  <c:v>3.0916666666666686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AST!$O$2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AST!$O$3:$O$20</c:f>
              <c:numCache>
                <c:formatCode>General</c:formatCode>
                <c:ptCount val="1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AST!$P$2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AST!$P$3:$P$20</c:f>
              <c:numCache>
                <c:formatCode>General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43040"/>
        <c:axId val="161145216"/>
      </c:lineChart>
      <c:catAx>
        <c:axId val="161143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61145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1145216"/>
        <c:scaling>
          <c:orientation val="minMax"/>
          <c:max val="105"/>
          <c:min val="8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61143040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8906479652"/>
          <c:y val="0.11333391659375908"/>
          <c:w val="0.16646892225447246"/>
          <c:h val="0.840002916302129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62796475858082E-2"/>
          <c:y val="8.5034190138613103E-2"/>
          <c:w val="0.69354365559550435"/>
          <c:h val="0.73469540279760992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K!$B$3:$B$20</c:f>
              <c:numCache>
                <c:formatCode>0.00</c:formatCode>
                <c:ptCount val="18"/>
                <c:pt idx="1">
                  <c:v>6.3603124999999983</c:v>
                </c:pt>
                <c:pt idx="2">
                  <c:v>6.3653125000000008</c:v>
                </c:pt>
                <c:pt idx="3">
                  <c:v>6.3737499999999985</c:v>
                </c:pt>
                <c:pt idx="4">
                  <c:v>6.381562500000002</c:v>
                </c:pt>
                <c:pt idx="5">
                  <c:v>6.3850000000000007</c:v>
                </c:pt>
                <c:pt idx="6">
                  <c:v>6.3784374999999995</c:v>
                </c:pt>
                <c:pt idx="7">
                  <c:v>6.3640624999999984</c:v>
                </c:pt>
                <c:pt idx="8">
                  <c:v>6.3712499999999981</c:v>
                </c:pt>
                <c:pt idx="9">
                  <c:v>6.3746874999999994</c:v>
                </c:pt>
                <c:pt idx="10">
                  <c:v>6.3728125000000002</c:v>
                </c:pt>
                <c:pt idx="11">
                  <c:v>6.3459375000000025</c:v>
                </c:pt>
                <c:pt idx="12">
                  <c:v>6.3715624999999978</c:v>
                </c:pt>
                <c:pt idx="13">
                  <c:v>6.3584375</c:v>
                </c:pt>
                <c:pt idx="14">
                  <c:v>6.3568749999999996</c:v>
                </c:pt>
                <c:pt idx="15">
                  <c:v>6.3546874999999989</c:v>
                </c:pt>
                <c:pt idx="16">
                  <c:v>6.3512500000000003</c:v>
                </c:pt>
                <c:pt idx="17">
                  <c:v>6.3687500000000012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K!$C$3:$C$20</c:f>
              <c:numCache>
                <c:formatCode>0.00</c:formatCode>
                <c:ptCount val="18"/>
                <c:pt idx="2">
                  <c:v>6.3846818181818179</c:v>
                </c:pt>
                <c:pt idx="3">
                  <c:v>6.3754000000000008</c:v>
                </c:pt>
                <c:pt idx="4">
                  <c:v>6.3903684210526315</c:v>
                </c:pt>
                <c:pt idx="5">
                  <c:v>6.3655263157894737</c:v>
                </c:pt>
                <c:pt idx="6">
                  <c:v>6.3887500000000017</c:v>
                </c:pt>
                <c:pt idx="7">
                  <c:v>6.3924736842105281</c:v>
                </c:pt>
                <c:pt idx="8">
                  <c:v>6.3845263157894738</c:v>
                </c:pt>
                <c:pt idx="9">
                  <c:v>6.3954761904761908</c:v>
                </c:pt>
                <c:pt idx="10">
                  <c:v>6.381904761904762</c:v>
                </c:pt>
                <c:pt idx="11">
                  <c:v>6.3887142857142845</c:v>
                </c:pt>
                <c:pt idx="12">
                  <c:v>6.3851428571428581</c:v>
                </c:pt>
                <c:pt idx="13">
                  <c:v>6.3831000000000007</c:v>
                </c:pt>
                <c:pt idx="14">
                  <c:v>6.3811249999999982</c:v>
                </c:pt>
                <c:pt idx="15">
                  <c:v>6.3823500000000006</c:v>
                </c:pt>
                <c:pt idx="16">
                  <c:v>6.3735238095238103</c:v>
                </c:pt>
                <c:pt idx="17">
                  <c:v>6.3861428571428576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K!$D$3:$D$20</c:f>
              <c:numCache>
                <c:formatCode>0.00</c:formatCode>
                <c:ptCount val="18"/>
                <c:pt idx="2">
                  <c:v>6.3625000000000016</c:v>
                </c:pt>
                <c:pt idx="3">
                  <c:v>6.344444444444445</c:v>
                </c:pt>
                <c:pt idx="4">
                  <c:v>6.4</c:v>
                </c:pt>
                <c:pt idx="5" formatCode="General">
                  <c:v>6.34</c:v>
                </c:pt>
                <c:pt idx="6">
                  <c:v>6.3454545454545448</c:v>
                </c:pt>
                <c:pt idx="7">
                  <c:v>6.3578947368421064</c:v>
                </c:pt>
                <c:pt idx="8">
                  <c:v>6.3761904761904766</c:v>
                </c:pt>
                <c:pt idx="9">
                  <c:v>6.3695652173913055</c:v>
                </c:pt>
                <c:pt idx="10">
                  <c:v>6.3476190476190464</c:v>
                </c:pt>
                <c:pt idx="11">
                  <c:v>6.36</c:v>
                </c:pt>
                <c:pt idx="12">
                  <c:v>6.3521739130434804</c:v>
                </c:pt>
                <c:pt idx="13">
                  <c:v>6.3761904761904775</c:v>
                </c:pt>
                <c:pt idx="14">
                  <c:v>6.3681818181818182</c:v>
                </c:pt>
                <c:pt idx="15">
                  <c:v>6.3621428571428567</c:v>
                </c:pt>
                <c:pt idx="16" formatCode="General">
                  <c:v>6.3476190476190482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K!$E$3:$E$20</c:f>
              <c:numCache>
                <c:formatCode>0.00</c:formatCode>
                <c:ptCount val="18"/>
                <c:pt idx="1">
                  <c:v>6.36</c:v>
                </c:pt>
                <c:pt idx="2">
                  <c:v>6.35</c:v>
                </c:pt>
                <c:pt idx="3">
                  <c:v>6.34</c:v>
                </c:pt>
                <c:pt idx="4">
                  <c:v>6.36</c:v>
                </c:pt>
                <c:pt idx="5">
                  <c:v>6.35</c:v>
                </c:pt>
                <c:pt idx="6">
                  <c:v>6.36</c:v>
                </c:pt>
                <c:pt idx="7">
                  <c:v>6.34</c:v>
                </c:pt>
                <c:pt idx="8">
                  <c:v>6.35</c:v>
                </c:pt>
                <c:pt idx="9">
                  <c:v>6.35</c:v>
                </c:pt>
                <c:pt idx="10">
                  <c:v>6.37</c:v>
                </c:pt>
                <c:pt idx="11">
                  <c:v>6.35</c:v>
                </c:pt>
                <c:pt idx="12">
                  <c:v>6.34</c:v>
                </c:pt>
                <c:pt idx="13">
                  <c:v>6.33</c:v>
                </c:pt>
                <c:pt idx="14">
                  <c:v>6.35</c:v>
                </c:pt>
                <c:pt idx="15">
                  <c:v>6.33</c:v>
                </c:pt>
                <c:pt idx="16">
                  <c:v>6.31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K!$F$3:$F$20</c:f>
              <c:numCache>
                <c:formatCode>0.00</c:formatCode>
                <c:ptCount val="18"/>
                <c:pt idx="2">
                  <c:v>6.38</c:v>
                </c:pt>
                <c:pt idx="3">
                  <c:v>6.410000000000001</c:v>
                </c:pt>
                <c:pt idx="4">
                  <c:v>6.4045454545454561</c:v>
                </c:pt>
                <c:pt idx="5">
                  <c:v>6.410000000000001</c:v>
                </c:pt>
                <c:pt idx="6">
                  <c:v>6.4250000000000016</c:v>
                </c:pt>
                <c:pt idx="7">
                  <c:v>6.3904761904761909</c:v>
                </c:pt>
                <c:pt idx="8">
                  <c:v>6.415789473684212</c:v>
                </c:pt>
                <c:pt idx="9">
                  <c:v>6.4227272727272746</c:v>
                </c:pt>
                <c:pt idx="10">
                  <c:v>6.4285714285714297</c:v>
                </c:pt>
                <c:pt idx="11">
                  <c:v>6.4125000000000023</c:v>
                </c:pt>
                <c:pt idx="12">
                  <c:v>6.4250000000000016</c:v>
                </c:pt>
                <c:pt idx="13">
                  <c:v>6.4125000000000023</c:v>
                </c:pt>
                <c:pt idx="14">
                  <c:v>6.4333333333333345</c:v>
                </c:pt>
                <c:pt idx="15">
                  <c:v>6.4250000000000016</c:v>
                </c:pt>
                <c:pt idx="16">
                  <c:v>6.4181818181818207</c:v>
                </c:pt>
                <c:pt idx="17">
                  <c:v>6.4095238095238116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K!$G$3:$G$20</c:f>
              <c:numCache>
                <c:formatCode>0.00</c:formatCode>
                <c:ptCount val="18"/>
                <c:pt idx="0">
                  <c:v>6.3327272727272712</c:v>
                </c:pt>
                <c:pt idx="1">
                  <c:v>6.3455555555555563</c:v>
                </c:pt>
                <c:pt idx="2">
                  <c:v>6.3403999999999998</c:v>
                </c:pt>
                <c:pt idx="3">
                  <c:v>6.32125</c:v>
                </c:pt>
                <c:pt idx="4">
                  <c:v>6.3205882352941174</c:v>
                </c:pt>
                <c:pt idx="5">
                  <c:v>6.3000000000000007</c:v>
                </c:pt>
                <c:pt idx="6">
                  <c:v>6.2835000000000019</c:v>
                </c:pt>
                <c:pt idx="7">
                  <c:v>6.2957894736842119</c:v>
                </c:pt>
                <c:pt idx="8">
                  <c:v>6.2755000000000001</c:v>
                </c:pt>
                <c:pt idx="9">
                  <c:v>6.2972727272727296</c:v>
                </c:pt>
                <c:pt idx="10">
                  <c:v>6.3042857142857143</c:v>
                </c:pt>
                <c:pt idx="11">
                  <c:v>6.3106249999999999</c:v>
                </c:pt>
                <c:pt idx="12">
                  <c:v>6.309444444444444</c:v>
                </c:pt>
                <c:pt idx="13">
                  <c:v>6.297727272727272</c:v>
                </c:pt>
                <c:pt idx="14">
                  <c:v>6.3026315789473681</c:v>
                </c:pt>
                <c:pt idx="15">
                  <c:v>6.3253846153846149</c:v>
                </c:pt>
                <c:pt idx="16">
                  <c:v>6.2995652173913035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K!$H$3:$H$20</c:f>
              <c:numCache>
                <c:formatCode>0.00</c:formatCode>
                <c:ptCount val="18"/>
                <c:pt idx="2">
                  <c:v>6.4</c:v>
                </c:pt>
                <c:pt idx="3">
                  <c:v>6.4</c:v>
                </c:pt>
                <c:pt idx="4">
                  <c:v>6.36</c:v>
                </c:pt>
                <c:pt idx="5">
                  <c:v>6.36</c:v>
                </c:pt>
                <c:pt idx="6">
                  <c:v>6.36</c:v>
                </c:pt>
                <c:pt idx="7">
                  <c:v>6.33</c:v>
                </c:pt>
                <c:pt idx="8">
                  <c:v>6.34</c:v>
                </c:pt>
                <c:pt idx="9">
                  <c:v>6.32</c:v>
                </c:pt>
                <c:pt idx="10">
                  <c:v>6.34</c:v>
                </c:pt>
                <c:pt idx="11">
                  <c:v>6.35</c:v>
                </c:pt>
                <c:pt idx="12">
                  <c:v>6.35</c:v>
                </c:pt>
                <c:pt idx="13">
                  <c:v>6.33</c:v>
                </c:pt>
                <c:pt idx="14">
                  <c:v>6.34</c:v>
                </c:pt>
                <c:pt idx="15">
                  <c:v>6.35</c:v>
                </c:pt>
                <c:pt idx="16">
                  <c:v>6.34</c:v>
                </c:pt>
                <c:pt idx="17">
                  <c:v>6.35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K!$I$3:$I$20</c:f>
              <c:numCache>
                <c:formatCode>0.00</c:formatCode>
                <c:ptCount val="18"/>
                <c:pt idx="2">
                  <c:v>6.41</c:v>
                </c:pt>
                <c:pt idx="3">
                  <c:v>6.4139999999999997</c:v>
                </c:pt>
                <c:pt idx="4">
                  <c:v>6.4160000000000004</c:v>
                </c:pt>
                <c:pt idx="5">
                  <c:v>6.41</c:v>
                </c:pt>
                <c:pt idx="6">
                  <c:v>6.4169999999999998</c:v>
                </c:pt>
                <c:pt idx="7">
                  <c:v>6.43</c:v>
                </c:pt>
                <c:pt idx="8">
                  <c:v>6.4210000000000003</c:v>
                </c:pt>
                <c:pt idx="9">
                  <c:v>6.4260000000000002</c:v>
                </c:pt>
                <c:pt idx="10">
                  <c:v>6.4219999999999997</c:v>
                </c:pt>
                <c:pt idx="11">
                  <c:v>6.4119999999999999</c:v>
                </c:pt>
                <c:pt idx="12">
                  <c:v>6.41</c:v>
                </c:pt>
                <c:pt idx="13">
                  <c:v>6.4</c:v>
                </c:pt>
                <c:pt idx="14">
                  <c:v>6.4089999999999998</c:v>
                </c:pt>
                <c:pt idx="15">
                  <c:v>6.415</c:v>
                </c:pt>
                <c:pt idx="16">
                  <c:v>6.423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K!$J$3:$J$20</c:f>
              <c:numCache>
                <c:formatCode>0.00</c:formatCode>
                <c:ptCount val="18"/>
                <c:pt idx="1">
                  <c:v>6.36</c:v>
                </c:pt>
                <c:pt idx="2">
                  <c:v>6.37</c:v>
                </c:pt>
                <c:pt idx="3">
                  <c:v>6.37</c:v>
                </c:pt>
                <c:pt idx="4">
                  <c:v>6.38</c:v>
                </c:pt>
                <c:pt idx="5">
                  <c:v>6.38</c:v>
                </c:pt>
                <c:pt idx="6">
                  <c:v>6.38</c:v>
                </c:pt>
                <c:pt idx="7">
                  <c:v>6.37</c:v>
                </c:pt>
                <c:pt idx="8">
                  <c:v>6.37</c:v>
                </c:pt>
                <c:pt idx="9">
                  <c:v>6.38</c:v>
                </c:pt>
                <c:pt idx="10">
                  <c:v>6.39</c:v>
                </c:pt>
                <c:pt idx="11">
                  <c:v>6.37</c:v>
                </c:pt>
                <c:pt idx="12">
                  <c:v>6.39</c:v>
                </c:pt>
                <c:pt idx="13">
                  <c:v>6.39</c:v>
                </c:pt>
                <c:pt idx="14">
                  <c:v>6.38</c:v>
                </c:pt>
                <c:pt idx="15">
                  <c:v>6.37</c:v>
                </c:pt>
                <c:pt idx="16">
                  <c:v>6.37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K!$K$3:$K$20</c:f>
              <c:numCache>
                <c:formatCode>0.00</c:formatCode>
                <c:ptCount val="18"/>
                <c:pt idx="0">
                  <c:v>6.3</c:v>
                </c:pt>
                <c:pt idx="1">
                  <c:v>6.3</c:v>
                </c:pt>
                <c:pt idx="2">
                  <c:v>6.3</c:v>
                </c:pt>
                <c:pt idx="3">
                  <c:v>6.3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  <c:pt idx="7">
                  <c:v>6.3</c:v>
                </c:pt>
                <c:pt idx="8">
                  <c:v>6.3</c:v>
                </c:pt>
                <c:pt idx="9">
                  <c:v>6.4</c:v>
                </c:pt>
                <c:pt idx="10">
                  <c:v>6.4</c:v>
                </c:pt>
                <c:pt idx="11">
                  <c:v>6.4</c:v>
                </c:pt>
                <c:pt idx="12">
                  <c:v>6.3</c:v>
                </c:pt>
                <c:pt idx="13">
                  <c:v>6.3</c:v>
                </c:pt>
                <c:pt idx="14">
                  <c:v>6.3</c:v>
                </c:pt>
                <c:pt idx="15">
                  <c:v>6.3</c:v>
                </c:pt>
                <c:pt idx="16">
                  <c:v>6.4</c:v>
                </c:pt>
                <c:pt idx="17">
                  <c:v>6.3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K!$L$3:$L$20</c:f>
              <c:numCache>
                <c:formatCode>0.0</c:formatCode>
                <c:ptCount val="18"/>
                <c:pt idx="0">
                  <c:v>6.4</c:v>
                </c:pt>
                <c:pt idx="1">
                  <c:v>6.4</c:v>
                </c:pt>
                <c:pt idx="2">
                  <c:v>6.4</c:v>
                </c:pt>
                <c:pt idx="3">
                  <c:v>6.4</c:v>
                </c:pt>
                <c:pt idx="4">
                  <c:v>6.4</c:v>
                </c:pt>
                <c:pt idx="5">
                  <c:v>6.4</c:v>
                </c:pt>
                <c:pt idx="6">
                  <c:v>6.4</c:v>
                </c:pt>
                <c:pt idx="7">
                  <c:v>6.4</c:v>
                </c:pt>
                <c:pt idx="8">
                  <c:v>6.4</c:v>
                </c:pt>
                <c:pt idx="9">
                  <c:v>6.4</c:v>
                </c:pt>
                <c:pt idx="10">
                  <c:v>6.4</c:v>
                </c:pt>
                <c:pt idx="11">
                  <c:v>6.4</c:v>
                </c:pt>
                <c:pt idx="12">
                  <c:v>6.4</c:v>
                </c:pt>
                <c:pt idx="13">
                  <c:v>6.4</c:v>
                </c:pt>
                <c:pt idx="14">
                  <c:v>6.4</c:v>
                </c:pt>
                <c:pt idx="15">
                  <c:v>6.4</c:v>
                </c:pt>
                <c:pt idx="16">
                  <c:v>6.4</c:v>
                </c:pt>
                <c:pt idx="17">
                  <c:v>6.4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K!$M$3:$M$20</c:f>
              <c:numCache>
                <c:formatCode>0.00</c:formatCode>
                <c:ptCount val="18"/>
                <c:pt idx="0">
                  <c:v>6.3163636363636355</c:v>
                </c:pt>
                <c:pt idx="1">
                  <c:v>6.345173611111111</c:v>
                </c:pt>
                <c:pt idx="2">
                  <c:v>6.3662894318181804</c:v>
                </c:pt>
                <c:pt idx="3">
                  <c:v>6.3648844444444439</c:v>
                </c:pt>
                <c:pt idx="4">
                  <c:v>6.3713064610892207</c:v>
                </c:pt>
                <c:pt idx="5">
                  <c:v>6.360052631578947</c:v>
                </c:pt>
                <c:pt idx="6">
                  <c:v>6.3638142045454549</c:v>
                </c:pt>
                <c:pt idx="7">
                  <c:v>6.3570696585213025</c:v>
                </c:pt>
                <c:pt idx="8">
                  <c:v>6.3604256265664159</c:v>
                </c:pt>
                <c:pt idx="9">
                  <c:v>6.3735728907867504</c:v>
                </c:pt>
                <c:pt idx="10">
                  <c:v>6.3757193452380951</c:v>
                </c:pt>
                <c:pt idx="11">
                  <c:v>6.3699776785714288</c:v>
                </c:pt>
                <c:pt idx="12">
                  <c:v>6.3633323714630778</c:v>
                </c:pt>
                <c:pt idx="13">
                  <c:v>6.3577955248917748</c:v>
                </c:pt>
                <c:pt idx="14">
                  <c:v>6.3621146730462517</c:v>
                </c:pt>
                <c:pt idx="15">
                  <c:v>6.361456497252747</c:v>
                </c:pt>
                <c:pt idx="16">
                  <c:v>6.3633139892715977</c:v>
                </c:pt>
                <c:pt idx="17">
                  <c:v>6.3628833333333343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K!$N$2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K!$N$3:$N$20</c:f>
              <c:numCache>
                <c:formatCode>0.00</c:formatCode>
                <c:ptCount val="18"/>
                <c:pt idx="0">
                  <c:v>3.2727272727271384E-2</c:v>
                </c:pt>
                <c:pt idx="1">
                  <c:v>6.0312499999998437E-2</c:v>
                </c:pt>
                <c:pt idx="2">
                  <c:v>0.11000000000000032</c:v>
                </c:pt>
                <c:pt idx="3">
                  <c:v>0.11399999999999988</c:v>
                </c:pt>
                <c:pt idx="4">
                  <c:v>0.11600000000000055</c:v>
                </c:pt>
                <c:pt idx="5">
                  <c:v>0.11000000000000121</c:v>
                </c:pt>
                <c:pt idx="6">
                  <c:v>0.14149999999999974</c:v>
                </c:pt>
                <c:pt idx="7">
                  <c:v>0.13421052631578778</c:v>
                </c:pt>
                <c:pt idx="8">
                  <c:v>0.14550000000000018</c:v>
                </c:pt>
                <c:pt idx="9">
                  <c:v>0.12872727272727058</c:v>
                </c:pt>
                <c:pt idx="10">
                  <c:v>0.12428571428571544</c:v>
                </c:pt>
                <c:pt idx="11">
                  <c:v>0.10187500000000238</c:v>
                </c:pt>
                <c:pt idx="12">
                  <c:v>0.12500000000000178</c:v>
                </c:pt>
                <c:pt idx="13">
                  <c:v>0.11477272727273036</c:v>
                </c:pt>
                <c:pt idx="14">
                  <c:v>0.13333333333333464</c:v>
                </c:pt>
                <c:pt idx="15">
                  <c:v>0.12500000000000178</c:v>
                </c:pt>
                <c:pt idx="16">
                  <c:v>0.12343478260869656</c:v>
                </c:pt>
                <c:pt idx="17">
                  <c:v>0.1095238095238118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K!$O$3:$O$20</c:f>
              <c:numCache>
                <c:formatCode>General</c:formatCode>
                <c:ptCount val="18"/>
                <c:pt idx="0">
                  <c:v>6.2</c:v>
                </c:pt>
                <c:pt idx="1">
                  <c:v>6.2</c:v>
                </c:pt>
                <c:pt idx="2">
                  <c:v>6.2</c:v>
                </c:pt>
                <c:pt idx="3">
                  <c:v>6.2</c:v>
                </c:pt>
                <c:pt idx="4">
                  <c:v>6.2</c:v>
                </c:pt>
                <c:pt idx="5">
                  <c:v>6.2</c:v>
                </c:pt>
                <c:pt idx="6">
                  <c:v>6.2</c:v>
                </c:pt>
                <c:pt idx="7">
                  <c:v>6.2</c:v>
                </c:pt>
                <c:pt idx="8">
                  <c:v>6.2</c:v>
                </c:pt>
                <c:pt idx="9">
                  <c:v>6.2</c:v>
                </c:pt>
                <c:pt idx="10">
                  <c:v>6.2</c:v>
                </c:pt>
                <c:pt idx="11">
                  <c:v>6.2</c:v>
                </c:pt>
                <c:pt idx="12">
                  <c:v>6.2</c:v>
                </c:pt>
                <c:pt idx="13">
                  <c:v>6.2</c:v>
                </c:pt>
                <c:pt idx="14">
                  <c:v>6.2</c:v>
                </c:pt>
                <c:pt idx="15">
                  <c:v>6.2</c:v>
                </c:pt>
                <c:pt idx="16">
                  <c:v>6.2</c:v>
                </c:pt>
                <c:pt idx="17">
                  <c:v>6.2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K!$P$3:$P$20</c:f>
              <c:numCache>
                <c:formatCode>General</c:formatCode>
                <c:ptCount val="18"/>
                <c:pt idx="0">
                  <c:v>6.6</c:v>
                </c:pt>
                <c:pt idx="1">
                  <c:v>6.6</c:v>
                </c:pt>
                <c:pt idx="2">
                  <c:v>6.6</c:v>
                </c:pt>
                <c:pt idx="3">
                  <c:v>6.6</c:v>
                </c:pt>
                <c:pt idx="4">
                  <c:v>6.6</c:v>
                </c:pt>
                <c:pt idx="5">
                  <c:v>6.6</c:v>
                </c:pt>
                <c:pt idx="6">
                  <c:v>6.6</c:v>
                </c:pt>
                <c:pt idx="7">
                  <c:v>6.6</c:v>
                </c:pt>
                <c:pt idx="8">
                  <c:v>6.6</c:v>
                </c:pt>
                <c:pt idx="9">
                  <c:v>6.6</c:v>
                </c:pt>
                <c:pt idx="10">
                  <c:v>6.6</c:v>
                </c:pt>
                <c:pt idx="11">
                  <c:v>6.6</c:v>
                </c:pt>
                <c:pt idx="12">
                  <c:v>6.6</c:v>
                </c:pt>
                <c:pt idx="13">
                  <c:v>6.6</c:v>
                </c:pt>
                <c:pt idx="14">
                  <c:v>6.6</c:v>
                </c:pt>
                <c:pt idx="15">
                  <c:v>6.6</c:v>
                </c:pt>
                <c:pt idx="16">
                  <c:v>6.6</c:v>
                </c:pt>
                <c:pt idx="17">
                  <c:v>6.6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382464"/>
        <c:axId val="192384384"/>
      </c:lineChart>
      <c:catAx>
        <c:axId val="192382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384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384384"/>
        <c:scaling>
          <c:orientation val="minMax"/>
          <c:max val="6.8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382464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5726089801"/>
          <c:y val="0.11979565646381375"/>
          <c:w val="0.16141760057771212"/>
          <c:h val="0.860405627852375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727E-2"/>
          <c:w val="0.73145225592390628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ALT!$B$3:$B$20</c:f>
              <c:numCache>
                <c:formatCode>0.0</c:formatCode>
                <c:ptCount val="18"/>
                <c:pt idx="1">
                  <c:v>80.71875</c:v>
                </c:pt>
                <c:pt idx="2">
                  <c:v>80.53125</c:v>
                </c:pt>
                <c:pt idx="3">
                  <c:v>80.28125</c:v>
                </c:pt>
                <c:pt idx="4">
                  <c:v>81.09375</c:v>
                </c:pt>
                <c:pt idx="5">
                  <c:v>80.21875</c:v>
                </c:pt>
                <c:pt idx="6">
                  <c:v>80.40625</c:v>
                </c:pt>
                <c:pt idx="7">
                  <c:v>80.96875</c:v>
                </c:pt>
                <c:pt idx="8">
                  <c:v>80.8125</c:v>
                </c:pt>
                <c:pt idx="9">
                  <c:v>80.78125</c:v>
                </c:pt>
                <c:pt idx="10">
                  <c:v>80.71875</c:v>
                </c:pt>
                <c:pt idx="11">
                  <c:v>80.75</c:v>
                </c:pt>
                <c:pt idx="12">
                  <c:v>80.84375</c:v>
                </c:pt>
                <c:pt idx="13">
                  <c:v>80.84375</c:v>
                </c:pt>
                <c:pt idx="14">
                  <c:v>80.28125</c:v>
                </c:pt>
                <c:pt idx="15">
                  <c:v>81.09375</c:v>
                </c:pt>
                <c:pt idx="16">
                  <c:v>81.4375</c:v>
                </c:pt>
                <c:pt idx="17">
                  <c:v>80.583333333333329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ALT!$C$3:$C$20</c:f>
              <c:numCache>
                <c:formatCode>0.0</c:formatCode>
                <c:ptCount val="18"/>
                <c:pt idx="2">
                  <c:v>82.612863636363599</c:v>
                </c:pt>
                <c:pt idx="3">
                  <c:v>81.941649999999996</c:v>
                </c:pt>
                <c:pt idx="4">
                  <c:v>81.224578947368414</c:v>
                </c:pt>
                <c:pt idx="5">
                  <c:v>81.173684210526318</c:v>
                </c:pt>
                <c:pt idx="6">
                  <c:v>81.512499999999989</c:v>
                </c:pt>
                <c:pt idx="7">
                  <c:v>81.590368421052645</c:v>
                </c:pt>
                <c:pt idx="8">
                  <c:v>81.496473684210528</c:v>
                </c:pt>
                <c:pt idx="9">
                  <c:v>81.777761904761903</c:v>
                </c:pt>
                <c:pt idx="10">
                  <c:v>81.630142857142857</c:v>
                </c:pt>
                <c:pt idx="11">
                  <c:v>81.872238095238103</c:v>
                </c:pt>
                <c:pt idx="12">
                  <c:v>81.914285714285711</c:v>
                </c:pt>
                <c:pt idx="13">
                  <c:v>81.604150000000004</c:v>
                </c:pt>
                <c:pt idx="14">
                  <c:v>81.588208333333327</c:v>
                </c:pt>
                <c:pt idx="15">
                  <c:v>81.876649999999998</c:v>
                </c:pt>
                <c:pt idx="16">
                  <c:v>81.615095238095236</c:v>
                </c:pt>
                <c:pt idx="17">
                  <c:v>81.745238095238093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ALT!$D$3:$D$20</c:f>
              <c:numCache>
                <c:formatCode>0.0</c:formatCode>
                <c:ptCount val="18"/>
                <c:pt idx="2">
                  <c:v>82.25</c:v>
                </c:pt>
                <c:pt idx="3">
                  <c:v>81.666666666666671</c:v>
                </c:pt>
                <c:pt idx="4">
                  <c:v>83.3</c:v>
                </c:pt>
                <c:pt idx="5" formatCode="General">
                  <c:v>83.35</c:v>
                </c:pt>
                <c:pt idx="6">
                  <c:v>83.5</c:v>
                </c:pt>
                <c:pt idx="7">
                  <c:v>83.736842105263165</c:v>
                </c:pt>
                <c:pt idx="8">
                  <c:v>83.476190476190482</c:v>
                </c:pt>
                <c:pt idx="9">
                  <c:v>83.565217391304344</c:v>
                </c:pt>
                <c:pt idx="10">
                  <c:v>82.411764705882348</c:v>
                </c:pt>
                <c:pt idx="11">
                  <c:v>80.099999999999994</c:v>
                </c:pt>
                <c:pt idx="12">
                  <c:v>80.043478260869563</c:v>
                </c:pt>
                <c:pt idx="13">
                  <c:v>80.17647058823529</c:v>
                </c:pt>
                <c:pt idx="14">
                  <c:v>79.84210526315789</c:v>
                </c:pt>
                <c:pt idx="15">
                  <c:v>80.666666666666671</c:v>
                </c:pt>
                <c:pt idx="16">
                  <c:v>80.78947368421052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ALT!$E$3:$E$20</c:f>
              <c:numCache>
                <c:formatCode>0.0</c:formatCode>
                <c:ptCount val="18"/>
                <c:pt idx="1">
                  <c:v>81.319999999999993</c:v>
                </c:pt>
                <c:pt idx="2">
                  <c:v>81.680000000000007</c:v>
                </c:pt>
                <c:pt idx="3">
                  <c:v>81.459999999999994</c:v>
                </c:pt>
                <c:pt idx="4">
                  <c:v>80.91</c:v>
                </c:pt>
                <c:pt idx="5">
                  <c:v>81.19</c:v>
                </c:pt>
                <c:pt idx="6">
                  <c:v>81.760000000000005</c:v>
                </c:pt>
                <c:pt idx="7">
                  <c:v>80.61</c:v>
                </c:pt>
                <c:pt idx="8">
                  <c:v>80.819999999999993</c:v>
                </c:pt>
                <c:pt idx="9">
                  <c:v>81.05</c:v>
                </c:pt>
                <c:pt idx="10">
                  <c:v>80.97</c:v>
                </c:pt>
                <c:pt idx="11">
                  <c:v>81.180000000000007</c:v>
                </c:pt>
                <c:pt idx="12">
                  <c:v>81.03</c:v>
                </c:pt>
                <c:pt idx="13">
                  <c:v>81.19</c:v>
                </c:pt>
                <c:pt idx="14">
                  <c:v>80.69</c:v>
                </c:pt>
                <c:pt idx="15">
                  <c:v>80.88</c:v>
                </c:pt>
                <c:pt idx="16">
                  <c:v>80.47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ALT!$F$3:$F$20</c:f>
              <c:numCache>
                <c:formatCode>0.0</c:formatCode>
                <c:ptCount val="18"/>
                <c:pt idx="2">
                  <c:v>78.7</c:v>
                </c:pt>
                <c:pt idx="3">
                  <c:v>79.349999999999994</c:v>
                </c:pt>
                <c:pt idx="4">
                  <c:v>78.772727272727266</c:v>
                </c:pt>
                <c:pt idx="5">
                  <c:v>78.75</c:v>
                </c:pt>
                <c:pt idx="6">
                  <c:v>78.599999999999994</c:v>
                </c:pt>
                <c:pt idx="7">
                  <c:v>78.38095238095238</c:v>
                </c:pt>
                <c:pt idx="8">
                  <c:v>78.89473684210526</c:v>
                </c:pt>
                <c:pt idx="9">
                  <c:v>78.818181818181813</c:v>
                </c:pt>
                <c:pt idx="10">
                  <c:v>78.761904761904759</c:v>
                </c:pt>
                <c:pt idx="11">
                  <c:v>78.791666666666671</c:v>
                </c:pt>
                <c:pt idx="12">
                  <c:v>79.25</c:v>
                </c:pt>
                <c:pt idx="13">
                  <c:v>79.416666666666671</c:v>
                </c:pt>
                <c:pt idx="14">
                  <c:v>79.2</c:v>
                </c:pt>
                <c:pt idx="15">
                  <c:v>79.650000000000006</c:v>
                </c:pt>
                <c:pt idx="16">
                  <c:v>78.909090909090907</c:v>
                </c:pt>
                <c:pt idx="17">
                  <c:v>78.238095238095241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ALT!$G$3:$G$20</c:f>
              <c:numCache>
                <c:formatCode>0.0</c:formatCode>
                <c:ptCount val="18"/>
                <c:pt idx="0">
                  <c:v>79.783333333333331</c:v>
                </c:pt>
                <c:pt idx="1">
                  <c:v>78.976190476190453</c:v>
                </c:pt>
                <c:pt idx="2">
                  <c:v>78.816666666666663</c:v>
                </c:pt>
                <c:pt idx="3">
                  <c:v>80.229166666666671</c:v>
                </c:pt>
                <c:pt idx="4">
                  <c:v>79.74166666666666</c:v>
                </c:pt>
                <c:pt idx="5">
                  <c:v>79.555555555555557</c:v>
                </c:pt>
                <c:pt idx="6">
                  <c:v>79.620833333333337</c:v>
                </c:pt>
                <c:pt idx="7">
                  <c:v>79.365079365079382</c:v>
                </c:pt>
                <c:pt idx="8">
                  <c:v>79.491228070175438</c:v>
                </c:pt>
                <c:pt idx="9">
                  <c:v>79.638888888888886</c:v>
                </c:pt>
                <c:pt idx="10">
                  <c:v>79.071428571428569</c:v>
                </c:pt>
                <c:pt idx="11">
                  <c:v>79.379629629629619</c:v>
                </c:pt>
                <c:pt idx="12">
                  <c:v>80.030701754385973</c:v>
                </c:pt>
                <c:pt idx="13">
                  <c:v>80.361111111111114</c:v>
                </c:pt>
                <c:pt idx="14">
                  <c:v>80.427083333333343</c:v>
                </c:pt>
                <c:pt idx="15">
                  <c:v>79.90625</c:v>
                </c:pt>
                <c:pt idx="16">
                  <c:v>80.956521739130451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ALT!$H$3:$H$20</c:f>
              <c:numCache>
                <c:formatCode>0.0</c:formatCode>
                <c:ptCount val="18"/>
                <c:pt idx="2">
                  <c:v>78.900000000000006</c:v>
                </c:pt>
                <c:pt idx="3">
                  <c:v>77.8</c:v>
                </c:pt>
                <c:pt idx="4">
                  <c:v>79.8</c:v>
                </c:pt>
                <c:pt idx="5">
                  <c:v>79.8</c:v>
                </c:pt>
                <c:pt idx="6">
                  <c:v>79.7</c:v>
                </c:pt>
                <c:pt idx="7">
                  <c:v>79.099999999999994</c:v>
                </c:pt>
                <c:pt idx="8">
                  <c:v>79.5</c:v>
                </c:pt>
                <c:pt idx="9">
                  <c:v>80.400000000000006</c:v>
                </c:pt>
                <c:pt idx="10">
                  <c:v>80.400000000000006</c:v>
                </c:pt>
                <c:pt idx="11">
                  <c:v>80.599999999999994</c:v>
                </c:pt>
                <c:pt idx="12">
                  <c:v>81</c:v>
                </c:pt>
                <c:pt idx="13">
                  <c:v>81.099999999999994</c:v>
                </c:pt>
                <c:pt idx="14">
                  <c:v>80.7</c:v>
                </c:pt>
                <c:pt idx="15">
                  <c:v>80.900000000000006</c:v>
                </c:pt>
                <c:pt idx="16">
                  <c:v>80.8</c:v>
                </c:pt>
                <c:pt idx="17">
                  <c:v>80.7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ALT!$I$3:$I$20</c:f>
              <c:numCache>
                <c:formatCode>0.0</c:formatCode>
                <c:ptCount val="18"/>
                <c:pt idx="2">
                  <c:v>80.557000000000002</c:v>
                </c:pt>
                <c:pt idx="3">
                  <c:v>80.376000000000005</c:v>
                </c:pt>
                <c:pt idx="4">
                  <c:v>80.971999999999994</c:v>
                </c:pt>
                <c:pt idx="5">
                  <c:v>81.17</c:v>
                </c:pt>
                <c:pt idx="6">
                  <c:v>81.043000000000006</c:v>
                </c:pt>
                <c:pt idx="7">
                  <c:v>81.319000000000003</c:v>
                </c:pt>
                <c:pt idx="8">
                  <c:v>80.424999999999997</c:v>
                </c:pt>
                <c:pt idx="9">
                  <c:v>81.13</c:v>
                </c:pt>
                <c:pt idx="10">
                  <c:v>80.988</c:v>
                </c:pt>
                <c:pt idx="11">
                  <c:v>80.266999999999996</c:v>
                </c:pt>
                <c:pt idx="12">
                  <c:v>80.495999999999995</c:v>
                </c:pt>
                <c:pt idx="13">
                  <c:v>80.884</c:v>
                </c:pt>
                <c:pt idx="14">
                  <c:v>80.034999999999997</c:v>
                </c:pt>
                <c:pt idx="15">
                  <c:v>79.507000000000005</c:v>
                </c:pt>
                <c:pt idx="16">
                  <c:v>80.680000000000007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ALT!$J$3:$J$20</c:f>
              <c:numCache>
                <c:formatCode>0.0</c:formatCode>
                <c:ptCount val="18"/>
                <c:pt idx="1">
                  <c:v>79.75</c:v>
                </c:pt>
                <c:pt idx="2">
                  <c:v>79.739999999999995</c:v>
                </c:pt>
                <c:pt idx="3">
                  <c:v>80.510000000000005</c:v>
                </c:pt>
                <c:pt idx="4">
                  <c:v>80.69</c:v>
                </c:pt>
                <c:pt idx="5">
                  <c:v>80.040000000000006</c:v>
                </c:pt>
                <c:pt idx="6">
                  <c:v>79.930000000000007</c:v>
                </c:pt>
                <c:pt idx="7">
                  <c:v>79.92</c:v>
                </c:pt>
                <c:pt idx="8">
                  <c:v>80.11</c:v>
                </c:pt>
                <c:pt idx="9">
                  <c:v>80.150000000000006</c:v>
                </c:pt>
                <c:pt idx="10">
                  <c:v>80.02</c:v>
                </c:pt>
                <c:pt idx="11">
                  <c:v>78.98</c:v>
                </c:pt>
                <c:pt idx="12">
                  <c:v>80</c:v>
                </c:pt>
                <c:pt idx="13">
                  <c:v>79.760000000000005</c:v>
                </c:pt>
                <c:pt idx="14">
                  <c:v>80.33</c:v>
                </c:pt>
                <c:pt idx="15">
                  <c:v>80.05</c:v>
                </c:pt>
                <c:pt idx="16">
                  <c:v>79.98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ALT!$K$3:$K$20</c:f>
              <c:numCache>
                <c:formatCode>0.0</c:formatCode>
                <c:ptCount val="18"/>
                <c:pt idx="0">
                  <c:v>79.8</c:v>
                </c:pt>
                <c:pt idx="1">
                  <c:v>79.8</c:v>
                </c:pt>
                <c:pt idx="2">
                  <c:v>80.599999999999994</c:v>
                </c:pt>
                <c:pt idx="3">
                  <c:v>79.900000000000006</c:v>
                </c:pt>
                <c:pt idx="4">
                  <c:v>80</c:v>
                </c:pt>
                <c:pt idx="5">
                  <c:v>79.900000000000006</c:v>
                </c:pt>
                <c:pt idx="6">
                  <c:v>79.099999999999994</c:v>
                </c:pt>
                <c:pt idx="7">
                  <c:v>80</c:v>
                </c:pt>
                <c:pt idx="8">
                  <c:v>79.900000000000006</c:v>
                </c:pt>
                <c:pt idx="9">
                  <c:v>79.5</c:v>
                </c:pt>
                <c:pt idx="10">
                  <c:v>79.400000000000006</c:v>
                </c:pt>
                <c:pt idx="11">
                  <c:v>79.2</c:v>
                </c:pt>
                <c:pt idx="12">
                  <c:v>80.099999999999994</c:v>
                </c:pt>
                <c:pt idx="13">
                  <c:v>79.3</c:v>
                </c:pt>
                <c:pt idx="14">
                  <c:v>79.5</c:v>
                </c:pt>
                <c:pt idx="15">
                  <c:v>79.7</c:v>
                </c:pt>
                <c:pt idx="16">
                  <c:v>79.8</c:v>
                </c:pt>
                <c:pt idx="17">
                  <c:v>78.900000000000006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ALT!$L$3:$L$20</c:f>
              <c:numCache>
                <c:formatCode>0</c:formatCode>
                <c:ptCount val="18"/>
                <c:pt idx="0">
                  <c:v>81</c:v>
                </c:pt>
                <c:pt idx="1">
                  <c:v>81</c:v>
                </c:pt>
                <c:pt idx="2">
                  <c:v>81</c:v>
                </c:pt>
                <c:pt idx="3">
                  <c:v>81</c:v>
                </c:pt>
                <c:pt idx="4">
                  <c:v>81</c:v>
                </c:pt>
                <c:pt idx="5">
                  <c:v>81</c:v>
                </c:pt>
                <c:pt idx="6">
                  <c:v>81</c:v>
                </c:pt>
                <c:pt idx="7">
                  <c:v>81</c:v>
                </c:pt>
                <c:pt idx="8">
                  <c:v>81</c:v>
                </c:pt>
                <c:pt idx="9">
                  <c:v>81</c:v>
                </c:pt>
                <c:pt idx="10">
                  <c:v>81</c:v>
                </c:pt>
                <c:pt idx="11">
                  <c:v>81</c:v>
                </c:pt>
                <c:pt idx="12">
                  <c:v>81</c:v>
                </c:pt>
                <c:pt idx="13">
                  <c:v>81</c:v>
                </c:pt>
                <c:pt idx="14">
                  <c:v>81</c:v>
                </c:pt>
                <c:pt idx="15">
                  <c:v>81</c:v>
                </c:pt>
                <c:pt idx="16">
                  <c:v>81</c:v>
                </c:pt>
                <c:pt idx="17">
                  <c:v>81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ALT!$M$2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ALT!$M$3:$M$20</c:f>
              <c:numCache>
                <c:formatCode>0.0</c:formatCode>
                <c:ptCount val="18"/>
                <c:pt idx="0">
                  <c:v>79.791666666666657</c:v>
                </c:pt>
                <c:pt idx="1">
                  <c:v>80.11298809523808</c:v>
                </c:pt>
                <c:pt idx="2">
                  <c:v>80.438778030303041</c:v>
                </c:pt>
                <c:pt idx="3">
                  <c:v>80.351473333333331</c:v>
                </c:pt>
                <c:pt idx="4">
                  <c:v>80.650472288676227</c:v>
                </c:pt>
                <c:pt idx="5">
                  <c:v>80.514798976608176</c:v>
                </c:pt>
                <c:pt idx="6">
                  <c:v>80.517258333333331</c:v>
                </c:pt>
                <c:pt idx="7">
                  <c:v>80.499099227234751</c:v>
                </c:pt>
                <c:pt idx="8">
                  <c:v>80.492612907268168</c:v>
                </c:pt>
                <c:pt idx="9">
                  <c:v>80.681130000313686</c:v>
                </c:pt>
                <c:pt idx="10">
                  <c:v>80.43719908963584</c:v>
                </c:pt>
                <c:pt idx="11">
                  <c:v>80.112053439153442</c:v>
                </c:pt>
                <c:pt idx="12">
                  <c:v>80.470821572954122</c:v>
                </c:pt>
                <c:pt idx="13">
                  <c:v>80.463614836601309</c:v>
                </c:pt>
                <c:pt idx="14">
                  <c:v>80.259364692982459</c:v>
                </c:pt>
                <c:pt idx="15">
                  <c:v>80.42303166666666</c:v>
                </c:pt>
                <c:pt idx="16">
                  <c:v>80.54376815705271</c:v>
                </c:pt>
                <c:pt idx="17">
                  <c:v>80.033333333333331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ALT!$N$2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ALT!$N$3:$N$20</c:f>
              <c:numCache>
                <c:formatCode>0.0</c:formatCode>
                <c:ptCount val="18"/>
                <c:pt idx="0">
                  <c:v>1.6666666666665719E-2</c:v>
                </c:pt>
                <c:pt idx="1">
                  <c:v>2.34380952380954</c:v>
                </c:pt>
                <c:pt idx="2">
                  <c:v>3.9128636363635962</c:v>
                </c:pt>
                <c:pt idx="3">
                  <c:v>4.1416499999999985</c:v>
                </c:pt>
                <c:pt idx="4">
                  <c:v>4.5272727272727309</c:v>
                </c:pt>
                <c:pt idx="5">
                  <c:v>4.5999999999999943</c:v>
                </c:pt>
                <c:pt idx="6">
                  <c:v>4.9000000000000057</c:v>
                </c:pt>
                <c:pt idx="7">
                  <c:v>5.355889724310785</c:v>
                </c:pt>
                <c:pt idx="8">
                  <c:v>4.5814536340852214</c:v>
                </c:pt>
                <c:pt idx="9">
                  <c:v>4.7470355731225311</c:v>
                </c:pt>
                <c:pt idx="10">
                  <c:v>3.6498599439775887</c:v>
                </c:pt>
                <c:pt idx="11">
                  <c:v>3.0805714285714316</c:v>
                </c:pt>
                <c:pt idx="12">
                  <c:v>2.664285714285711</c:v>
                </c:pt>
                <c:pt idx="13">
                  <c:v>2.304150000000007</c:v>
                </c:pt>
                <c:pt idx="14">
                  <c:v>2.3882083333333242</c:v>
                </c:pt>
                <c:pt idx="15">
                  <c:v>2.3696499999999929</c:v>
                </c:pt>
                <c:pt idx="16">
                  <c:v>2.7060043290043296</c:v>
                </c:pt>
                <c:pt idx="17">
                  <c:v>3.5071428571428527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ALT!$O$2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ALT!$O$3:$O$20</c:f>
              <c:numCache>
                <c:formatCode>General</c:formatCode>
                <c:ptCount val="18"/>
                <c:pt idx="0">
                  <c:v>76</c:v>
                </c:pt>
                <c:pt idx="1">
                  <c:v>76</c:v>
                </c:pt>
                <c:pt idx="2">
                  <c:v>76</c:v>
                </c:pt>
                <c:pt idx="3">
                  <c:v>76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76</c:v>
                </c:pt>
                <c:pt idx="11">
                  <c:v>76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ALT!$P$2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ALT!$P$3:$P$20</c:f>
              <c:numCache>
                <c:formatCode>General</c:formatCode>
                <c:ptCount val="18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</c:v>
                </c:pt>
                <c:pt idx="6">
                  <c:v>86</c:v>
                </c:pt>
                <c:pt idx="7">
                  <c:v>86</c:v>
                </c:pt>
                <c:pt idx="8">
                  <c:v>86</c:v>
                </c:pt>
                <c:pt idx="9">
                  <c:v>86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86</c:v>
                </c:pt>
                <c:pt idx="14">
                  <c:v>86</c:v>
                </c:pt>
                <c:pt idx="15">
                  <c:v>86</c:v>
                </c:pt>
                <c:pt idx="16">
                  <c:v>86</c:v>
                </c:pt>
                <c:pt idx="17">
                  <c:v>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28896"/>
        <c:axId val="160930816"/>
      </c:lineChart>
      <c:catAx>
        <c:axId val="160928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60930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0930816"/>
        <c:scaling>
          <c:orientation val="minMax"/>
          <c:max val="91"/>
          <c:min val="7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60928896"/>
        <c:crosses val="autoZero"/>
        <c:crossBetween val="between"/>
        <c:majorUnit val="5"/>
        <c:min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3209566966"/>
          <c:y val="0.11333378979801439"/>
          <c:w val="0.16644538479365109"/>
          <c:h val="0.867821971018631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6188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rGT!$B$3:$B$20</c:f>
              <c:numCache>
                <c:formatCode>0.0</c:formatCode>
                <c:ptCount val="18"/>
                <c:pt idx="1">
                  <c:v>76.03125</c:v>
                </c:pt>
                <c:pt idx="2">
                  <c:v>75.4375</c:v>
                </c:pt>
                <c:pt idx="3">
                  <c:v>76.15625</c:v>
                </c:pt>
                <c:pt idx="4">
                  <c:v>76.6875</c:v>
                </c:pt>
                <c:pt idx="5">
                  <c:v>76</c:v>
                </c:pt>
                <c:pt idx="6">
                  <c:v>76.1875</c:v>
                </c:pt>
                <c:pt idx="7">
                  <c:v>76.875</c:v>
                </c:pt>
                <c:pt idx="8">
                  <c:v>76.84375</c:v>
                </c:pt>
                <c:pt idx="9">
                  <c:v>76.78125</c:v>
                </c:pt>
                <c:pt idx="10">
                  <c:v>76.21875</c:v>
                </c:pt>
                <c:pt idx="11">
                  <c:v>76.90625</c:v>
                </c:pt>
                <c:pt idx="12">
                  <c:v>77</c:v>
                </c:pt>
                <c:pt idx="13">
                  <c:v>76.96875</c:v>
                </c:pt>
                <c:pt idx="14">
                  <c:v>76.9375</c:v>
                </c:pt>
                <c:pt idx="15">
                  <c:v>76.9375</c:v>
                </c:pt>
                <c:pt idx="16">
                  <c:v>77</c:v>
                </c:pt>
                <c:pt idx="17">
                  <c:v>76.958333333333329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rGT!$C$3:$C$20</c:f>
              <c:numCache>
                <c:formatCode>0.0</c:formatCode>
                <c:ptCount val="18"/>
                <c:pt idx="2">
                  <c:v>75.25681818181819</c:v>
                </c:pt>
                <c:pt idx="3">
                  <c:v>75.122500000000002</c:v>
                </c:pt>
                <c:pt idx="4">
                  <c:v>75.062263157894748</c:v>
                </c:pt>
                <c:pt idx="5">
                  <c:v>75.323684210526295</c:v>
                </c:pt>
                <c:pt idx="6">
                  <c:v>75.281649999999999</c:v>
                </c:pt>
                <c:pt idx="7">
                  <c:v>75.321052631578951</c:v>
                </c:pt>
                <c:pt idx="8">
                  <c:v>75.399105263157892</c:v>
                </c:pt>
                <c:pt idx="9">
                  <c:v>75.688857142857117</c:v>
                </c:pt>
                <c:pt idx="10">
                  <c:v>75.676999999999978</c:v>
                </c:pt>
                <c:pt idx="11">
                  <c:v>75.651571428571444</c:v>
                </c:pt>
                <c:pt idx="12">
                  <c:v>75.682523809523815</c:v>
                </c:pt>
                <c:pt idx="13">
                  <c:v>75.260000000000005</c:v>
                </c:pt>
                <c:pt idx="14">
                  <c:v>75.287499999999994</c:v>
                </c:pt>
                <c:pt idx="15">
                  <c:v>75.19</c:v>
                </c:pt>
                <c:pt idx="16">
                  <c:v>75.262714285714281</c:v>
                </c:pt>
                <c:pt idx="17">
                  <c:v>75.635714285714286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rGT!$D$3:$D$20</c:f>
              <c:numCache>
                <c:formatCode>0.0</c:formatCode>
                <c:ptCount val="18"/>
                <c:pt idx="2">
                  <c:v>75.5</c:v>
                </c:pt>
                <c:pt idx="3">
                  <c:v>75.333333333333329</c:v>
                </c:pt>
                <c:pt idx="4">
                  <c:v>75.8</c:v>
                </c:pt>
                <c:pt idx="5" formatCode="General">
                  <c:v>75.400000000000006</c:v>
                </c:pt>
                <c:pt idx="6">
                  <c:v>74.954545454545453</c:v>
                </c:pt>
                <c:pt idx="7">
                  <c:v>75.15789473684211</c:v>
                </c:pt>
                <c:pt idx="8">
                  <c:v>75.428571428571431</c:v>
                </c:pt>
                <c:pt idx="9">
                  <c:v>75.826086956521735</c:v>
                </c:pt>
                <c:pt idx="10">
                  <c:v>75.428571428571431</c:v>
                </c:pt>
                <c:pt idx="11">
                  <c:v>76.2</c:v>
                </c:pt>
                <c:pt idx="12">
                  <c:v>75.55</c:v>
                </c:pt>
                <c:pt idx="13">
                  <c:v>75.8</c:v>
                </c:pt>
                <c:pt idx="14">
                  <c:v>75.478260869565219</c:v>
                </c:pt>
                <c:pt idx="15">
                  <c:v>75.25</c:v>
                </c:pt>
                <c:pt idx="16" formatCode="General">
                  <c:v>75.25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rGT!$E$3:$E$20</c:f>
              <c:numCache>
                <c:formatCode>0.0</c:formatCode>
                <c:ptCount val="18"/>
                <c:pt idx="1">
                  <c:v>76.069999999999993</c:v>
                </c:pt>
                <c:pt idx="2">
                  <c:v>75.94</c:v>
                </c:pt>
                <c:pt idx="3">
                  <c:v>75.540000000000006</c:v>
                </c:pt>
                <c:pt idx="4">
                  <c:v>76.239999999999995</c:v>
                </c:pt>
                <c:pt idx="5">
                  <c:v>76.87</c:v>
                </c:pt>
                <c:pt idx="6">
                  <c:v>76.98</c:v>
                </c:pt>
                <c:pt idx="7">
                  <c:v>75.319999999999993</c:v>
                </c:pt>
                <c:pt idx="8">
                  <c:v>76.84</c:v>
                </c:pt>
                <c:pt idx="9">
                  <c:v>76.900000000000006</c:v>
                </c:pt>
                <c:pt idx="10">
                  <c:v>77.209999999999994</c:v>
                </c:pt>
                <c:pt idx="11">
                  <c:v>77.760000000000005</c:v>
                </c:pt>
                <c:pt idx="12">
                  <c:v>76.69</c:v>
                </c:pt>
                <c:pt idx="13">
                  <c:v>76.239999999999995</c:v>
                </c:pt>
                <c:pt idx="14">
                  <c:v>75.150000000000006</c:v>
                </c:pt>
                <c:pt idx="15">
                  <c:v>75.040000000000006</c:v>
                </c:pt>
                <c:pt idx="16">
                  <c:v>76.42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rGT!$F$3:$F$20</c:f>
              <c:numCache>
                <c:formatCode>0.0</c:formatCode>
                <c:ptCount val="18"/>
                <c:pt idx="2">
                  <c:v>75.900000000000006</c:v>
                </c:pt>
                <c:pt idx="3">
                  <c:v>76</c:v>
                </c:pt>
                <c:pt idx="4">
                  <c:v>76.045454545454547</c:v>
                </c:pt>
                <c:pt idx="5">
                  <c:v>75.849999999999994</c:v>
                </c:pt>
                <c:pt idx="6">
                  <c:v>75.75</c:v>
                </c:pt>
                <c:pt idx="7">
                  <c:v>75.428571428571431</c:v>
                </c:pt>
                <c:pt idx="8">
                  <c:v>75.736842105263165</c:v>
                </c:pt>
                <c:pt idx="9">
                  <c:v>76.090909090909093</c:v>
                </c:pt>
                <c:pt idx="10">
                  <c:v>76</c:v>
                </c:pt>
                <c:pt idx="11">
                  <c:v>75.75</c:v>
                </c:pt>
                <c:pt idx="12">
                  <c:v>75.8</c:v>
                </c:pt>
                <c:pt idx="13">
                  <c:v>76.125</c:v>
                </c:pt>
                <c:pt idx="14">
                  <c:v>76.400000000000006</c:v>
                </c:pt>
                <c:pt idx="15">
                  <c:v>76.349999999999994</c:v>
                </c:pt>
                <c:pt idx="16">
                  <c:v>76.13636363636364</c:v>
                </c:pt>
                <c:pt idx="17">
                  <c:v>76.047619047619051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rGT!$G$3:$G$20</c:f>
              <c:numCache>
                <c:formatCode>0.0</c:formatCode>
                <c:ptCount val="18"/>
                <c:pt idx="0">
                  <c:v>75.354166666666657</c:v>
                </c:pt>
                <c:pt idx="1">
                  <c:v>74.934523809523824</c:v>
                </c:pt>
                <c:pt idx="2">
                  <c:v>74.625</c:v>
                </c:pt>
                <c:pt idx="3">
                  <c:v>75.375</c:v>
                </c:pt>
                <c:pt idx="4">
                  <c:v>75.879166666666677</c:v>
                </c:pt>
                <c:pt idx="5">
                  <c:v>75.572916666666671</c:v>
                </c:pt>
                <c:pt idx="6">
                  <c:v>75.7</c:v>
                </c:pt>
                <c:pt idx="7">
                  <c:v>75.590909090909108</c:v>
                </c:pt>
                <c:pt idx="8">
                  <c:v>75.654166666666669</c:v>
                </c:pt>
                <c:pt idx="9">
                  <c:v>75.618055555555557</c:v>
                </c:pt>
                <c:pt idx="10">
                  <c:v>75.511904761904773</c:v>
                </c:pt>
                <c:pt idx="11">
                  <c:v>75.138888888888886</c:v>
                </c:pt>
                <c:pt idx="12">
                  <c:v>75.008771929824562</c:v>
                </c:pt>
                <c:pt idx="13">
                  <c:v>75.439393939393938</c:v>
                </c:pt>
                <c:pt idx="14">
                  <c:v>75.219298245614027</c:v>
                </c:pt>
                <c:pt idx="15">
                  <c:v>75.421875</c:v>
                </c:pt>
                <c:pt idx="16">
                  <c:v>75.387681159420296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rGT!$H$3:$H$20</c:f>
              <c:numCache>
                <c:formatCode>0.0</c:formatCode>
                <c:ptCount val="18"/>
                <c:pt idx="2">
                  <c:v>76</c:v>
                </c:pt>
                <c:pt idx="3">
                  <c:v>76</c:v>
                </c:pt>
                <c:pt idx="4">
                  <c:v>75.7</c:v>
                </c:pt>
                <c:pt idx="5">
                  <c:v>75.3</c:v>
                </c:pt>
                <c:pt idx="6">
                  <c:v>75.8</c:v>
                </c:pt>
                <c:pt idx="7">
                  <c:v>75.5</c:v>
                </c:pt>
                <c:pt idx="8">
                  <c:v>76</c:v>
                </c:pt>
                <c:pt idx="9">
                  <c:v>75.900000000000006</c:v>
                </c:pt>
                <c:pt idx="10">
                  <c:v>75.5</c:v>
                </c:pt>
                <c:pt idx="11">
                  <c:v>75.7</c:v>
                </c:pt>
                <c:pt idx="12">
                  <c:v>75.5</c:v>
                </c:pt>
                <c:pt idx="13">
                  <c:v>75.400000000000006</c:v>
                </c:pt>
                <c:pt idx="14">
                  <c:v>75.5</c:v>
                </c:pt>
                <c:pt idx="15">
                  <c:v>75.5</c:v>
                </c:pt>
                <c:pt idx="16">
                  <c:v>75.5</c:v>
                </c:pt>
                <c:pt idx="17">
                  <c:v>75.8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rGT!$I$3:$I$20</c:f>
              <c:numCache>
                <c:formatCode>0.0</c:formatCode>
                <c:ptCount val="18"/>
                <c:pt idx="2">
                  <c:v>74.638000000000005</c:v>
                </c:pt>
                <c:pt idx="3">
                  <c:v>75.275999999999996</c:v>
                </c:pt>
                <c:pt idx="4">
                  <c:v>76.266999999999996</c:v>
                </c:pt>
                <c:pt idx="5">
                  <c:v>76.629000000000005</c:v>
                </c:pt>
                <c:pt idx="6">
                  <c:v>77.478999999999999</c:v>
                </c:pt>
                <c:pt idx="7">
                  <c:v>77.358000000000004</c:v>
                </c:pt>
                <c:pt idx="8">
                  <c:v>76.424000000000007</c:v>
                </c:pt>
                <c:pt idx="9">
                  <c:v>76.510000000000005</c:v>
                </c:pt>
                <c:pt idx="10">
                  <c:v>76.703999999999994</c:v>
                </c:pt>
                <c:pt idx="11">
                  <c:v>75.775999999999996</c:v>
                </c:pt>
                <c:pt idx="12">
                  <c:v>77.355999999999995</c:v>
                </c:pt>
                <c:pt idx="13">
                  <c:v>77.533000000000001</c:v>
                </c:pt>
                <c:pt idx="14">
                  <c:v>76.899000000000001</c:v>
                </c:pt>
                <c:pt idx="15">
                  <c:v>75.89</c:v>
                </c:pt>
                <c:pt idx="16">
                  <c:v>76.319999999999993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rGT!$J$3:$J$20</c:f>
              <c:numCache>
                <c:formatCode>0.0</c:formatCode>
                <c:ptCount val="18"/>
                <c:pt idx="1">
                  <c:v>76.599999999999994</c:v>
                </c:pt>
                <c:pt idx="2">
                  <c:v>75.84</c:v>
                </c:pt>
                <c:pt idx="3">
                  <c:v>76.89</c:v>
                </c:pt>
                <c:pt idx="4">
                  <c:v>77.94</c:v>
                </c:pt>
                <c:pt idx="5">
                  <c:v>77.400000000000006</c:v>
                </c:pt>
                <c:pt idx="6">
                  <c:v>78.099999999999994</c:v>
                </c:pt>
                <c:pt idx="7">
                  <c:v>78.540000000000006</c:v>
                </c:pt>
                <c:pt idx="8">
                  <c:v>77.7</c:v>
                </c:pt>
                <c:pt idx="9">
                  <c:v>77.52</c:v>
                </c:pt>
                <c:pt idx="10">
                  <c:v>77.72</c:v>
                </c:pt>
                <c:pt idx="11">
                  <c:v>77.599999999999994</c:v>
                </c:pt>
                <c:pt idx="12">
                  <c:v>77.39</c:v>
                </c:pt>
                <c:pt idx="13">
                  <c:v>77.06</c:v>
                </c:pt>
                <c:pt idx="14">
                  <c:v>77.14</c:v>
                </c:pt>
                <c:pt idx="15">
                  <c:v>77.010000000000005</c:v>
                </c:pt>
                <c:pt idx="16">
                  <c:v>77.349999999999994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rGT!$K$3:$K$20</c:f>
              <c:numCache>
                <c:formatCode>0.0</c:formatCode>
                <c:ptCount val="18"/>
                <c:pt idx="0">
                  <c:v>76</c:v>
                </c:pt>
                <c:pt idx="1">
                  <c:v>77.099999999999994</c:v>
                </c:pt>
                <c:pt idx="2">
                  <c:v>77.7</c:v>
                </c:pt>
                <c:pt idx="3">
                  <c:v>76.900000000000006</c:v>
                </c:pt>
                <c:pt idx="4">
                  <c:v>77.7</c:v>
                </c:pt>
                <c:pt idx="5">
                  <c:v>76.2</c:v>
                </c:pt>
                <c:pt idx="6">
                  <c:v>77.099999999999994</c:v>
                </c:pt>
                <c:pt idx="7">
                  <c:v>76.8</c:v>
                </c:pt>
                <c:pt idx="8">
                  <c:v>76.7</c:v>
                </c:pt>
                <c:pt idx="9">
                  <c:v>76.7</c:v>
                </c:pt>
                <c:pt idx="10">
                  <c:v>76.8</c:v>
                </c:pt>
                <c:pt idx="11">
                  <c:v>76.599999999999994</c:v>
                </c:pt>
                <c:pt idx="12">
                  <c:v>77.099999999999994</c:v>
                </c:pt>
                <c:pt idx="13">
                  <c:v>76.900000000000006</c:v>
                </c:pt>
                <c:pt idx="14">
                  <c:v>76.5</c:v>
                </c:pt>
                <c:pt idx="15">
                  <c:v>76.7</c:v>
                </c:pt>
                <c:pt idx="16">
                  <c:v>76.7</c:v>
                </c:pt>
                <c:pt idx="17">
                  <c:v>77.099999999999994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rGT!$L$3:$L$20</c:f>
              <c:numCache>
                <c:formatCode>0</c:formatCode>
                <c:ptCount val="18"/>
                <c:pt idx="0">
                  <c:v>76</c:v>
                </c:pt>
                <c:pt idx="1">
                  <c:v>76</c:v>
                </c:pt>
                <c:pt idx="2">
                  <c:v>76</c:v>
                </c:pt>
                <c:pt idx="3">
                  <c:v>76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76</c:v>
                </c:pt>
                <c:pt idx="11">
                  <c:v>76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rGT!$M$2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rGT!$M$3:$M$20</c:f>
              <c:numCache>
                <c:formatCode>0.0</c:formatCode>
                <c:ptCount val="18"/>
                <c:pt idx="0">
                  <c:v>75.677083333333329</c:v>
                </c:pt>
                <c:pt idx="1">
                  <c:v>76.147154761904773</c:v>
                </c:pt>
                <c:pt idx="2">
                  <c:v>75.683731818181826</c:v>
                </c:pt>
                <c:pt idx="3">
                  <c:v>75.859308333333331</c:v>
                </c:pt>
                <c:pt idx="4">
                  <c:v>76.332138437001618</c:v>
                </c:pt>
                <c:pt idx="5">
                  <c:v>76.054560087719295</c:v>
                </c:pt>
                <c:pt idx="6">
                  <c:v>76.333269545454556</c:v>
                </c:pt>
                <c:pt idx="7">
                  <c:v>76.18914278879015</c:v>
                </c:pt>
                <c:pt idx="8">
                  <c:v>76.272643546365913</c:v>
                </c:pt>
                <c:pt idx="9">
                  <c:v>76.35351587458436</c:v>
                </c:pt>
                <c:pt idx="10">
                  <c:v>76.2770226190476</c:v>
                </c:pt>
                <c:pt idx="11">
                  <c:v>76.308271031746045</c:v>
                </c:pt>
                <c:pt idx="12">
                  <c:v>76.307729573934836</c:v>
                </c:pt>
                <c:pt idx="13">
                  <c:v>76.272614393939392</c:v>
                </c:pt>
                <c:pt idx="14">
                  <c:v>76.051155911517924</c:v>
                </c:pt>
                <c:pt idx="15">
                  <c:v>75.928937500000004</c:v>
                </c:pt>
                <c:pt idx="16">
                  <c:v>76.132675908149821</c:v>
                </c:pt>
                <c:pt idx="17">
                  <c:v>76.308333333333323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rGT!$N$2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rGT!$N$3:$N$20</c:f>
              <c:numCache>
                <c:formatCode>0.0</c:formatCode>
                <c:ptCount val="18"/>
                <c:pt idx="0">
                  <c:v>0.64583333333334281</c:v>
                </c:pt>
                <c:pt idx="1">
                  <c:v>2.1654761904761699</c:v>
                </c:pt>
                <c:pt idx="2">
                  <c:v>3.0750000000000028</c:v>
                </c:pt>
                <c:pt idx="3">
                  <c:v>1.7775000000000034</c:v>
                </c:pt>
                <c:pt idx="4">
                  <c:v>2.87773684210525</c:v>
                </c:pt>
                <c:pt idx="5">
                  <c:v>2.1000000000000085</c:v>
                </c:pt>
                <c:pt idx="6">
                  <c:v>3.1454545454545411</c:v>
                </c:pt>
                <c:pt idx="7">
                  <c:v>3.3821052631578965</c:v>
                </c:pt>
                <c:pt idx="8">
                  <c:v>2.3008947368421104</c:v>
                </c:pt>
                <c:pt idx="9">
                  <c:v>1.9019444444444389</c:v>
                </c:pt>
                <c:pt idx="10">
                  <c:v>2.2914285714285683</c:v>
                </c:pt>
                <c:pt idx="11">
                  <c:v>2.6211111111111194</c:v>
                </c:pt>
                <c:pt idx="12">
                  <c:v>2.3812280701754389</c:v>
                </c:pt>
                <c:pt idx="13">
                  <c:v>2.2729999999999961</c:v>
                </c:pt>
                <c:pt idx="14">
                  <c:v>1.9899999999999949</c:v>
                </c:pt>
                <c:pt idx="15">
                  <c:v>1.9699999999999989</c:v>
                </c:pt>
                <c:pt idx="16">
                  <c:v>2.0999999999999943</c:v>
                </c:pt>
                <c:pt idx="17">
                  <c:v>1.4642857142857082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rGT!$O$2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rGT!$O$3:$O$20</c:f>
              <c:numCache>
                <c:formatCode>General</c:formatCode>
                <c:ptCount val="18"/>
                <c:pt idx="0">
                  <c:v>72</c:v>
                </c:pt>
                <c:pt idx="1">
                  <c:v>72</c:v>
                </c:pt>
                <c:pt idx="2">
                  <c:v>72</c:v>
                </c:pt>
                <c:pt idx="3">
                  <c:v>72</c:v>
                </c:pt>
                <c:pt idx="4">
                  <c:v>72</c:v>
                </c:pt>
                <c:pt idx="5">
                  <c:v>72</c:v>
                </c:pt>
                <c:pt idx="6">
                  <c:v>72</c:v>
                </c:pt>
                <c:pt idx="7">
                  <c:v>72</c:v>
                </c:pt>
                <c:pt idx="8">
                  <c:v>72</c:v>
                </c:pt>
                <c:pt idx="9">
                  <c:v>72</c:v>
                </c:pt>
                <c:pt idx="10">
                  <c:v>72</c:v>
                </c:pt>
                <c:pt idx="11">
                  <c:v>72</c:v>
                </c:pt>
                <c:pt idx="12">
                  <c:v>72</c:v>
                </c:pt>
                <c:pt idx="13">
                  <c:v>72</c:v>
                </c:pt>
                <c:pt idx="14">
                  <c:v>72</c:v>
                </c:pt>
                <c:pt idx="15">
                  <c:v>72</c:v>
                </c:pt>
                <c:pt idx="16">
                  <c:v>72</c:v>
                </c:pt>
                <c:pt idx="17">
                  <c:v>72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rGT!$P$2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rGT!$P$3:$P$20</c:f>
              <c:numCache>
                <c:formatCode>General</c:formatCode>
                <c:ptCount val="18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54112"/>
        <c:axId val="161356032"/>
      </c:lineChart>
      <c:catAx>
        <c:axId val="161354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61356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1356032"/>
        <c:scaling>
          <c:orientation val="minMax"/>
          <c:max val="84"/>
          <c:min val="6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61354112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61544189099"/>
          <c:y val="0.12712332923702457"/>
          <c:w val="0.16162942773178987"/>
          <c:h val="0.86091180798932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06982907583763E-2"/>
          <c:y val="8.9578138412254205E-2"/>
          <c:w val="0.73287505383344687"/>
          <c:h val="0.76485948952003824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ALP!$B$3:$B$20</c:f>
              <c:numCache>
                <c:formatCode>0.0</c:formatCode>
                <c:ptCount val="18"/>
                <c:pt idx="1">
                  <c:v>279.59375</c:v>
                </c:pt>
                <c:pt idx="2">
                  <c:v>279.65625</c:v>
                </c:pt>
                <c:pt idx="3">
                  <c:v>279.875</c:v>
                </c:pt>
                <c:pt idx="4">
                  <c:v>279.96875</c:v>
                </c:pt>
                <c:pt idx="5">
                  <c:v>280.21875</c:v>
                </c:pt>
                <c:pt idx="6">
                  <c:v>280.25</c:v>
                </c:pt>
                <c:pt idx="7">
                  <c:v>283.03125</c:v>
                </c:pt>
                <c:pt idx="8">
                  <c:v>281.40625</c:v>
                </c:pt>
                <c:pt idx="9">
                  <c:v>280.46875</c:v>
                </c:pt>
                <c:pt idx="10">
                  <c:v>279.5625</c:v>
                </c:pt>
                <c:pt idx="11">
                  <c:v>279.375</c:v>
                </c:pt>
                <c:pt idx="12">
                  <c:v>279.21875</c:v>
                </c:pt>
                <c:pt idx="13">
                  <c:v>278.3125</c:v>
                </c:pt>
                <c:pt idx="14">
                  <c:v>278.96875</c:v>
                </c:pt>
                <c:pt idx="15">
                  <c:v>278.375</c:v>
                </c:pt>
                <c:pt idx="16">
                  <c:v>278.78125</c:v>
                </c:pt>
                <c:pt idx="17">
                  <c:v>278.25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ALP!$C$3:$C$20</c:f>
              <c:numCache>
                <c:formatCode>0.0</c:formatCode>
                <c:ptCount val="18"/>
                <c:pt idx="2">
                  <c:v>282.90909090909099</c:v>
                </c:pt>
                <c:pt idx="3">
                  <c:v>283.82</c:v>
                </c:pt>
                <c:pt idx="4">
                  <c:v>282.86052631578946</c:v>
                </c:pt>
                <c:pt idx="5">
                  <c:v>283.76052631578949</c:v>
                </c:pt>
                <c:pt idx="6">
                  <c:v>283.12</c:v>
                </c:pt>
                <c:pt idx="7">
                  <c:v>283.20173684210528</c:v>
                </c:pt>
                <c:pt idx="8">
                  <c:v>283.2508947368421</c:v>
                </c:pt>
                <c:pt idx="9">
                  <c:v>283.8</c:v>
                </c:pt>
                <c:pt idx="10">
                  <c:v>283.74680952380959</c:v>
                </c:pt>
                <c:pt idx="11">
                  <c:v>282.54366666666658</c:v>
                </c:pt>
                <c:pt idx="12">
                  <c:v>282.26428571428573</c:v>
                </c:pt>
                <c:pt idx="13">
                  <c:v>281.26914999999997</c:v>
                </c:pt>
                <c:pt idx="14">
                  <c:v>282.0590416666667</c:v>
                </c:pt>
                <c:pt idx="15">
                  <c:v>281.995</c:v>
                </c:pt>
                <c:pt idx="16">
                  <c:v>281.87619047619046</c:v>
                </c:pt>
                <c:pt idx="17">
                  <c:v>280.9452380952381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ALP!$D$3:$D$20</c:f>
              <c:numCache>
                <c:formatCode>0.0</c:formatCode>
                <c:ptCount val="18"/>
                <c:pt idx="2">
                  <c:v>275.25</c:v>
                </c:pt>
                <c:pt idx="3">
                  <c:v>275.72222222222223</c:v>
                </c:pt>
                <c:pt idx="4">
                  <c:v>274.8</c:v>
                </c:pt>
                <c:pt idx="5">
                  <c:v>275</c:v>
                </c:pt>
                <c:pt idx="6">
                  <c:v>273.09523809523807</c:v>
                </c:pt>
                <c:pt idx="7">
                  <c:v>271.61111111111109</c:v>
                </c:pt>
                <c:pt idx="8">
                  <c:v>275.70588235294099</c:v>
                </c:pt>
                <c:pt idx="9">
                  <c:v>276.44444444444446</c:v>
                </c:pt>
                <c:pt idx="10">
                  <c:v>277.64705882352939</c:v>
                </c:pt>
                <c:pt idx="11">
                  <c:v>276.2</c:v>
                </c:pt>
                <c:pt idx="12">
                  <c:v>275.26666666666665</c:v>
                </c:pt>
                <c:pt idx="13">
                  <c:v>276.53846153846155</c:v>
                </c:pt>
                <c:pt idx="14">
                  <c:v>273.28571428571428</c:v>
                </c:pt>
                <c:pt idx="15">
                  <c:v>275.21428571428572</c:v>
                </c:pt>
                <c:pt idx="16">
                  <c:v>273.8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ALP!$E$3:$E$20</c:f>
              <c:numCache>
                <c:formatCode>0.0</c:formatCode>
                <c:ptCount val="18"/>
                <c:pt idx="1">
                  <c:v>283.89999999999998</c:v>
                </c:pt>
                <c:pt idx="2">
                  <c:v>281.41000000000003</c:v>
                </c:pt>
                <c:pt idx="3">
                  <c:v>283.64</c:v>
                </c:pt>
                <c:pt idx="4">
                  <c:v>281.04000000000002</c:v>
                </c:pt>
                <c:pt idx="5">
                  <c:v>279.44</c:v>
                </c:pt>
                <c:pt idx="6">
                  <c:v>279.87</c:v>
                </c:pt>
                <c:pt idx="7">
                  <c:v>277.24</c:v>
                </c:pt>
                <c:pt idx="8">
                  <c:v>278.35000000000002</c:v>
                </c:pt>
                <c:pt idx="9">
                  <c:v>279.45999999999998</c:v>
                </c:pt>
                <c:pt idx="10">
                  <c:v>279.94</c:v>
                </c:pt>
                <c:pt idx="11">
                  <c:v>277.24</c:v>
                </c:pt>
                <c:pt idx="12">
                  <c:v>284.02999999999997</c:v>
                </c:pt>
                <c:pt idx="13">
                  <c:v>283.83999999999997</c:v>
                </c:pt>
                <c:pt idx="14">
                  <c:v>280.8</c:v>
                </c:pt>
                <c:pt idx="15">
                  <c:v>281.37</c:v>
                </c:pt>
                <c:pt idx="16">
                  <c:v>281.13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ALP!$F$3:$F$20</c:f>
              <c:numCache>
                <c:formatCode>0.0</c:formatCode>
                <c:ptCount val="18"/>
                <c:pt idx="2">
                  <c:v>273</c:v>
                </c:pt>
                <c:pt idx="3">
                  <c:v>272.11111111111109</c:v>
                </c:pt>
                <c:pt idx="4">
                  <c:v>272.31818181818181</c:v>
                </c:pt>
                <c:pt idx="5">
                  <c:v>271.75</c:v>
                </c:pt>
                <c:pt idx="6">
                  <c:v>272.14999999999998</c:v>
                </c:pt>
                <c:pt idx="7">
                  <c:v>271.14999999999998</c:v>
                </c:pt>
                <c:pt idx="8">
                  <c:v>272.89473684210526</c:v>
                </c:pt>
                <c:pt idx="9">
                  <c:v>273.90909090909093</c:v>
                </c:pt>
                <c:pt idx="10">
                  <c:v>273.14285714285717</c:v>
                </c:pt>
                <c:pt idx="11">
                  <c:v>274.08333333333331</c:v>
                </c:pt>
                <c:pt idx="12">
                  <c:v>273.7</c:v>
                </c:pt>
                <c:pt idx="13">
                  <c:v>272.16666666666669</c:v>
                </c:pt>
                <c:pt idx="14">
                  <c:v>272.86666666666667</c:v>
                </c:pt>
                <c:pt idx="15">
                  <c:v>272.95</c:v>
                </c:pt>
                <c:pt idx="16">
                  <c:v>273.31818181818181</c:v>
                </c:pt>
                <c:pt idx="17">
                  <c:v>275.95238095238096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ALP!$G$3:$G$20</c:f>
              <c:numCache>
                <c:formatCode>0.0</c:formatCode>
                <c:ptCount val="18"/>
                <c:pt idx="0">
                  <c:v>279.59375</c:v>
                </c:pt>
                <c:pt idx="1">
                  <c:v>282.03571428571428</c:v>
                </c:pt>
                <c:pt idx="2">
                  <c:v>282.20000000000005</c:v>
                </c:pt>
                <c:pt idx="3">
                  <c:v>279.04545454545456</c:v>
                </c:pt>
                <c:pt idx="4">
                  <c:v>279.01851851851853</c:v>
                </c:pt>
                <c:pt idx="5">
                  <c:v>280.45652173913038</c:v>
                </c:pt>
                <c:pt idx="6">
                  <c:v>280.37083333333328</c:v>
                </c:pt>
                <c:pt idx="7">
                  <c:v>280.35317460317458</c:v>
                </c:pt>
                <c:pt idx="8">
                  <c:v>279.83796296296293</c:v>
                </c:pt>
                <c:pt idx="9">
                  <c:v>277.25362318840581</c:v>
                </c:pt>
                <c:pt idx="10">
                  <c:v>277.32142857142856</c:v>
                </c:pt>
                <c:pt idx="11">
                  <c:v>275.43981481481484</c:v>
                </c:pt>
                <c:pt idx="12">
                  <c:v>276.79166666666669</c:v>
                </c:pt>
                <c:pt idx="13">
                  <c:v>277.0231481481481</c:v>
                </c:pt>
                <c:pt idx="14">
                  <c:v>277.91666666666669</c:v>
                </c:pt>
                <c:pt idx="15">
                  <c:v>276.38020833333337</c:v>
                </c:pt>
                <c:pt idx="16">
                  <c:v>276.22826086956519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ALP!$H$3:$H$20</c:f>
              <c:numCache>
                <c:formatCode>0.0</c:formatCode>
                <c:ptCount val="18"/>
                <c:pt idx="2">
                  <c:v>280.8</c:v>
                </c:pt>
                <c:pt idx="3">
                  <c:v>280.39999999999998</c:v>
                </c:pt>
                <c:pt idx="4">
                  <c:v>278.8</c:v>
                </c:pt>
                <c:pt idx="5">
                  <c:v>277.8</c:v>
                </c:pt>
                <c:pt idx="6">
                  <c:v>282</c:v>
                </c:pt>
                <c:pt idx="7">
                  <c:v>280.89999999999998</c:v>
                </c:pt>
                <c:pt idx="8">
                  <c:v>284.8</c:v>
                </c:pt>
                <c:pt idx="9">
                  <c:v>282.39999999999998</c:v>
                </c:pt>
                <c:pt idx="10">
                  <c:v>286</c:v>
                </c:pt>
                <c:pt idx="11">
                  <c:v>286.5</c:v>
                </c:pt>
                <c:pt idx="12">
                  <c:v>284.89999999999998</c:v>
                </c:pt>
                <c:pt idx="13">
                  <c:v>283.60000000000002</c:v>
                </c:pt>
                <c:pt idx="14">
                  <c:v>283.2</c:v>
                </c:pt>
                <c:pt idx="15">
                  <c:v>283.8</c:v>
                </c:pt>
                <c:pt idx="16">
                  <c:v>283.3</c:v>
                </c:pt>
                <c:pt idx="17">
                  <c:v>282.60000000000002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ALP!$I$3:$I$20</c:f>
              <c:numCache>
                <c:formatCode>0.0</c:formatCode>
                <c:ptCount val="18"/>
                <c:pt idx="2">
                  <c:v>271.49400000000003</c:v>
                </c:pt>
                <c:pt idx="3">
                  <c:v>273.22399999999999</c:v>
                </c:pt>
                <c:pt idx="4">
                  <c:v>277.63900000000001</c:v>
                </c:pt>
                <c:pt idx="5">
                  <c:v>280.25200000000001</c:v>
                </c:pt>
                <c:pt idx="6">
                  <c:v>282.73399999999998</c:v>
                </c:pt>
                <c:pt idx="7">
                  <c:v>283.35199999999998</c:v>
                </c:pt>
                <c:pt idx="8">
                  <c:v>277.64400000000001</c:v>
                </c:pt>
                <c:pt idx="9">
                  <c:v>282.96499999999997</c:v>
                </c:pt>
                <c:pt idx="10">
                  <c:v>282.85599999999999</c:v>
                </c:pt>
                <c:pt idx="11">
                  <c:v>283.21100000000001</c:v>
                </c:pt>
                <c:pt idx="12">
                  <c:v>274.86500000000001</c:v>
                </c:pt>
                <c:pt idx="13">
                  <c:v>274.798</c:v>
                </c:pt>
                <c:pt idx="14">
                  <c:v>273.69499999999999</c:v>
                </c:pt>
                <c:pt idx="15">
                  <c:v>274.68700000000001</c:v>
                </c:pt>
                <c:pt idx="16">
                  <c:v>276.97699999999998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ALP!$J$3:$J$20</c:f>
              <c:numCache>
                <c:formatCode>0.0</c:formatCode>
                <c:ptCount val="18"/>
                <c:pt idx="1">
                  <c:v>282.88</c:v>
                </c:pt>
                <c:pt idx="2">
                  <c:v>280.57</c:v>
                </c:pt>
                <c:pt idx="3">
                  <c:v>283.27</c:v>
                </c:pt>
                <c:pt idx="4">
                  <c:v>283.82</c:v>
                </c:pt>
                <c:pt idx="5">
                  <c:v>280.33</c:v>
                </c:pt>
                <c:pt idx="6">
                  <c:v>282.45</c:v>
                </c:pt>
                <c:pt idx="7">
                  <c:v>280</c:v>
                </c:pt>
                <c:pt idx="8">
                  <c:v>279.61</c:v>
                </c:pt>
                <c:pt idx="9">
                  <c:v>277.79000000000002</c:v>
                </c:pt>
                <c:pt idx="10">
                  <c:v>278.49</c:v>
                </c:pt>
                <c:pt idx="11">
                  <c:v>279.10000000000002</c:v>
                </c:pt>
                <c:pt idx="12">
                  <c:v>287.23</c:v>
                </c:pt>
                <c:pt idx="13">
                  <c:v>288.16000000000003</c:v>
                </c:pt>
                <c:pt idx="14">
                  <c:v>288.35000000000002</c:v>
                </c:pt>
                <c:pt idx="15">
                  <c:v>287.81</c:v>
                </c:pt>
                <c:pt idx="16">
                  <c:v>287.64999999999998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ALP!$K$3:$K$20</c:f>
              <c:numCache>
                <c:formatCode>0.0</c:formatCode>
                <c:ptCount val="18"/>
                <c:pt idx="0">
                  <c:v>281.8</c:v>
                </c:pt>
                <c:pt idx="1">
                  <c:v>279.8</c:v>
                </c:pt>
                <c:pt idx="2">
                  <c:v>280.39999999999998</c:v>
                </c:pt>
                <c:pt idx="3">
                  <c:v>279.39999999999998</c:v>
                </c:pt>
                <c:pt idx="4">
                  <c:v>278.39999999999998</c:v>
                </c:pt>
                <c:pt idx="5">
                  <c:v>282.2</c:v>
                </c:pt>
                <c:pt idx="6">
                  <c:v>286.60000000000002</c:v>
                </c:pt>
                <c:pt idx="7">
                  <c:v>280.3</c:v>
                </c:pt>
                <c:pt idx="8">
                  <c:v>278.10000000000002</c:v>
                </c:pt>
                <c:pt idx="9">
                  <c:v>281.2</c:v>
                </c:pt>
                <c:pt idx="10">
                  <c:v>280</c:v>
                </c:pt>
                <c:pt idx="11">
                  <c:v>283.8</c:v>
                </c:pt>
                <c:pt idx="12">
                  <c:v>276.5</c:v>
                </c:pt>
                <c:pt idx="13">
                  <c:v>282.10000000000002</c:v>
                </c:pt>
                <c:pt idx="14">
                  <c:v>273.8</c:v>
                </c:pt>
                <c:pt idx="15">
                  <c:v>284.7</c:v>
                </c:pt>
                <c:pt idx="16">
                  <c:v>282.39999999999998</c:v>
                </c:pt>
                <c:pt idx="17">
                  <c:v>284.3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ALP!$L$3:$L$20</c:f>
              <c:numCache>
                <c:formatCode>General</c:formatCode>
                <c:ptCount val="18"/>
                <c:pt idx="0">
                  <c:v>280</c:v>
                </c:pt>
                <c:pt idx="1">
                  <c:v>280</c:v>
                </c:pt>
                <c:pt idx="2">
                  <c:v>280</c:v>
                </c:pt>
                <c:pt idx="3">
                  <c:v>280</c:v>
                </c:pt>
                <c:pt idx="4">
                  <c:v>280</c:v>
                </c:pt>
                <c:pt idx="5">
                  <c:v>280</c:v>
                </c:pt>
                <c:pt idx="6">
                  <c:v>280</c:v>
                </c:pt>
                <c:pt idx="7">
                  <c:v>280</c:v>
                </c:pt>
                <c:pt idx="8">
                  <c:v>280</c:v>
                </c:pt>
                <c:pt idx="9">
                  <c:v>280</c:v>
                </c:pt>
                <c:pt idx="10">
                  <c:v>280</c:v>
                </c:pt>
                <c:pt idx="11">
                  <c:v>280</c:v>
                </c:pt>
                <c:pt idx="12">
                  <c:v>280</c:v>
                </c:pt>
                <c:pt idx="13">
                  <c:v>280</c:v>
                </c:pt>
                <c:pt idx="14">
                  <c:v>280</c:v>
                </c:pt>
                <c:pt idx="15">
                  <c:v>280</c:v>
                </c:pt>
                <c:pt idx="16">
                  <c:v>280</c:v>
                </c:pt>
                <c:pt idx="17">
                  <c:v>280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ALP!$M$2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ALP!$M$3:$M$20</c:f>
              <c:numCache>
                <c:formatCode>0.0</c:formatCode>
                <c:ptCount val="18"/>
                <c:pt idx="0">
                  <c:v>280.69687499999998</c:v>
                </c:pt>
                <c:pt idx="1">
                  <c:v>281.64189285714286</c:v>
                </c:pt>
                <c:pt idx="2">
                  <c:v>278.76893409090911</c:v>
                </c:pt>
                <c:pt idx="3">
                  <c:v>279.05077878787881</c:v>
                </c:pt>
                <c:pt idx="4">
                  <c:v>278.86649766524897</c:v>
                </c:pt>
                <c:pt idx="5">
                  <c:v>279.12077980549196</c:v>
                </c:pt>
                <c:pt idx="6">
                  <c:v>280.26400714285711</c:v>
                </c:pt>
                <c:pt idx="7">
                  <c:v>279.11392725563911</c:v>
                </c:pt>
                <c:pt idx="8">
                  <c:v>279.15997268948513</c:v>
                </c:pt>
                <c:pt idx="9">
                  <c:v>279.56909085419409</c:v>
                </c:pt>
                <c:pt idx="10">
                  <c:v>279.8706654061624</c:v>
                </c:pt>
                <c:pt idx="11">
                  <c:v>279.74928148148149</c:v>
                </c:pt>
                <c:pt idx="12">
                  <c:v>279.4766369047619</c:v>
                </c:pt>
                <c:pt idx="13">
                  <c:v>279.7807926353276</c:v>
                </c:pt>
                <c:pt idx="14">
                  <c:v>278.49418392857149</c:v>
                </c:pt>
                <c:pt idx="15">
                  <c:v>279.72814940476189</c:v>
                </c:pt>
                <c:pt idx="16">
                  <c:v>279.54608831639376</c:v>
                </c:pt>
                <c:pt idx="17">
                  <c:v>280.40952380952382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ALP!$N$2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ALP!$N$3:$N$20</c:f>
              <c:numCache>
                <c:formatCode>0.0</c:formatCode>
                <c:ptCount val="18"/>
                <c:pt idx="0">
                  <c:v>2.2062500000000114</c:v>
                </c:pt>
                <c:pt idx="1">
                  <c:v>4.3062499999999773</c:v>
                </c:pt>
                <c:pt idx="2">
                  <c:v>11.415090909090964</c:v>
                </c:pt>
                <c:pt idx="3">
                  <c:v>11.708888888888907</c:v>
                </c:pt>
                <c:pt idx="4">
                  <c:v>11.50181818181818</c:v>
                </c:pt>
                <c:pt idx="5">
                  <c:v>12.010526315789491</c:v>
                </c:pt>
                <c:pt idx="6">
                  <c:v>14.450000000000045</c:v>
                </c:pt>
                <c:pt idx="7">
                  <c:v>12.201999999999998</c:v>
                </c:pt>
                <c:pt idx="8">
                  <c:v>11.905263157894751</c:v>
                </c:pt>
                <c:pt idx="9">
                  <c:v>9.8909090909090764</c:v>
                </c:pt>
                <c:pt idx="10">
                  <c:v>12.857142857142833</c:v>
                </c:pt>
                <c:pt idx="11">
                  <c:v>12.416666666666686</c:v>
                </c:pt>
                <c:pt idx="12">
                  <c:v>13.53000000000003</c:v>
                </c:pt>
                <c:pt idx="13">
                  <c:v>15.993333333333339</c:v>
                </c:pt>
                <c:pt idx="14">
                  <c:v>15.483333333333348</c:v>
                </c:pt>
                <c:pt idx="15">
                  <c:v>14.860000000000014</c:v>
                </c:pt>
                <c:pt idx="16">
                  <c:v>14.331818181818164</c:v>
                </c:pt>
                <c:pt idx="17">
                  <c:v>8.3476190476190482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ALP!$O$2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ALP!$O$3:$O$20</c:f>
              <c:numCache>
                <c:formatCode>General</c:formatCode>
                <c:ptCount val="18"/>
                <c:pt idx="0">
                  <c:v>266</c:v>
                </c:pt>
                <c:pt idx="1">
                  <c:v>266</c:v>
                </c:pt>
                <c:pt idx="2">
                  <c:v>266</c:v>
                </c:pt>
                <c:pt idx="3">
                  <c:v>266</c:v>
                </c:pt>
                <c:pt idx="4">
                  <c:v>266</c:v>
                </c:pt>
                <c:pt idx="5">
                  <c:v>266</c:v>
                </c:pt>
                <c:pt idx="6">
                  <c:v>266</c:v>
                </c:pt>
                <c:pt idx="7">
                  <c:v>266</c:v>
                </c:pt>
                <c:pt idx="8">
                  <c:v>266</c:v>
                </c:pt>
                <c:pt idx="9">
                  <c:v>266</c:v>
                </c:pt>
                <c:pt idx="10">
                  <c:v>266</c:v>
                </c:pt>
                <c:pt idx="11">
                  <c:v>266</c:v>
                </c:pt>
                <c:pt idx="12">
                  <c:v>266</c:v>
                </c:pt>
                <c:pt idx="13">
                  <c:v>266</c:v>
                </c:pt>
                <c:pt idx="14">
                  <c:v>266</c:v>
                </c:pt>
                <c:pt idx="15">
                  <c:v>266</c:v>
                </c:pt>
                <c:pt idx="16">
                  <c:v>266</c:v>
                </c:pt>
                <c:pt idx="17">
                  <c:v>266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ALP!$P$2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ALP!$P$3:$P$20</c:f>
              <c:numCache>
                <c:formatCode>General</c:formatCode>
                <c:ptCount val="18"/>
                <c:pt idx="0">
                  <c:v>294</c:v>
                </c:pt>
                <c:pt idx="1">
                  <c:v>294</c:v>
                </c:pt>
                <c:pt idx="2">
                  <c:v>294</c:v>
                </c:pt>
                <c:pt idx="3">
                  <c:v>294</c:v>
                </c:pt>
                <c:pt idx="4">
                  <c:v>294</c:v>
                </c:pt>
                <c:pt idx="5">
                  <c:v>294</c:v>
                </c:pt>
                <c:pt idx="6">
                  <c:v>294</c:v>
                </c:pt>
                <c:pt idx="7">
                  <c:v>294</c:v>
                </c:pt>
                <c:pt idx="8">
                  <c:v>294</c:v>
                </c:pt>
                <c:pt idx="9">
                  <c:v>294</c:v>
                </c:pt>
                <c:pt idx="10">
                  <c:v>294</c:v>
                </c:pt>
                <c:pt idx="11">
                  <c:v>294</c:v>
                </c:pt>
                <c:pt idx="12">
                  <c:v>294</c:v>
                </c:pt>
                <c:pt idx="13">
                  <c:v>294</c:v>
                </c:pt>
                <c:pt idx="14">
                  <c:v>294</c:v>
                </c:pt>
                <c:pt idx="15">
                  <c:v>294</c:v>
                </c:pt>
                <c:pt idx="16">
                  <c:v>294</c:v>
                </c:pt>
                <c:pt idx="17">
                  <c:v>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54720"/>
        <c:axId val="161460992"/>
      </c:lineChart>
      <c:catAx>
        <c:axId val="161454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61460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1460992"/>
        <c:scaling>
          <c:orientation val="minMax"/>
          <c:max val="308"/>
          <c:min val="25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61454720"/>
        <c:crosses val="autoZero"/>
        <c:crossBetween val="between"/>
        <c:majorUnit val="1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984293629965"/>
          <c:y val="0.11648000936854261"/>
          <c:w val="0.15837698065520112"/>
          <c:h val="0.883519990631457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727E-2"/>
          <c:w val="0.73145225592390628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LD!$B$3:$B$20</c:f>
              <c:numCache>
                <c:formatCode>0.0</c:formatCode>
                <c:ptCount val="18"/>
                <c:pt idx="1">
                  <c:v>284.4375</c:v>
                </c:pt>
                <c:pt idx="2">
                  <c:v>282.5625</c:v>
                </c:pt>
                <c:pt idx="3">
                  <c:v>282.71875</c:v>
                </c:pt>
                <c:pt idx="4">
                  <c:v>282.3125</c:v>
                </c:pt>
                <c:pt idx="5">
                  <c:v>282.28125</c:v>
                </c:pt>
                <c:pt idx="6">
                  <c:v>283.3125</c:v>
                </c:pt>
                <c:pt idx="7">
                  <c:v>281.5</c:v>
                </c:pt>
                <c:pt idx="8">
                  <c:v>282.59375</c:v>
                </c:pt>
                <c:pt idx="9">
                  <c:v>282.5</c:v>
                </c:pt>
                <c:pt idx="10">
                  <c:v>281.6875</c:v>
                </c:pt>
                <c:pt idx="11">
                  <c:v>282.6875</c:v>
                </c:pt>
                <c:pt idx="12">
                  <c:v>283.40625</c:v>
                </c:pt>
                <c:pt idx="13">
                  <c:v>282.59375</c:v>
                </c:pt>
                <c:pt idx="14">
                  <c:v>283.59375</c:v>
                </c:pt>
                <c:pt idx="15">
                  <c:v>282.4375</c:v>
                </c:pt>
                <c:pt idx="16">
                  <c:v>283.625</c:v>
                </c:pt>
                <c:pt idx="17">
                  <c:v>281.625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LD!$C$3:$C$20</c:f>
              <c:numCache>
                <c:formatCode>0.0</c:formatCode>
                <c:ptCount val="18"/>
                <c:pt idx="2">
                  <c:v>280.03181818181815</c:v>
                </c:pt>
                <c:pt idx="3">
                  <c:v>281.66250000000002</c:v>
                </c:pt>
                <c:pt idx="4">
                  <c:v>281.22894736842107</c:v>
                </c:pt>
                <c:pt idx="5">
                  <c:v>282.42721052631578</c:v>
                </c:pt>
                <c:pt idx="6">
                  <c:v>282.75164999999998</c:v>
                </c:pt>
                <c:pt idx="7">
                  <c:v>283.01052631578949</c:v>
                </c:pt>
                <c:pt idx="8">
                  <c:v>280.49384210526318</c:v>
                </c:pt>
                <c:pt idx="9">
                  <c:v>280.68252380952379</c:v>
                </c:pt>
                <c:pt idx="10">
                  <c:v>282.25476190476184</c:v>
                </c:pt>
                <c:pt idx="11">
                  <c:v>281.60952380952381</c:v>
                </c:pt>
                <c:pt idx="12">
                  <c:v>280.96509523809527</c:v>
                </c:pt>
                <c:pt idx="13">
                  <c:v>280.9425</c:v>
                </c:pt>
                <c:pt idx="14">
                  <c:v>280.36874999999998</c:v>
                </c:pt>
                <c:pt idx="15">
                  <c:v>281.11250000000001</c:v>
                </c:pt>
                <c:pt idx="16">
                  <c:v>280.99047619047616</c:v>
                </c:pt>
                <c:pt idx="17">
                  <c:v>281.32223809523811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LD!$D$3:$D$20</c:f>
              <c:numCache>
                <c:formatCode>0.0</c:formatCode>
                <c:ptCount val="18"/>
                <c:pt idx="2">
                  <c:v>280.66666666666669</c:v>
                </c:pt>
                <c:pt idx="3">
                  <c:v>283</c:v>
                </c:pt>
                <c:pt idx="4">
                  <c:v>285</c:v>
                </c:pt>
                <c:pt idx="5">
                  <c:v>282.60000000000002</c:v>
                </c:pt>
                <c:pt idx="6">
                  <c:v>286.18181818181819</c:v>
                </c:pt>
                <c:pt idx="7">
                  <c:v>286.84210526315792</c:v>
                </c:pt>
                <c:pt idx="8">
                  <c:v>284.47619047619048</c:v>
                </c:pt>
                <c:pt idx="9">
                  <c:v>284.90476190476193</c:v>
                </c:pt>
                <c:pt idx="10">
                  <c:v>278.95238095238096</c:v>
                </c:pt>
                <c:pt idx="11">
                  <c:v>278</c:v>
                </c:pt>
                <c:pt idx="12">
                  <c:v>280.3125</c:v>
                </c:pt>
                <c:pt idx="13">
                  <c:v>281.33333333333331</c:v>
                </c:pt>
                <c:pt idx="14">
                  <c:v>281.38888888888891</c:v>
                </c:pt>
                <c:pt idx="15">
                  <c:v>281.30769230769232</c:v>
                </c:pt>
                <c:pt idx="16">
                  <c:v>281.27777777777777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LD!$E$3:$E$20</c:f>
              <c:numCache>
                <c:formatCode>0.0</c:formatCode>
                <c:ptCount val="18"/>
                <c:pt idx="1">
                  <c:v>281.95</c:v>
                </c:pt>
                <c:pt idx="2">
                  <c:v>276.89</c:v>
                </c:pt>
                <c:pt idx="3">
                  <c:v>278.62</c:v>
                </c:pt>
                <c:pt idx="4">
                  <c:v>277.35000000000002</c:v>
                </c:pt>
                <c:pt idx="5">
                  <c:v>278.45</c:v>
                </c:pt>
                <c:pt idx="6">
                  <c:v>278.64999999999998</c:v>
                </c:pt>
                <c:pt idx="7">
                  <c:v>275.57</c:v>
                </c:pt>
                <c:pt idx="8">
                  <c:v>275.20999999999998</c:v>
                </c:pt>
                <c:pt idx="9">
                  <c:v>275.31</c:v>
                </c:pt>
                <c:pt idx="10">
                  <c:v>275.81</c:v>
                </c:pt>
                <c:pt idx="11">
                  <c:v>277.77</c:v>
                </c:pt>
                <c:pt idx="12">
                  <c:v>278.74</c:v>
                </c:pt>
                <c:pt idx="13">
                  <c:v>276.91000000000003</c:v>
                </c:pt>
                <c:pt idx="14">
                  <c:v>276.42</c:v>
                </c:pt>
                <c:pt idx="15">
                  <c:v>275.5</c:v>
                </c:pt>
                <c:pt idx="16">
                  <c:v>275.10000000000002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LD!$F$3:$F$20</c:f>
              <c:numCache>
                <c:formatCode>0.0</c:formatCode>
                <c:ptCount val="18"/>
                <c:pt idx="2">
                  <c:v>271.89999999999998</c:v>
                </c:pt>
                <c:pt idx="3">
                  <c:v>277.64999999999998</c:v>
                </c:pt>
                <c:pt idx="4">
                  <c:v>275.54545454545456</c:v>
                </c:pt>
                <c:pt idx="5">
                  <c:v>273.3</c:v>
                </c:pt>
                <c:pt idx="6">
                  <c:v>274.35000000000002</c:v>
                </c:pt>
                <c:pt idx="7">
                  <c:v>272.90476190476193</c:v>
                </c:pt>
                <c:pt idx="8">
                  <c:v>275.94736842105266</c:v>
                </c:pt>
                <c:pt idx="9">
                  <c:v>275.90909090909093</c:v>
                </c:pt>
                <c:pt idx="10">
                  <c:v>276.04761904761904</c:v>
                </c:pt>
                <c:pt idx="11">
                  <c:v>274</c:v>
                </c:pt>
                <c:pt idx="12">
                  <c:v>274.2</c:v>
                </c:pt>
                <c:pt idx="13">
                  <c:v>273.79166666666669</c:v>
                </c:pt>
                <c:pt idx="14">
                  <c:v>275.53333333333336</c:v>
                </c:pt>
                <c:pt idx="15">
                  <c:v>273.3</c:v>
                </c:pt>
                <c:pt idx="16">
                  <c:v>273.38095238095241</c:v>
                </c:pt>
                <c:pt idx="17">
                  <c:v>274.8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LD!$G$3:$G$20</c:f>
              <c:numCache>
                <c:formatCode>0.0</c:formatCode>
                <c:ptCount val="18"/>
                <c:pt idx="0">
                  <c:v>280.8</c:v>
                </c:pt>
                <c:pt idx="1">
                  <c:v>281.44400000000002</c:v>
                </c:pt>
                <c:pt idx="2">
                  <c:v>281.87820512820514</c:v>
                </c:pt>
                <c:pt idx="3">
                  <c:v>282.421875</c:v>
                </c:pt>
                <c:pt idx="4">
                  <c:v>283.03508771929819</c:v>
                </c:pt>
                <c:pt idx="5">
                  <c:v>282.7881944444444</c:v>
                </c:pt>
                <c:pt idx="6">
                  <c:v>282.50833333333333</c:v>
                </c:pt>
                <c:pt idx="7">
                  <c:v>283.21031746031747</c:v>
                </c:pt>
                <c:pt idx="8">
                  <c:v>282.64473684210532</c:v>
                </c:pt>
                <c:pt idx="9">
                  <c:v>285.45833333333331</c:v>
                </c:pt>
                <c:pt idx="10">
                  <c:v>284.33928571428567</c:v>
                </c:pt>
                <c:pt idx="11">
                  <c:v>283.3518518518519</c:v>
                </c:pt>
                <c:pt idx="12">
                  <c:v>282.96052631578948</c:v>
                </c:pt>
                <c:pt idx="13">
                  <c:v>284.91269841269843</c:v>
                </c:pt>
                <c:pt idx="14">
                  <c:v>285.91228070175436</c:v>
                </c:pt>
                <c:pt idx="15">
                  <c:v>284.08333333333331</c:v>
                </c:pt>
                <c:pt idx="16">
                  <c:v>282.32954545454544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LD!$H$3:$H$20</c:f>
              <c:numCache>
                <c:formatCode>0.0</c:formatCode>
                <c:ptCount val="18"/>
                <c:pt idx="2">
                  <c:v>274.3</c:v>
                </c:pt>
                <c:pt idx="3">
                  <c:v>273.10000000000002</c:v>
                </c:pt>
                <c:pt idx="4">
                  <c:v>276.89999999999998</c:v>
                </c:pt>
                <c:pt idx="5">
                  <c:v>279.89999999999998</c:v>
                </c:pt>
                <c:pt idx="6">
                  <c:v>279.5</c:v>
                </c:pt>
                <c:pt idx="7">
                  <c:v>277.39999999999998</c:v>
                </c:pt>
                <c:pt idx="8">
                  <c:v>280.7</c:v>
                </c:pt>
                <c:pt idx="9">
                  <c:v>279.8</c:v>
                </c:pt>
                <c:pt idx="10">
                  <c:v>278.10000000000002</c:v>
                </c:pt>
                <c:pt idx="11">
                  <c:v>277.7</c:v>
                </c:pt>
                <c:pt idx="12">
                  <c:v>278.89999999999998</c:v>
                </c:pt>
                <c:pt idx="13">
                  <c:v>277.7</c:v>
                </c:pt>
                <c:pt idx="14">
                  <c:v>277.3</c:v>
                </c:pt>
                <c:pt idx="15">
                  <c:v>278.7</c:v>
                </c:pt>
                <c:pt idx="16">
                  <c:v>285</c:v>
                </c:pt>
                <c:pt idx="17">
                  <c:v>286.8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LD!$I$3:$I$20</c:f>
              <c:numCache>
                <c:formatCode>0.0</c:formatCode>
                <c:ptCount val="18"/>
                <c:pt idx="2">
                  <c:v>277.89400000000001</c:v>
                </c:pt>
                <c:pt idx="3">
                  <c:v>278.14</c:v>
                </c:pt>
                <c:pt idx="4">
                  <c:v>279.55</c:v>
                </c:pt>
                <c:pt idx="5">
                  <c:v>281.50799999999998</c:v>
                </c:pt>
                <c:pt idx="6">
                  <c:v>282.85199999999998</c:v>
                </c:pt>
                <c:pt idx="7">
                  <c:v>283.18799999999999</c:v>
                </c:pt>
                <c:pt idx="8">
                  <c:v>282.78699999999998</c:v>
                </c:pt>
                <c:pt idx="9">
                  <c:v>283.80099999999999</c:v>
                </c:pt>
                <c:pt idx="10">
                  <c:v>283.16899999999998</c:v>
                </c:pt>
                <c:pt idx="11">
                  <c:v>282.27199999999999</c:v>
                </c:pt>
                <c:pt idx="12">
                  <c:v>281.75700000000001</c:v>
                </c:pt>
                <c:pt idx="13">
                  <c:v>281.84300000000002</c:v>
                </c:pt>
                <c:pt idx="14">
                  <c:v>281.601</c:v>
                </c:pt>
                <c:pt idx="15">
                  <c:v>281.94600000000003</c:v>
                </c:pt>
                <c:pt idx="16">
                  <c:v>282.34800000000001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LD!$J$3:$J$20</c:f>
              <c:numCache>
                <c:formatCode>0.0</c:formatCode>
                <c:ptCount val="18"/>
                <c:pt idx="1">
                  <c:v>278.60000000000002</c:v>
                </c:pt>
                <c:pt idx="2">
                  <c:v>277.26</c:v>
                </c:pt>
                <c:pt idx="3">
                  <c:v>277.94</c:v>
                </c:pt>
                <c:pt idx="4">
                  <c:v>278.41000000000003</c:v>
                </c:pt>
                <c:pt idx="5">
                  <c:v>278.27</c:v>
                </c:pt>
                <c:pt idx="6">
                  <c:v>279.04000000000002</c:v>
                </c:pt>
                <c:pt idx="7">
                  <c:v>278.19</c:v>
                </c:pt>
                <c:pt idx="8">
                  <c:v>278.07</c:v>
                </c:pt>
                <c:pt idx="9">
                  <c:v>277.79000000000002</c:v>
                </c:pt>
                <c:pt idx="10">
                  <c:v>276.61</c:v>
                </c:pt>
                <c:pt idx="11">
                  <c:v>277.44</c:v>
                </c:pt>
                <c:pt idx="12">
                  <c:v>278.33</c:v>
                </c:pt>
                <c:pt idx="13">
                  <c:v>278.98</c:v>
                </c:pt>
                <c:pt idx="14">
                  <c:v>279.33</c:v>
                </c:pt>
                <c:pt idx="15">
                  <c:v>277.24</c:v>
                </c:pt>
                <c:pt idx="16">
                  <c:v>278.29000000000002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LD!$K$3:$K$20</c:f>
              <c:numCache>
                <c:formatCode>0.0</c:formatCode>
                <c:ptCount val="18"/>
                <c:pt idx="0">
                  <c:v>283.89999999999998</c:v>
                </c:pt>
                <c:pt idx="1">
                  <c:v>283</c:v>
                </c:pt>
                <c:pt idx="2">
                  <c:v>281.39999999999998</c:v>
                </c:pt>
                <c:pt idx="3">
                  <c:v>280</c:v>
                </c:pt>
                <c:pt idx="4">
                  <c:v>277.60000000000002</c:v>
                </c:pt>
                <c:pt idx="5">
                  <c:v>279.5</c:v>
                </c:pt>
                <c:pt idx="6">
                  <c:v>273</c:v>
                </c:pt>
                <c:pt idx="7">
                  <c:v>275.3</c:v>
                </c:pt>
                <c:pt idx="8">
                  <c:v>273.39999999999998</c:v>
                </c:pt>
                <c:pt idx="9">
                  <c:v>270.60000000000002</c:v>
                </c:pt>
                <c:pt idx="10">
                  <c:v>270.60000000000002</c:v>
                </c:pt>
                <c:pt idx="11">
                  <c:v>271.2</c:v>
                </c:pt>
                <c:pt idx="12">
                  <c:v>272.10000000000002</c:v>
                </c:pt>
                <c:pt idx="13">
                  <c:v>269.8</c:v>
                </c:pt>
                <c:pt idx="14">
                  <c:v>274.10000000000002</c:v>
                </c:pt>
                <c:pt idx="15">
                  <c:v>273.8</c:v>
                </c:pt>
                <c:pt idx="16">
                  <c:v>274.5</c:v>
                </c:pt>
                <c:pt idx="17">
                  <c:v>276.39999999999998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LD!$L$3:$L$20</c:f>
              <c:numCache>
                <c:formatCode>0</c:formatCode>
                <c:ptCount val="18"/>
                <c:pt idx="0">
                  <c:v>282</c:v>
                </c:pt>
                <c:pt idx="1">
                  <c:v>282</c:v>
                </c:pt>
                <c:pt idx="2">
                  <c:v>282</c:v>
                </c:pt>
                <c:pt idx="3">
                  <c:v>282</c:v>
                </c:pt>
                <c:pt idx="4">
                  <c:v>282</c:v>
                </c:pt>
                <c:pt idx="5">
                  <c:v>282</c:v>
                </c:pt>
                <c:pt idx="6">
                  <c:v>282</c:v>
                </c:pt>
                <c:pt idx="7">
                  <c:v>282</c:v>
                </c:pt>
                <c:pt idx="8">
                  <c:v>282</c:v>
                </c:pt>
                <c:pt idx="9">
                  <c:v>282</c:v>
                </c:pt>
                <c:pt idx="10">
                  <c:v>282</c:v>
                </c:pt>
                <c:pt idx="11">
                  <c:v>282</c:v>
                </c:pt>
                <c:pt idx="12">
                  <c:v>282</c:v>
                </c:pt>
                <c:pt idx="13">
                  <c:v>282</c:v>
                </c:pt>
                <c:pt idx="14">
                  <c:v>282</c:v>
                </c:pt>
                <c:pt idx="15">
                  <c:v>282</c:v>
                </c:pt>
                <c:pt idx="16">
                  <c:v>282</c:v>
                </c:pt>
                <c:pt idx="17">
                  <c:v>282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LD!$M$2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LD!$M$3:$M$20</c:f>
              <c:numCache>
                <c:formatCode>0.0</c:formatCode>
                <c:ptCount val="18"/>
                <c:pt idx="0">
                  <c:v>282.35000000000002</c:v>
                </c:pt>
                <c:pt idx="1">
                  <c:v>281.88630000000001</c:v>
                </c:pt>
                <c:pt idx="2">
                  <c:v>278.47831899766902</c:v>
                </c:pt>
                <c:pt idx="3">
                  <c:v>279.52531249999998</c:v>
                </c:pt>
                <c:pt idx="4">
                  <c:v>279.6931989633174</c:v>
                </c:pt>
                <c:pt idx="5">
                  <c:v>280.10246549707597</c:v>
                </c:pt>
                <c:pt idx="6">
                  <c:v>280.21463015151511</c:v>
                </c:pt>
                <c:pt idx="7">
                  <c:v>279.71157109440276</c:v>
                </c:pt>
                <c:pt idx="8">
                  <c:v>279.6322887844612</c:v>
                </c:pt>
                <c:pt idx="9">
                  <c:v>279.67557099567097</c:v>
                </c:pt>
                <c:pt idx="10">
                  <c:v>278.75705476190473</c:v>
                </c:pt>
                <c:pt idx="11">
                  <c:v>278.60308756613756</c:v>
                </c:pt>
                <c:pt idx="12">
                  <c:v>279.1671371553885</c:v>
                </c:pt>
                <c:pt idx="13">
                  <c:v>278.88069484126993</c:v>
                </c:pt>
                <c:pt idx="14">
                  <c:v>279.5548002923976</c:v>
                </c:pt>
                <c:pt idx="15">
                  <c:v>278.94270256410255</c:v>
                </c:pt>
                <c:pt idx="16">
                  <c:v>279.68417518037518</c:v>
                </c:pt>
                <c:pt idx="17">
                  <c:v>280.1894476190476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LD!$N$2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LD!$N$3:$N$20</c:f>
              <c:numCache>
                <c:formatCode>0.0</c:formatCode>
                <c:ptCount val="18"/>
                <c:pt idx="0">
                  <c:v>3.0999999999999659</c:v>
                </c:pt>
                <c:pt idx="1">
                  <c:v>5.8374999999999773</c:v>
                </c:pt>
                <c:pt idx="2">
                  <c:v>10.662500000000023</c:v>
                </c:pt>
                <c:pt idx="3">
                  <c:v>9.8999999999999773</c:v>
                </c:pt>
                <c:pt idx="4">
                  <c:v>9.454545454545439</c:v>
                </c:pt>
                <c:pt idx="5">
                  <c:v>9.4881944444443889</c:v>
                </c:pt>
                <c:pt idx="6">
                  <c:v>13.181818181818187</c:v>
                </c:pt>
                <c:pt idx="7">
                  <c:v>13.937343358395992</c:v>
                </c:pt>
                <c:pt idx="8">
                  <c:v>11.076190476190504</c:v>
                </c:pt>
                <c:pt idx="9">
                  <c:v>14.858333333333292</c:v>
                </c:pt>
                <c:pt idx="10">
                  <c:v>13.739285714285643</c:v>
                </c:pt>
                <c:pt idx="11">
                  <c:v>12.151851851851916</c:v>
                </c:pt>
                <c:pt idx="12">
                  <c:v>11.306249999999977</c:v>
                </c:pt>
                <c:pt idx="13">
                  <c:v>15.112698412698421</c:v>
                </c:pt>
                <c:pt idx="14">
                  <c:v>11.812280701754332</c:v>
                </c:pt>
                <c:pt idx="15">
                  <c:v>10.783333333333303</c:v>
                </c:pt>
                <c:pt idx="16">
                  <c:v>11.619047619047592</c:v>
                </c:pt>
                <c:pt idx="17">
                  <c:v>12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LD!$O$2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LD!$O$3:$O$20</c:f>
              <c:numCache>
                <c:formatCode>General</c:formatCode>
                <c:ptCount val="18"/>
                <c:pt idx="0">
                  <c:v>267</c:v>
                </c:pt>
                <c:pt idx="1">
                  <c:v>267</c:v>
                </c:pt>
                <c:pt idx="2">
                  <c:v>267</c:v>
                </c:pt>
                <c:pt idx="3">
                  <c:v>267</c:v>
                </c:pt>
                <c:pt idx="4">
                  <c:v>267</c:v>
                </c:pt>
                <c:pt idx="5">
                  <c:v>267</c:v>
                </c:pt>
                <c:pt idx="6">
                  <c:v>267</c:v>
                </c:pt>
                <c:pt idx="7">
                  <c:v>267</c:v>
                </c:pt>
                <c:pt idx="8">
                  <c:v>267</c:v>
                </c:pt>
                <c:pt idx="9">
                  <c:v>267</c:v>
                </c:pt>
                <c:pt idx="10">
                  <c:v>267</c:v>
                </c:pt>
                <c:pt idx="11">
                  <c:v>267</c:v>
                </c:pt>
                <c:pt idx="12">
                  <c:v>267</c:v>
                </c:pt>
                <c:pt idx="13">
                  <c:v>267</c:v>
                </c:pt>
                <c:pt idx="14">
                  <c:v>267</c:v>
                </c:pt>
                <c:pt idx="15">
                  <c:v>267</c:v>
                </c:pt>
                <c:pt idx="16">
                  <c:v>267</c:v>
                </c:pt>
                <c:pt idx="17">
                  <c:v>267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LD!$P$2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LD!$P$3:$P$20</c:f>
              <c:numCache>
                <c:formatCode>General</c:formatCode>
                <c:ptCount val="18"/>
                <c:pt idx="0">
                  <c:v>297</c:v>
                </c:pt>
                <c:pt idx="1">
                  <c:v>297</c:v>
                </c:pt>
                <c:pt idx="2">
                  <c:v>297</c:v>
                </c:pt>
                <c:pt idx="3">
                  <c:v>297</c:v>
                </c:pt>
                <c:pt idx="4">
                  <c:v>297</c:v>
                </c:pt>
                <c:pt idx="5">
                  <c:v>297</c:v>
                </c:pt>
                <c:pt idx="6">
                  <c:v>297</c:v>
                </c:pt>
                <c:pt idx="7">
                  <c:v>297</c:v>
                </c:pt>
                <c:pt idx="8">
                  <c:v>297</c:v>
                </c:pt>
                <c:pt idx="9">
                  <c:v>297</c:v>
                </c:pt>
                <c:pt idx="10">
                  <c:v>297</c:v>
                </c:pt>
                <c:pt idx="11">
                  <c:v>297</c:v>
                </c:pt>
                <c:pt idx="12">
                  <c:v>297</c:v>
                </c:pt>
                <c:pt idx="13">
                  <c:v>297</c:v>
                </c:pt>
                <c:pt idx="14">
                  <c:v>297</c:v>
                </c:pt>
                <c:pt idx="15">
                  <c:v>297</c:v>
                </c:pt>
                <c:pt idx="16">
                  <c:v>297</c:v>
                </c:pt>
                <c:pt idx="17">
                  <c:v>297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98336"/>
        <c:axId val="162000256"/>
      </c:lineChart>
      <c:catAx>
        <c:axId val="161998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62000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000256"/>
        <c:scaling>
          <c:orientation val="minMax"/>
          <c:max val="312"/>
          <c:min val="25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ja-JP"/>
          </a:p>
        </c:txPr>
        <c:crossAx val="161998336"/>
        <c:crosses val="autoZero"/>
        <c:crossBetween val="between"/>
        <c:majorUnit val="1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33395730356"/>
          <c:y val="8.5008131303990972E-2"/>
          <c:w val="0.15879265091863504"/>
          <c:h val="0.896654376247415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18063931741117E-2"/>
          <c:y val="8.5245901639344229E-2"/>
          <c:w val="0.6971283817163183"/>
          <c:h val="0.72786885245905175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CPK!$B$3:$B$20</c:f>
              <c:numCache>
                <c:formatCode>0.0</c:formatCode>
                <c:ptCount val="18"/>
                <c:pt idx="1">
                  <c:v>305.09375</c:v>
                </c:pt>
                <c:pt idx="2">
                  <c:v>305.21875</c:v>
                </c:pt>
                <c:pt idx="3">
                  <c:v>305.59375</c:v>
                </c:pt>
                <c:pt idx="4">
                  <c:v>304.40625</c:v>
                </c:pt>
                <c:pt idx="5">
                  <c:v>305.125</c:v>
                </c:pt>
                <c:pt idx="6">
                  <c:v>306.9375</c:v>
                </c:pt>
                <c:pt idx="7">
                  <c:v>304.46875</c:v>
                </c:pt>
                <c:pt idx="8">
                  <c:v>304.5</c:v>
                </c:pt>
                <c:pt idx="9">
                  <c:v>303.9375</c:v>
                </c:pt>
                <c:pt idx="10">
                  <c:v>303.40625</c:v>
                </c:pt>
                <c:pt idx="11">
                  <c:v>305.0625</c:v>
                </c:pt>
                <c:pt idx="12">
                  <c:v>305.53125</c:v>
                </c:pt>
                <c:pt idx="13">
                  <c:v>304.78125</c:v>
                </c:pt>
                <c:pt idx="14">
                  <c:v>305.21875</c:v>
                </c:pt>
                <c:pt idx="15">
                  <c:v>304.90625</c:v>
                </c:pt>
                <c:pt idx="16">
                  <c:v>304.625</c:v>
                </c:pt>
                <c:pt idx="17">
                  <c:v>304.95833333333331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CPK!$C$3:$C$20</c:f>
              <c:numCache>
                <c:formatCode>0.0</c:formatCode>
                <c:ptCount val="18"/>
                <c:pt idx="2">
                  <c:v>301.06590909090914</c:v>
                </c:pt>
                <c:pt idx="3">
                  <c:v>301.39499999999998</c:v>
                </c:pt>
                <c:pt idx="4">
                  <c:v>299.78857894736836</c:v>
                </c:pt>
                <c:pt idx="5">
                  <c:v>298.87631578947361</c:v>
                </c:pt>
                <c:pt idx="6">
                  <c:v>299.10165000000001</c:v>
                </c:pt>
                <c:pt idx="7">
                  <c:v>298.68947368421055</c:v>
                </c:pt>
                <c:pt idx="8">
                  <c:v>300.19384210526317</c:v>
                </c:pt>
                <c:pt idx="9">
                  <c:v>299.92538095238098</c:v>
                </c:pt>
                <c:pt idx="10">
                  <c:v>300.22380952380951</c:v>
                </c:pt>
                <c:pt idx="11">
                  <c:v>298.20714285714286</c:v>
                </c:pt>
                <c:pt idx="12">
                  <c:v>297.81033333333335</c:v>
                </c:pt>
                <c:pt idx="13">
                  <c:v>298.64334999999994</c:v>
                </c:pt>
                <c:pt idx="14">
                  <c:v>300.11250000000001</c:v>
                </c:pt>
                <c:pt idx="15">
                  <c:v>300.33585000000005</c:v>
                </c:pt>
                <c:pt idx="16">
                  <c:v>301.6317619047619</c:v>
                </c:pt>
                <c:pt idx="17">
                  <c:v>300.47061904761915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CPK!$D$3:$D$20</c:f>
              <c:numCache>
                <c:formatCode>0.0</c:formatCode>
                <c:ptCount val="18"/>
                <c:pt idx="2">
                  <c:v>300.5</c:v>
                </c:pt>
                <c:pt idx="3">
                  <c:v>299.55555555555554</c:v>
                </c:pt>
                <c:pt idx="4">
                  <c:v>301.7</c:v>
                </c:pt>
                <c:pt idx="5">
                  <c:v>297.8</c:v>
                </c:pt>
                <c:pt idx="6">
                  <c:v>305.5</c:v>
                </c:pt>
                <c:pt idx="7">
                  <c:v>307.78947368421052</c:v>
                </c:pt>
                <c:pt idx="8">
                  <c:v>303.04761904761904</c:v>
                </c:pt>
                <c:pt idx="9">
                  <c:v>306.66666666666669</c:v>
                </c:pt>
                <c:pt idx="10">
                  <c:v>305.69230769230768</c:v>
                </c:pt>
                <c:pt idx="11">
                  <c:v>293.2</c:v>
                </c:pt>
                <c:pt idx="12">
                  <c:v>299.27777777777777</c:v>
                </c:pt>
                <c:pt idx="13">
                  <c:v>302.77777777777777</c:v>
                </c:pt>
                <c:pt idx="14">
                  <c:v>303.78947368421052</c:v>
                </c:pt>
                <c:pt idx="15">
                  <c:v>304</c:v>
                </c:pt>
                <c:pt idx="16">
                  <c:v>299.4375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CPK!$E$3:$E$20</c:f>
              <c:numCache>
                <c:formatCode>0.0</c:formatCode>
                <c:ptCount val="18"/>
                <c:pt idx="1">
                  <c:v>299.89999999999998</c:v>
                </c:pt>
                <c:pt idx="2">
                  <c:v>297.86</c:v>
                </c:pt>
                <c:pt idx="3">
                  <c:v>298.01</c:v>
                </c:pt>
                <c:pt idx="4">
                  <c:v>299.69</c:v>
                </c:pt>
                <c:pt idx="5">
                  <c:v>299.88</c:v>
                </c:pt>
                <c:pt idx="6">
                  <c:v>303.31</c:v>
                </c:pt>
                <c:pt idx="7">
                  <c:v>300.81</c:v>
                </c:pt>
                <c:pt idx="8">
                  <c:v>299.56</c:v>
                </c:pt>
                <c:pt idx="9">
                  <c:v>303.14</c:v>
                </c:pt>
                <c:pt idx="10">
                  <c:v>301.87</c:v>
                </c:pt>
                <c:pt idx="11">
                  <c:v>302.67</c:v>
                </c:pt>
                <c:pt idx="12">
                  <c:v>302.48</c:v>
                </c:pt>
                <c:pt idx="13">
                  <c:v>303.07</c:v>
                </c:pt>
                <c:pt idx="14">
                  <c:v>303.16000000000003</c:v>
                </c:pt>
                <c:pt idx="15">
                  <c:v>302.16000000000003</c:v>
                </c:pt>
                <c:pt idx="16">
                  <c:v>303.16000000000003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CPK!$F$3:$F$20</c:f>
              <c:numCache>
                <c:formatCode>0.0</c:formatCode>
                <c:ptCount val="18"/>
                <c:pt idx="2">
                  <c:v>297.60000000000002</c:v>
                </c:pt>
                <c:pt idx="3">
                  <c:v>304.55</c:v>
                </c:pt>
                <c:pt idx="4">
                  <c:v>301.81818181818181</c:v>
                </c:pt>
                <c:pt idx="5">
                  <c:v>299.64999999999998</c:v>
                </c:pt>
                <c:pt idx="6">
                  <c:v>300</c:v>
                </c:pt>
                <c:pt idx="7">
                  <c:v>297.85714285714283</c:v>
                </c:pt>
                <c:pt idx="8">
                  <c:v>297.31578947368422</c:v>
                </c:pt>
                <c:pt idx="9">
                  <c:v>299.04545454545456</c:v>
                </c:pt>
                <c:pt idx="10">
                  <c:v>299.33333333333331</c:v>
                </c:pt>
                <c:pt idx="11">
                  <c:v>300.45833333333331</c:v>
                </c:pt>
                <c:pt idx="12">
                  <c:v>300.55</c:v>
                </c:pt>
                <c:pt idx="13">
                  <c:v>299.95833333333331</c:v>
                </c:pt>
                <c:pt idx="14">
                  <c:v>299.60000000000002</c:v>
                </c:pt>
                <c:pt idx="15">
                  <c:v>299.7</c:v>
                </c:pt>
                <c:pt idx="16">
                  <c:v>299.86363636363637</c:v>
                </c:pt>
                <c:pt idx="17">
                  <c:v>298.38095238095241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CPK!$G$3:$G$20</c:f>
              <c:numCache>
                <c:formatCode>0.0</c:formatCode>
                <c:ptCount val="18"/>
                <c:pt idx="0">
                  <c:v>303.86</c:v>
                </c:pt>
                <c:pt idx="1">
                  <c:v>302.38690476190476</c:v>
                </c:pt>
                <c:pt idx="2">
                  <c:v>301.90384615384613</c:v>
                </c:pt>
                <c:pt idx="3">
                  <c:v>302.46875</c:v>
                </c:pt>
                <c:pt idx="4">
                  <c:v>303.03333333333336</c:v>
                </c:pt>
                <c:pt idx="5">
                  <c:v>304.29166666666669</c:v>
                </c:pt>
                <c:pt idx="6">
                  <c:v>303.8</c:v>
                </c:pt>
                <c:pt idx="7">
                  <c:v>307.34090909090907</c:v>
                </c:pt>
                <c:pt idx="8">
                  <c:v>306.51666666666671</c:v>
                </c:pt>
                <c:pt idx="9">
                  <c:v>305.12318840579707</c:v>
                </c:pt>
                <c:pt idx="10">
                  <c:v>304.38461538461542</c:v>
                </c:pt>
                <c:pt idx="11">
                  <c:v>304.37962962962962</c:v>
                </c:pt>
                <c:pt idx="12">
                  <c:v>303.94736842105266</c:v>
                </c:pt>
                <c:pt idx="13">
                  <c:v>304.64393939393943</c:v>
                </c:pt>
                <c:pt idx="14">
                  <c:v>304.81578947368428</c:v>
                </c:pt>
                <c:pt idx="15">
                  <c:v>303.06249999999994</c:v>
                </c:pt>
                <c:pt idx="16">
                  <c:v>302.030303030303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CPK!$H$3:$H$20</c:f>
              <c:numCache>
                <c:formatCode>0.0</c:formatCode>
                <c:ptCount val="18"/>
                <c:pt idx="2">
                  <c:v>298.89999999999998</c:v>
                </c:pt>
                <c:pt idx="3">
                  <c:v>297.39999999999998</c:v>
                </c:pt>
                <c:pt idx="4">
                  <c:v>295.2</c:v>
                </c:pt>
                <c:pt idx="5">
                  <c:v>296.3</c:v>
                </c:pt>
                <c:pt idx="6">
                  <c:v>296.8</c:v>
                </c:pt>
                <c:pt idx="7">
                  <c:v>295</c:v>
                </c:pt>
                <c:pt idx="8">
                  <c:v>294.8</c:v>
                </c:pt>
                <c:pt idx="9">
                  <c:v>298.7</c:v>
                </c:pt>
                <c:pt idx="10">
                  <c:v>298</c:v>
                </c:pt>
                <c:pt idx="11">
                  <c:v>298.2</c:v>
                </c:pt>
                <c:pt idx="12">
                  <c:v>298.10000000000002</c:v>
                </c:pt>
                <c:pt idx="13">
                  <c:v>299.3</c:v>
                </c:pt>
                <c:pt idx="14">
                  <c:v>299.3</c:v>
                </c:pt>
                <c:pt idx="15">
                  <c:v>300.5</c:v>
                </c:pt>
                <c:pt idx="16">
                  <c:v>299.60000000000002</c:v>
                </c:pt>
                <c:pt idx="17">
                  <c:v>297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CPK!$I$3:$I$20</c:f>
              <c:numCache>
                <c:formatCode>0.0</c:formatCode>
                <c:ptCount val="18"/>
                <c:pt idx="2">
                  <c:v>294.94299999999998</c:v>
                </c:pt>
                <c:pt idx="3">
                  <c:v>294.15600000000001</c:v>
                </c:pt>
                <c:pt idx="4">
                  <c:v>295.15300000000002</c:v>
                </c:pt>
                <c:pt idx="5">
                  <c:v>295.02</c:v>
                </c:pt>
                <c:pt idx="6">
                  <c:v>295.70299999999997</c:v>
                </c:pt>
                <c:pt idx="7">
                  <c:v>295.774</c:v>
                </c:pt>
                <c:pt idx="8">
                  <c:v>300.22399999999999</c:v>
                </c:pt>
                <c:pt idx="9">
                  <c:v>297.81700000000001</c:v>
                </c:pt>
                <c:pt idx="10">
                  <c:v>295.08499999999998</c:v>
                </c:pt>
                <c:pt idx="11">
                  <c:v>295.79899999999998</c:v>
                </c:pt>
                <c:pt idx="12">
                  <c:v>297.66300000000001</c:v>
                </c:pt>
                <c:pt idx="13">
                  <c:v>297.07900000000001</c:v>
                </c:pt>
                <c:pt idx="14">
                  <c:v>294.84899999999999</c:v>
                </c:pt>
                <c:pt idx="15">
                  <c:v>293.74700000000001</c:v>
                </c:pt>
                <c:pt idx="16">
                  <c:v>296.74799999999999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CPK!$J$3:$J$20</c:f>
              <c:numCache>
                <c:formatCode>0.0</c:formatCode>
                <c:ptCount val="18"/>
                <c:pt idx="1">
                  <c:v>308.08</c:v>
                </c:pt>
                <c:pt idx="2">
                  <c:v>307.92</c:v>
                </c:pt>
                <c:pt idx="3">
                  <c:v>306.11</c:v>
                </c:pt>
                <c:pt idx="4">
                  <c:v>302.2</c:v>
                </c:pt>
                <c:pt idx="5">
                  <c:v>299.81</c:v>
                </c:pt>
                <c:pt idx="6">
                  <c:v>299.74</c:v>
                </c:pt>
                <c:pt idx="7">
                  <c:v>300.58</c:v>
                </c:pt>
                <c:pt idx="8">
                  <c:v>298.63</c:v>
                </c:pt>
                <c:pt idx="9">
                  <c:v>298.52</c:v>
                </c:pt>
                <c:pt idx="10">
                  <c:v>299.87</c:v>
                </c:pt>
                <c:pt idx="11">
                  <c:v>301.89999999999998</c:v>
                </c:pt>
                <c:pt idx="12">
                  <c:v>301.48</c:v>
                </c:pt>
                <c:pt idx="13">
                  <c:v>300</c:v>
                </c:pt>
                <c:pt idx="14">
                  <c:v>299.04000000000002</c:v>
                </c:pt>
                <c:pt idx="15">
                  <c:v>299.98</c:v>
                </c:pt>
                <c:pt idx="16">
                  <c:v>299.60000000000002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CPK!$K$3:$K$20</c:f>
              <c:numCache>
                <c:formatCode>0.0</c:formatCode>
                <c:ptCount val="18"/>
                <c:pt idx="0">
                  <c:v>301.89999999999998</c:v>
                </c:pt>
                <c:pt idx="1">
                  <c:v>302.5</c:v>
                </c:pt>
                <c:pt idx="2">
                  <c:v>302.3</c:v>
                </c:pt>
                <c:pt idx="3">
                  <c:v>301.10000000000002</c:v>
                </c:pt>
                <c:pt idx="4">
                  <c:v>300.2</c:v>
                </c:pt>
                <c:pt idx="5">
                  <c:v>300</c:v>
                </c:pt>
                <c:pt idx="6">
                  <c:v>299.60000000000002</c:v>
                </c:pt>
                <c:pt idx="7">
                  <c:v>300.10000000000002</c:v>
                </c:pt>
                <c:pt idx="8">
                  <c:v>300.10000000000002</c:v>
                </c:pt>
                <c:pt idx="9">
                  <c:v>299</c:v>
                </c:pt>
                <c:pt idx="10">
                  <c:v>299</c:v>
                </c:pt>
                <c:pt idx="11">
                  <c:v>301.2</c:v>
                </c:pt>
                <c:pt idx="12">
                  <c:v>304.39999999999998</c:v>
                </c:pt>
                <c:pt idx="13">
                  <c:v>300.8</c:v>
                </c:pt>
                <c:pt idx="14">
                  <c:v>300.3</c:v>
                </c:pt>
                <c:pt idx="15">
                  <c:v>298.60000000000002</c:v>
                </c:pt>
                <c:pt idx="16">
                  <c:v>300.5</c:v>
                </c:pt>
                <c:pt idx="17">
                  <c:v>300.10000000000002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CPK!$L$3:$L$20</c:f>
              <c:numCache>
                <c:formatCode>0</c:formatCode>
                <c:ptCount val="18"/>
                <c:pt idx="0">
                  <c:v>304</c:v>
                </c:pt>
                <c:pt idx="1">
                  <c:v>304</c:v>
                </c:pt>
                <c:pt idx="2">
                  <c:v>304</c:v>
                </c:pt>
                <c:pt idx="3">
                  <c:v>304</c:v>
                </c:pt>
                <c:pt idx="4">
                  <c:v>304</c:v>
                </c:pt>
                <c:pt idx="5">
                  <c:v>304</c:v>
                </c:pt>
                <c:pt idx="6">
                  <c:v>304</c:v>
                </c:pt>
                <c:pt idx="7">
                  <c:v>304</c:v>
                </c:pt>
                <c:pt idx="8">
                  <c:v>304</c:v>
                </c:pt>
                <c:pt idx="9">
                  <c:v>304</c:v>
                </c:pt>
                <c:pt idx="10">
                  <c:v>304</c:v>
                </c:pt>
                <c:pt idx="11">
                  <c:v>304</c:v>
                </c:pt>
                <c:pt idx="12">
                  <c:v>304</c:v>
                </c:pt>
                <c:pt idx="13">
                  <c:v>304</c:v>
                </c:pt>
                <c:pt idx="14">
                  <c:v>304</c:v>
                </c:pt>
                <c:pt idx="15">
                  <c:v>304</c:v>
                </c:pt>
                <c:pt idx="16">
                  <c:v>304</c:v>
                </c:pt>
                <c:pt idx="17">
                  <c:v>304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CPK!$M$2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CPK!$M$3:$M$20</c:f>
              <c:numCache>
                <c:formatCode>0.0</c:formatCode>
                <c:ptCount val="18"/>
                <c:pt idx="0">
                  <c:v>302.88</c:v>
                </c:pt>
                <c:pt idx="1">
                  <c:v>303.5921309523809</c:v>
                </c:pt>
                <c:pt idx="2">
                  <c:v>300.82115052447551</c:v>
                </c:pt>
                <c:pt idx="3">
                  <c:v>301.03390555555552</c:v>
                </c:pt>
                <c:pt idx="4">
                  <c:v>300.31893440988836</c:v>
                </c:pt>
                <c:pt idx="5">
                  <c:v>299.67529824561404</c:v>
                </c:pt>
                <c:pt idx="6">
                  <c:v>301.04921499999995</c:v>
                </c:pt>
                <c:pt idx="7">
                  <c:v>300.84097493164728</c:v>
                </c:pt>
                <c:pt idx="8">
                  <c:v>300.48879172932334</c:v>
                </c:pt>
                <c:pt idx="9">
                  <c:v>301.18751905702987</c:v>
                </c:pt>
                <c:pt idx="10">
                  <c:v>300.68653159340658</c:v>
                </c:pt>
                <c:pt idx="11">
                  <c:v>300.10766058201057</c:v>
                </c:pt>
                <c:pt idx="12">
                  <c:v>301.12397295321637</c:v>
                </c:pt>
                <c:pt idx="13">
                  <c:v>301.1053650505051</c:v>
                </c:pt>
                <c:pt idx="14">
                  <c:v>301.01855131578952</c:v>
                </c:pt>
                <c:pt idx="15">
                  <c:v>300.69916000000001</c:v>
                </c:pt>
                <c:pt idx="16">
                  <c:v>300.71962012987012</c:v>
                </c:pt>
                <c:pt idx="17">
                  <c:v>300.18198095238097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CPK!$N$2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CPK!$N$3:$N$20</c:f>
              <c:numCache>
                <c:formatCode>0.0</c:formatCode>
                <c:ptCount val="18"/>
                <c:pt idx="0">
                  <c:v>1.9600000000000364</c:v>
                </c:pt>
                <c:pt idx="1">
                  <c:v>8.1800000000000068</c:v>
                </c:pt>
                <c:pt idx="2">
                  <c:v>12.977000000000032</c:v>
                </c:pt>
                <c:pt idx="3">
                  <c:v>11.954000000000008</c:v>
                </c:pt>
                <c:pt idx="4">
                  <c:v>9.25324999999998</c:v>
                </c:pt>
                <c:pt idx="5">
                  <c:v>10.105000000000018</c:v>
                </c:pt>
                <c:pt idx="6">
                  <c:v>11.234500000000025</c:v>
                </c:pt>
                <c:pt idx="7">
                  <c:v>12.78947368421052</c:v>
                </c:pt>
                <c:pt idx="8">
                  <c:v>11.716666666666697</c:v>
                </c:pt>
                <c:pt idx="9">
                  <c:v>8.8496666666666783</c:v>
                </c:pt>
                <c:pt idx="10">
                  <c:v>10.6073076923077</c:v>
                </c:pt>
                <c:pt idx="11">
                  <c:v>11.862500000000011</c:v>
                </c:pt>
                <c:pt idx="12">
                  <c:v>7.8682499999999891</c:v>
                </c:pt>
                <c:pt idx="13">
                  <c:v>7.7022499999999923</c:v>
                </c:pt>
                <c:pt idx="14">
                  <c:v>10.36975000000001</c:v>
                </c:pt>
                <c:pt idx="15">
                  <c:v>11.159249999999986</c:v>
                </c:pt>
                <c:pt idx="16">
                  <c:v>7.8770000000000095</c:v>
                </c:pt>
                <c:pt idx="17">
                  <c:v>7.9583333333333144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CPK!$O$2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CPK!$O$3:$O$20</c:f>
              <c:numCache>
                <c:formatCode>General</c:formatCode>
                <c:ptCount val="18"/>
                <c:pt idx="0">
                  <c:v>288</c:v>
                </c:pt>
                <c:pt idx="1">
                  <c:v>288</c:v>
                </c:pt>
                <c:pt idx="2">
                  <c:v>288</c:v>
                </c:pt>
                <c:pt idx="3">
                  <c:v>288</c:v>
                </c:pt>
                <c:pt idx="4">
                  <c:v>288</c:v>
                </c:pt>
                <c:pt idx="5">
                  <c:v>288</c:v>
                </c:pt>
                <c:pt idx="6">
                  <c:v>288</c:v>
                </c:pt>
                <c:pt idx="7">
                  <c:v>288</c:v>
                </c:pt>
                <c:pt idx="8">
                  <c:v>288</c:v>
                </c:pt>
                <c:pt idx="9">
                  <c:v>288</c:v>
                </c:pt>
                <c:pt idx="10">
                  <c:v>288</c:v>
                </c:pt>
                <c:pt idx="11">
                  <c:v>288</c:v>
                </c:pt>
                <c:pt idx="12">
                  <c:v>288</c:v>
                </c:pt>
                <c:pt idx="13">
                  <c:v>288</c:v>
                </c:pt>
                <c:pt idx="14">
                  <c:v>288</c:v>
                </c:pt>
                <c:pt idx="15">
                  <c:v>288</c:v>
                </c:pt>
                <c:pt idx="16">
                  <c:v>288</c:v>
                </c:pt>
                <c:pt idx="17">
                  <c:v>288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CPK!$P$2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CPK!$P$3:$P$20</c:f>
              <c:numCache>
                <c:formatCode>General</c:formatCode>
                <c:ptCount val="18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320</c:v>
                </c:pt>
                <c:pt idx="12">
                  <c:v>320</c:v>
                </c:pt>
                <c:pt idx="13">
                  <c:v>320</c:v>
                </c:pt>
                <c:pt idx="14">
                  <c:v>320</c:v>
                </c:pt>
                <c:pt idx="15">
                  <c:v>320</c:v>
                </c:pt>
                <c:pt idx="16">
                  <c:v>320</c:v>
                </c:pt>
                <c:pt idx="17">
                  <c:v>320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96096"/>
        <c:axId val="161798016"/>
      </c:lineChart>
      <c:catAx>
        <c:axId val="161796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/>
              </a:defRPr>
            </a:pPr>
            <a:endParaRPr lang="ja-JP"/>
          </a:p>
        </c:txPr>
        <c:crossAx val="16179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1798016"/>
        <c:scaling>
          <c:orientation val="minMax"/>
          <c:max val="336"/>
          <c:min val="27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61796096"/>
        <c:crosses val="autoZero"/>
        <c:crossBetween val="between"/>
        <c:majorUnit val="16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853840429618763"/>
          <c:y val="9.8718668938313409E-2"/>
          <c:w val="0.16057454843460967"/>
          <c:h val="0.887367807094288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6271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AMY!$B$3:$B$20</c:f>
              <c:numCache>
                <c:formatCode>0.0</c:formatCode>
                <c:ptCount val="18"/>
                <c:pt idx="1">
                  <c:v>222.28125</c:v>
                </c:pt>
                <c:pt idx="2">
                  <c:v>222.53125</c:v>
                </c:pt>
                <c:pt idx="3">
                  <c:v>221.8125</c:v>
                </c:pt>
                <c:pt idx="4">
                  <c:v>222.625</c:v>
                </c:pt>
                <c:pt idx="5">
                  <c:v>222.65625</c:v>
                </c:pt>
                <c:pt idx="6">
                  <c:v>222.625</c:v>
                </c:pt>
                <c:pt idx="7">
                  <c:v>224.1875</c:v>
                </c:pt>
                <c:pt idx="8">
                  <c:v>224.5</c:v>
                </c:pt>
                <c:pt idx="9">
                  <c:v>224.4375</c:v>
                </c:pt>
                <c:pt idx="10">
                  <c:v>223.4375</c:v>
                </c:pt>
                <c:pt idx="11">
                  <c:v>226.03125</c:v>
                </c:pt>
                <c:pt idx="12">
                  <c:v>226.34375</c:v>
                </c:pt>
                <c:pt idx="13">
                  <c:v>225.625</c:v>
                </c:pt>
                <c:pt idx="14">
                  <c:v>225.46875</c:v>
                </c:pt>
                <c:pt idx="15">
                  <c:v>225.15625</c:v>
                </c:pt>
                <c:pt idx="16">
                  <c:v>225.53125</c:v>
                </c:pt>
                <c:pt idx="17">
                  <c:v>225.54166666666666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AMY!$C$3:$C$20</c:f>
              <c:numCache>
                <c:formatCode>0.0</c:formatCode>
                <c:ptCount val="18"/>
                <c:pt idx="2">
                  <c:v>222.48863636363632</c:v>
                </c:pt>
                <c:pt idx="3">
                  <c:v>220.64750000000001</c:v>
                </c:pt>
                <c:pt idx="4">
                  <c:v>222.14736842105265</c:v>
                </c:pt>
                <c:pt idx="5">
                  <c:v>221.82631578947368</c:v>
                </c:pt>
                <c:pt idx="6">
                  <c:v>222.87664999999998</c:v>
                </c:pt>
                <c:pt idx="7">
                  <c:v>224.30789473684212</c:v>
                </c:pt>
                <c:pt idx="8">
                  <c:v>223.86757894736843</c:v>
                </c:pt>
                <c:pt idx="9">
                  <c:v>222.95</c:v>
                </c:pt>
                <c:pt idx="10">
                  <c:v>222.05552380952378</c:v>
                </c:pt>
                <c:pt idx="11">
                  <c:v>221.19285714285715</c:v>
                </c:pt>
                <c:pt idx="12">
                  <c:v>222.92061904761903</c:v>
                </c:pt>
                <c:pt idx="13">
                  <c:v>221.83500000000001</c:v>
                </c:pt>
                <c:pt idx="14">
                  <c:v>223.1847083333333</c:v>
                </c:pt>
                <c:pt idx="15">
                  <c:v>223.32415</c:v>
                </c:pt>
                <c:pt idx="16">
                  <c:v>222.07380952380959</c:v>
                </c:pt>
                <c:pt idx="17">
                  <c:v>221.18414285714286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AMY!$D$3:$D$20</c:f>
              <c:numCache>
                <c:formatCode>0.0</c:formatCode>
                <c:ptCount val="18"/>
                <c:pt idx="2">
                  <c:v>222.625</c:v>
                </c:pt>
                <c:pt idx="3">
                  <c:v>222.33333333333334</c:v>
                </c:pt>
                <c:pt idx="4">
                  <c:v>221.4</c:v>
                </c:pt>
                <c:pt idx="5">
                  <c:v>220.2</c:v>
                </c:pt>
                <c:pt idx="6">
                  <c:v>220.68181818181819</c:v>
                </c:pt>
                <c:pt idx="7">
                  <c:v>221.73684210526315</c:v>
                </c:pt>
                <c:pt idx="8">
                  <c:v>221.0952380952381</c:v>
                </c:pt>
                <c:pt idx="9">
                  <c:v>223</c:v>
                </c:pt>
                <c:pt idx="10">
                  <c:v>224.53846153846155</c:v>
                </c:pt>
                <c:pt idx="11">
                  <c:v>220.8</c:v>
                </c:pt>
                <c:pt idx="12">
                  <c:v>220.55</c:v>
                </c:pt>
                <c:pt idx="13">
                  <c:v>220.94736842105263</c:v>
                </c:pt>
                <c:pt idx="14">
                  <c:v>220.8</c:v>
                </c:pt>
                <c:pt idx="15">
                  <c:v>221.69230769230768</c:v>
                </c:pt>
                <c:pt idx="16">
                  <c:v>221.94117647058823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AMY!$E$3:$E$20</c:f>
              <c:numCache>
                <c:formatCode>0.0</c:formatCode>
                <c:ptCount val="18"/>
                <c:pt idx="1">
                  <c:v>225.49</c:v>
                </c:pt>
                <c:pt idx="2">
                  <c:v>223.83</c:v>
                </c:pt>
                <c:pt idx="3">
                  <c:v>223.92</c:v>
                </c:pt>
                <c:pt idx="4">
                  <c:v>224.55</c:v>
                </c:pt>
                <c:pt idx="5">
                  <c:v>224.94</c:v>
                </c:pt>
                <c:pt idx="6">
                  <c:v>225.09</c:v>
                </c:pt>
                <c:pt idx="7">
                  <c:v>223.59</c:v>
                </c:pt>
                <c:pt idx="8">
                  <c:v>223.49</c:v>
                </c:pt>
                <c:pt idx="9">
                  <c:v>223.36</c:v>
                </c:pt>
                <c:pt idx="10">
                  <c:v>224.67</c:v>
                </c:pt>
                <c:pt idx="11">
                  <c:v>225.49</c:v>
                </c:pt>
                <c:pt idx="12">
                  <c:v>225.17</c:v>
                </c:pt>
                <c:pt idx="13">
                  <c:v>224.71</c:v>
                </c:pt>
                <c:pt idx="14">
                  <c:v>223.63</c:v>
                </c:pt>
                <c:pt idx="15">
                  <c:v>225.18</c:v>
                </c:pt>
                <c:pt idx="16">
                  <c:v>225.8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AMY!$F$3:$F$20</c:f>
              <c:numCache>
                <c:formatCode>0.0</c:formatCode>
                <c:ptCount val="18"/>
                <c:pt idx="2">
                  <c:v>221.4</c:v>
                </c:pt>
                <c:pt idx="3">
                  <c:v>222.85</c:v>
                </c:pt>
                <c:pt idx="4">
                  <c:v>221.86363636363637</c:v>
                </c:pt>
                <c:pt idx="5">
                  <c:v>220.5</c:v>
                </c:pt>
                <c:pt idx="6">
                  <c:v>221.6</c:v>
                </c:pt>
                <c:pt idx="7">
                  <c:v>220.52380952380952</c:v>
                </c:pt>
                <c:pt idx="8">
                  <c:v>221.73684210526315</c:v>
                </c:pt>
                <c:pt idx="9">
                  <c:v>223.04545454545453</c:v>
                </c:pt>
                <c:pt idx="10">
                  <c:v>224.47619047619048</c:v>
                </c:pt>
                <c:pt idx="11">
                  <c:v>223.04166666666666</c:v>
                </c:pt>
                <c:pt idx="12">
                  <c:v>222.15</c:v>
                </c:pt>
                <c:pt idx="13">
                  <c:v>221.66666666666666</c:v>
                </c:pt>
                <c:pt idx="14">
                  <c:v>222.33333333333334</c:v>
                </c:pt>
                <c:pt idx="15">
                  <c:v>221.4</c:v>
                </c:pt>
                <c:pt idx="16">
                  <c:v>221.45454545454547</c:v>
                </c:pt>
                <c:pt idx="17">
                  <c:v>220.85714285714286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AMY!$G$3:$G$20</c:f>
              <c:numCache>
                <c:formatCode>0.0</c:formatCode>
                <c:ptCount val="18"/>
                <c:pt idx="0">
                  <c:v>221.35333333333332</c:v>
                </c:pt>
                <c:pt idx="1">
                  <c:v>220.33333333333331</c:v>
                </c:pt>
                <c:pt idx="2">
                  <c:v>221.04487179487177</c:v>
                </c:pt>
                <c:pt idx="3">
                  <c:v>221.39583333333334</c:v>
                </c:pt>
                <c:pt idx="4">
                  <c:v>224.05833333333331</c:v>
                </c:pt>
                <c:pt idx="5">
                  <c:v>225.35416666666666</c:v>
                </c:pt>
                <c:pt idx="6">
                  <c:v>225.45</c:v>
                </c:pt>
                <c:pt idx="7">
                  <c:v>226.219696969697</c:v>
                </c:pt>
                <c:pt idx="8">
                  <c:v>226.64166666666671</c:v>
                </c:pt>
                <c:pt idx="9">
                  <c:v>227.34027777777774</c:v>
                </c:pt>
                <c:pt idx="10">
                  <c:v>225.77380952380955</c:v>
                </c:pt>
                <c:pt idx="11">
                  <c:v>225.32407407407408</c:v>
                </c:pt>
                <c:pt idx="12">
                  <c:v>225.06140350877189</c:v>
                </c:pt>
                <c:pt idx="13">
                  <c:v>223.63636363636363</c:v>
                </c:pt>
                <c:pt idx="14">
                  <c:v>223.10526315789474</c:v>
                </c:pt>
                <c:pt idx="15">
                  <c:v>223.44791666666666</c:v>
                </c:pt>
                <c:pt idx="16">
                  <c:v>223.42028985507244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AMY!$H$3:$H$20</c:f>
              <c:numCache>
                <c:formatCode>0.0</c:formatCode>
                <c:ptCount val="18"/>
                <c:pt idx="2">
                  <c:v>230.2</c:v>
                </c:pt>
                <c:pt idx="3">
                  <c:v>230.1</c:v>
                </c:pt>
                <c:pt idx="4">
                  <c:v>222.7</c:v>
                </c:pt>
                <c:pt idx="5">
                  <c:v>222.8</c:v>
                </c:pt>
                <c:pt idx="6">
                  <c:v>223.7</c:v>
                </c:pt>
                <c:pt idx="7">
                  <c:v>223.4</c:v>
                </c:pt>
                <c:pt idx="8">
                  <c:v>225.3</c:v>
                </c:pt>
                <c:pt idx="9">
                  <c:v>223.8</c:v>
                </c:pt>
                <c:pt idx="10">
                  <c:v>224.1</c:v>
                </c:pt>
                <c:pt idx="11">
                  <c:v>223.7</c:v>
                </c:pt>
                <c:pt idx="12">
                  <c:v>223.3</c:v>
                </c:pt>
                <c:pt idx="13">
                  <c:v>222.8</c:v>
                </c:pt>
                <c:pt idx="14">
                  <c:v>223.2</c:v>
                </c:pt>
                <c:pt idx="15">
                  <c:v>226.3</c:v>
                </c:pt>
                <c:pt idx="16">
                  <c:v>228.4</c:v>
                </c:pt>
                <c:pt idx="17">
                  <c:v>227.8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AMY!$I$2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AMY!$I$3:$I$20</c:f>
              <c:numCache>
                <c:formatCode>0.0</c:formatCode>
                <c:ptCount val="18"/>
                <c:pt idx="2">
                  <c:v>221.5</c:v>
                </c:pt>
                <c:pt idx="3">
                  <c:v>221.28200000000001</c:v>
                </c:pt>
                <c:pt idx="4">
                  <c:v>223.59299999999999</c:v>
                </c:pt>
                <c:pt idx="5">
                  <c:v>224.09899999999999</c:v>
                </c:pt>
                <c:pt idx="6">
                  <c:v>224.78299999999999</c:v>
                </c:pt>
                <c:pt idx="7">
                  <c:v>225.53299999999999</c:v>
                </c:pt>
                <c:pt idx="8">
                  <c:v>226.845</c:v>
                </c:pt>
                <c:pt idx="9">
                  <c:v>225.61500000000001</c:v>
                </c:pt>
                <c:pt idx="10">
                  <c:v>224.89699999999999</c:v>
                </c:pt>
                <c:pt idx="11">
                  <c:v>224.25299999999999</c:v>
                </c:pt>
                <c:pt idx="12">
                  <c:v>227.02699999999999</c:v>
                </c:pt>
                <c:pt idx="13">
                  <c:v>228.18100000000001</c:v>
                </c:pt>
                <c:pt idx="14">
                  <c:v>228.15</c:v>
                </c:pt>
                <c:pt idx="15">
                  <c:v>227.69200000000001</c:v>
                </c:pt>
                <c:pt idx="16">
                  <c:v>226.81700000000001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AMY!$J$3:$J$20</c:f>
              <c:numCache>
                <c:formatCode>0.0</c:formatCode>
                <c:ptCount val="18"/>
                <c:pt idx="1">
                  <c:v>223.46899999999999</c:v>
                </c:pt>
                <c:pt idx="2">
                  <c:v>221.83</c:v>
                </c:pt>
                <c:pt idx="3">
                  <c:v>225.59</c:v>
                </c:pt>
                <c:pt idx="4">
                  <c:v>226.7</c:v>
                </c:pt>
                <c:pt idx="5">
                  <c:v>223.69</c:v>
                </c:pt>
                <c:pt idx="6">
                  <c:v>225.67</c:v>
                </c:pt>
                <c:pt idx="7">
                  <c:v>225.81</c:v>
                </c:pt>
                <c:pt idx="8">
                  <c:v>225.4</c:v>
                </c:pt>
                <c:pt idx="9">
                  <c:v>225.71</c:v>
                </c:pt>
                <c:pt idx="10">
                  <c:v>226.58</c:v>
                </c:pt>
                <c:pt idx="11">
                  <c:v>224.64</c:v>
                </c:pt>
                <c:pt idx="12">
                  <c:v>226.06</c:v>
                </c:pt>
                <c:pt idx="13">
                  <c:v>226.14</c:v>
                </c:pt>
                <c:pt idx="14">
                  <c:v>225.75</c:v>
                </c:pt>
                <c:pt idx="15">
                  <c:v>224.88</c:v>
                </c:pt>
                <c:pt idx="16">
                  <c:v>226.5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AMY!$K$3:$K$20</c:f>
              <c:numCache>
                <c:formatCode>0.0</c:formatCode>
                <c:ptCount val="18"/>
                <c:pt idx="0">
                  <c:v>225.4</c:v>
                </c:pt>
                <c:pt idx="1">
                  <c:v>225.4</c:v>
                </c:pt>
                <c:pt idx="2">
                  <c:v>226.4</c:v>
                </c:pt>
                <c:pt idx="3">
                  <c:v>226</c:v>
                </c:pt>
                <c:pt idx="4">
                  <c:v>226</c:v>
                </c:pt>
                <c:pt idx="5">
                  <c:v>223.9</c:v>
                </c:pt>
                <c:pt idx="6">
                  <c:v>225.1</c:v>
                </c:pt>
                <c:pt idx="7">
                  <c:v>225.6</c:v>
                </c:pt>
                <c:pt idx="8">
                  <c:v>225.4</c:v>
                </c:pt>
                <c:pt idx="9">
                  <c:v>225.8</c:v>
                </c:pt>
                <c:pt idx="10">
                  <c:v>225.9</c:v>
                </c:pt>
                <c:pt idx="11">
                  <c:v>227.9</c:v>
                </c:pt>
                <c:pt idx="12">
                  <c:v>225</c:v>
                </c:pt>
                <c:pt idx="13">
                  <c:v>224.9</c:v>
                </c:pt>
                <c:pt idx="14">
                  <c:v>226.4</c:v>
                </c:pt>
                <c:pt idx="15">
                  <c:v>227.5</c:v>
                </c:pt>
                <c:pt idx="16">
                  <c:v>227.7</c:v>
                </c:pt>
                <c:pt idx="17">
                  <c:v>227.8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AMY!$L$2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AMY!$L$3:$L$20</c:f>
              <c:numCache>
                <c:formatCode>General</c:formatCode>
                <c:ptCount val="18"/>
                <c:pt idx="0">
                  <c:v>223</c:v>
                </c:pt>
                <c:pt idx="1">
                  <c:v>223</c:v>
                </c:pt>
                <c:pt idx="2">
                  <c:v>223</c:v>
                </c:pt>
                <c:pt idx="3">
                  <c:v>223</c:v>
                </c:pt>
                <c:pt idx="4">
                  <c:v>223</c:v>
                </c:pt>
                <c:pt idx="5">
                  <c:v>223</c:v>
                </c:pt>
                <c:pt idx="6">
                  <c:v>223</c:v>
                </c:pt>
                <c:pt idx="7">
                  <c:v>223</c:v>
                </c:pt>
                <c:pt idx="8">
                  <c:v>223</c:v>
                </c:pt>
                <c:pt idx="9">
                  <c:v>223</c:v>
                </c:pt>
                <c:pt idx="10">
                  <c:v>223</c:v>
                </c:pt>
                <c:pt idx="11">
                  <c:v>223</c:v>
                </c:pt>
                <c:pt idx="12">
                  <c:v>223</c:v>
                </c:pt>
                <c:pt idx="13">
                  <c:v>223</c:v>
                </c:pt>
                <c:pt idx="14">
                  <c:v>223</c:v>
                </c:pt>
                <c:pt idx="15">
                  <c:v>223</c:v>
                </c:pt>
                <c:pt idx="16">
                  <c:v>223</c:v>
                </c:pt>
                <c:pt idx="17">
                  <c:v>223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AMY!$M$2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AMY!$M$3:$M$20</c:f>
              <c:numCache>
                <c:formatCode>0.0</c:formatCode>
                <c:ptCount val="18"/>
                <c:pt idx="0">
                  <c:v>223.37666666666667</c:v>
                </c:pt>
                <c:pt idx="1">
                  <c:v>223.39471666666668</c:v>
                </c:pt>
                <c:pt idx="2">
                  <c:v>223.38497581585079</c:v>
                </c:pt>
                <c:pt idx="3">
                  <c:v>223.59311666666662</c:v>
                </c:pt>
                <c:pt idx="4">
                  <c:v>223.56373381180228</c:v>
                </c:pt>
                <c:pt idx="5">
                  <c:v>222.99657324561403</c:v>
                </c:pt>
                <c:pt idx="6">
                  <c:v>223.75764681818183</c:v>
                </c:pt>
                <c:pt idx="7">
                  <c:v>224.09087433356117</c:v>
                </c:pt>
                <c:pt idx="8">
                  <c:v>224.42763258145365</c:v>
                </c:pt>
                <c:pt idx="9">
                  <c:v>224.50582323232325</c:v>
                </c:pt>
                <c:pt idx="10">
                  <c:v>224.64284853479853</c:v>
                </c:pt>
                <c:pt idx="11">
                  <c:v>224.23728478835983</c:v>
                </c:pt>
                <c:pt idx="12">
                  <c:v>224.35827725563908</c:v>
                </c:pt>
                <c:pt idx="13">
                  <c:v>224.04413987240832</c:v>
                </c:pt>
                <c:pt idx="14">
                  <c:v>224.20220548245615</c:v>
                </c:pt>
                <c:pt idx="15">
                  <c:v>224.65726243589748</c:v>
                </c:pt>
                <c:pt idx="16">
                  <c:v>224.96380713040156</c:v>
                </c:pt>
                <c:pt idx="17">
                  <c:v>224.63659047619049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AMY!$N$2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AMY!$N$3:$N$20</c:f>
              <c:numCache>
                <c:formatCode>0.0</c:formatCode>
                <c:ptCount val="18"/>
                <c:pt idx="0">
                  <c:v>4.0466666666666811</c:v>
                </c:pt>
                <c:pt idx="1">
                  <c:v>5.1566666666666947</c:v>
                </c:pt>
                <c:pt idx="2">
                  <c:v>9.1551282051282215</c:v>
                </c:pt>
                <c:pt idx="3">
                  <c:v>9.4524999999999864</c:v>
                </c:pt>
                <c:pt idx="4">
                  <c:v>5.2999999999999829</c:v>
                </c:pt>
                <c:pt idx="5">
                  <c:v>5.1541666666666686</c:v>
                </c:pt>
                <c:pt idx="6">
                  <c:v>4.9881818181818005</c:v>
                </c:pt>
                <c:pt idx="7">
                  <c:v>5.6958874458874789</c:v>
                </c:pt>
                <c:pt idx="8">
                  <c:v>5.7497619047618969</c:v>
                </c:pt>
                <c:pt idx="9">
                  <c:v>4.3902777777777544</c:v>
                </c:pt>
                <c:pt idx="10">
                  <c:v>4.5244761904762356</c:v>
                </c:pt>
                <c:pt idx="11">
                  <c:v>7.0999999999999943</c:v>
                </c:pt>
                <c:pt idx="12">
                  <c:v>6.4769999999999754</c:v>
                </c:pt>
                <c:pt idx="13">
                  <c:v>7.2336315789473815</c:v>
                </c:pt>
                <c:pt idx="14">
                  <c:v>7.3499999999999943</c:v>
                </c:pt>
                <c:pt idx="15">
                  <c:v>6.2920000000000016</c:v>
                </c:pt>
                <c:pt idx="16">
                  <c:v>6.9454545454545382</c:v>
                </c:pt>
                <c:pt idx="17">
                  <c:v>6.9428571428571502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AMY!$O$2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AMY!$O$3:$O$20</c:f>
              <c:numCache>
                <c:formatCode>General</c:formatCode>
                <c:ptCount val="18"/>
                <c:pt idx="0">
                  <c:v>211</c:v>
                </c:pt>
                <c:pt idx="1">
                  <c:v>211</c:v>
                </c:pt>
                <c:pt idx="2">
                  <c:v>211</c:v>
                </c:pt>
                <c:pt idx="3">
                  <c:v>211</c:v>
                </c:pt>
                <c:pt idx="4">
                  <c:v>211</c:v>
                </c:pt>
                <c:pt idx="5">
                  <c:v>211</c:v>
                </c:pt>
                <c:pt idx="6">
                  <c:v>211</c:v>
                </c:pt>
                <c:pt idx="7">
                  <c:v>211</c:v>
                </c:pt>
                <c:pt idx="8">
                  <c:v>211</c:v>
                </c:pt>
                <c:pt idx="9">
                  <c:v>211</c:v>
                </c:pt>
                <c:pt idx="10">
                  <c:v>211</c:v>
                </c:pt>
                <c:pt idx="11">
                  <c:v>211</c:v>
                </c:pt>
                <c:pt idx="12">
                  <c:v>211</c:v>
                </c:pt>
                <c:pt idx="13">
                  <c:v>211</c:v>
                </c:pt>
                <c:pt idx="14">
                  <c:v>211</c:v>
                </c:pt>
                <c:pt idx="15">
                  <c:v>211</c:v>
                </c:pt>
                <c:pt idx="16">
                  <c:v>211</c:v>
                </c:pt>
                <c:pt idx="17">
                  <c:v>211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AMY!$P$2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AMY!$P$3:$P$20</c:f>
              <c:numCache>
                <c:formatCode>General</c:formatCode>
                <c:ptCount val="18"/>
                <c:pt idx="0">
                  <c:v>235</c:v>
                </c:pt>
                <c:pt idx="1">
                  <c:v>235</c:v>
                </c:pt>
                <c:pt idx="2">
                  <c:v>235</c:v>
                </c:pt>
                <c:pt idx="3">
                  <c:v>235</c:v>
                </c:pt>
                <c:pt idx="4">
                  <c:v>235</c:v>
                </c:pt>
                <c:pt idx="5">
                  <c:v>235</c:v>
                </c:pt>
                <c:pt idx="6">
                  <c:v>235</c:v>
                </c:pt>
                <c:pt idx="7">
                  <c:v>235</c:v>
                </c:pt>
                <c:pt idx="8">
                  <c:v>235</c:v>
                </c:pt>
                <c:pt idx="9">
                  <c:v>235</c:v>
                </c:pt>
                <c:pt idx="10">
                  <c:v>235</c:v>
                </c:pt>
                <c:pt idx="11">
                  <c:v>235</c:v>
                </c:pt>
                <c:pt idx="12">
                  <c:v>235</c:v>
                </c:pt>
                <c:pt idx="13">
                  <c:v>235</c:v>
                </c:pt>
                <c:pt idx="14">
                  <c:v>235</c:v>
                </c:pt>
                <c:pt idx="15">
                  <c:v>235</c:v>
                </c:pt>
                <c:pt idx="16">
                  <c:v>235</c:v>
                </c:pt>
                <c:pt idx="17">
                  <c:v>235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33952"/>
        <c:axId val="195769088"/>
      </c:lineChart>
      <c:catAx>
        <c:axId val="161933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95769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5769088"/>
        <c:scaling>
          <c:orientation val="minMax"/>
          <c:max val="247"/>
          <c:min val="1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61933952"/>
        <c:crosses val="autoZero"/>
        <c:crossBetween val="between"/>
        <c:majorUnit val="1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4978259566"/>
          <c:y val="0.11533876579381064"/>
          <c:w val="0.16162939179528171"/>
          <c:h val="0.868865287187938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6368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CHE!$B$3:$B$20</c:f>
              <c:numCache>
                <c:formatCode>0.0</c:formatCode>
                <c:ptCount val="18"/>
                <c:pt idx="1">
                  <c:v>298.25</c:v>
                </c:pt>
                <c:pt idx="2">
                  <c:v>297.75</c:v>
                </c:pt>
                <c:pt idx="3">
                  <c:v>296.84375</c:v>
                </c:pt>
                <c:pt idx="4">
                  <c:v>299.125</c:v>
                </c:pt>
                <c:pt idx="5">
                  <c:v>298.28125</c:v>
                </c:pt>
                <c:pt idx="6">
                  <c:v>297.25</c:v>
                </c:pt>
                <c:pt idx="7">
                  <c:v>299.28125</c:v>
                </c:pt>
                <c:pt idx="8">
                  <c:v>297.5625</c:v>
                </c:pt>
                <c:pt idx="9">
                  <c:v>297.875</c:v>
                </c:pt>
                <c:pt idx="10">
                  <c:v>297.9375</c:v>
                </c:pt>
                <c:pt idx="11">
                  <c:v>298.9375</c:v>
                </c:pt>
                <c:pt idx="12">
                  <c:v>298.375</c:v>
                </c:pt>
                <c:pt idx="13">
                  <c:v>297.8125</c:v>
                </c:pt>
                <c:pt idx="14">
                  <c:v>298.5625</c:v>
                </c:pt>
                <c:pt idx="15">
                  <c:v>298.9375</c:v>
                </c:pt>
                <c:pt idx="16">
                  <c:v>299.5</c:v>
                </c:pt>
                <c:pt idx="17">
                  <c:v>298.29166666666669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CHE!$C$3:$C$20</c:f>
              <c:numCache>
                <c:formatCode>0.0</c:formatCode>
                <c:ptCount val="18"/>
                <c:pt idx="2">
                  <c:v>296.32804545454542</c:v>
                </c:pt>
                <c:pt idx="3">
                  <c:v>295.72250000000003</c:v>
                </c:pt>
                <c:pt idx="4">
                  <c:v>295.75089473684216</c:v>
                </c:pt>
                <c:pt idx="5">
                  <c:v>297.52894736842109</c:v>
                </c:pt>
                <c:pt idx="6">
                  <c:v>295.97085000000004</c:v>
                </c:pt>
                <c:pt idx="7">
                  <c:v>294.10263157894735</c:v>
                </c:pt>
                <c:pt idx="8">
                  <c:v>293.91315789473686</c:v>
                </c:pt>
                <c:pt idx="9">
                  <c:v>294.87061904761902</c:v>
                </c:pt>
                <c:pt idx="10">
                  <c:v>294.6690476190476</c:v>
                </c:pt>
                <c:pt idx="11">
                  <c:v>294.39523809523808</c:v>
                </c:pt>
                <c:pt idx="12">
                  <c:v>295.06590476190479</c:v>
                </c:pt>
                <c:pt idx="13">
                  <c:v>294.83499999999998</c:v>
                </c:pt>
                <c:pt idx="14">
                  <c:v>293.14375000000001</c:v>
                </c:pt>
                <c:pt idx="15">
                  <c:v>293.58</c:v>
                </c:pt>
                <c:pt idx="16">
                  <c:v>292.89999999999998</c:v>
                </c:pt>
                <c:pt idx="17">
                  <c:v>292.14442857142859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CHE!$D$3:$D$20</c:f>
              <c:numCache>
                <c:formatCode>0.0</c:formatCode>
                <c:ptCount val="18"/>
                <c:pt idx="2">
                  <c:v>294.83333333333331</c:v>
                </c:pt>
                <c:pt idx="3">
                  <c:v>295.05555555555554</c:v>
                </c:pt>
                <c:pt idx="4">
                  <c:v>297</c:v>
                </c:pt>
                <c:pt idx="5">
                  <c:v>298.2</c:v>
                </c:pt>
                <c:pt idx="6">
                  <c:v>293.63636363636363</c:v>
                </c:pt>
                <c:pt idx="7">
                  <c:v>293</c:v>
                </c:pt>
                <c:pt idx="8">
                  <c:v>299.09523809523807</c:v>
                </c:pt>
                <c:pt idx="9">
                  <c:v>297.3478260869565</c:v>
                </c:pt>
                <c:pt idx="10">
                  <c:v>300.38461538461536</c:v>
                </c:pt>
                <c:pt idx="11">
                  <c:v>291.89999999999998</c:v>
                </c:pt>
                <c:pt idx="12">
                  <c:v>292</c:v>
                </c:pt>
                <c:pt idx="13">
                  <c:v>290.06666666666666</c:v>
                </c:pt>
                <c:pt idx="14">
                  <c:v>293.46666666666664</c:v>
                </c:pt>
                <c:pt idx="15">
                  <c:v>293</c:v>
                </c:pt>
                <c:pt idx="16">
                  <c:v>293.89473684210526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CHE!$E$2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CHE!$E$3:$E$20</c:f>
              <c:numCache>
                <c:formatCode>0.0</c:formatCode>
                <c:ptCount val="18"/>
                <c:pt idx="1">
                  <c:v>294.24</c:v>
                </c:pt>
                <c:pt idx="2">
                  <c:v>291.41000000000003</c:v>
                </c:pt>
                <c:pt idx="3">
                  <c:v>292.07</c:v>
                </c:pt>
                <c:pt idx="4">
                  <c:v>292.86</c:v>
                </c:pt>
                <c:pt idx="5">
                  <c:v>295.01</c:v>
                </c:pt>
                <c:pt idx="6">
                  <c:v>294.95</c:v>
                </c:pt>
                <c:pt idx="7">
                  <c:v>292.05</c:v>
                </c:pt>
                <c:pt idx="8">
                  <c:v>295</c:v>
                </c:pt>
                <c:pt idx="9">
                  <c:v>293.98</c:v>
                </c:pt>
                <c:pt idx="10">
                  <c:v>294.88</c:v>
                </c:pt>
                <c:pt idx="11">
                  <c:v>294.93</c:v>
                </c:pt>
                <c:pt idx="12">
                  <c:v>294.47000000000003</c:v>
                </c:pt>
                <c:pt idx="13">
                  <c:v>294.7</c:v>
                </c:pt>
                <c:pt idx="14">
                  <c:v>292.3</c:v>
                </c:pt>
                <c:pt idx="15">
                  <c:v>293.66000000000003</c:v>
                </c:pt>
                <c:pt idx="16">
                  <c:v>293.64999999999998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CHE!$F$3:$F$20</c:f>
              <c:numCache>
                <c:formatCode>0.0</c:formatCode>
                <c:ptCount val="18"/>
                <c:pt idx="2">
                  <c:v>287.8</c:v>
                </c:pt>
                <c:pt idx="3">
                  <c:v>292.8</c:v>
                </c:pt>
                <c:pt idx="4">
                  <c:v>291.59090909090907</c:v>
                </c:pt>
                <c:pt idx="5">
                  <c:v>293.3</c:v>
                </c:pt>
                <c:pt idx="6">
                  <c:v>293.39999999999998</c:v>
                </c:pt>
                <c:pt idx="7">
                  <c:v>291.66666666666669</c:v>
                </c:pt>
                <c:pt idx="8">
                  <c:v>293.15789473684208</c:v>
                </c:pt>
                <c:pt idx="9">
                  <c:v>294.63636363636363</c:v>
                </c:pt>
                <c:pt idx="10">
                  <c:v>294.8095238095238</c:v>
                </c:pt>
                <c:pt idx="11">
                  <c:v>294.33333333333331</c:v>
                </c:pt>
                <c:pt idx="12">
                  <c:v>291.2</c:v>
                </c:pt>
                <c:pt idx="13">
                  <c:v>291.45833333333331</c:v>
                </c:pt>
                <c:pt idx="14">
                  <c:v>291.73333333333335</c:v>
                </c:pt>
                <c:pt idx="15">
                  <c:v>291.60000000000002</c:v>
                </c:pt>
                <c:pt idx="16">
                  <c:v>291</c:v>
                </c:pt>
                <c:pt idx="17">
                  <c:v>290.23809523809524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CHE!$G$3:$G$20</c:f>
              <c:numCache>
                <c:formatCode>0.0</c:formatCode>
                <c:ptCount val="18"/>
                <c:pt idx="0">
                  <c:v>294.37000000000006</c:v>
                </c:pt>
                <c:pt idx="1">
                  <c:v>294.70535714285717</c:v>
                </c:pt>
                <c:pt idx="2">
                  <c:v>294.50961538461542</c:v>
                </c:pt>
                <c:pt idx="3">
                  <c:v>297.19270833333337</c:v>
                </c:pt>
                <c:pt idx="4">
                  <c:v>296.70416666666665</c:v>
                </c:pt>
                <c:pt idx="5">
                  <c:v>295.75999999999993</c:v>
                </c:pt>
                <c:pt idx="6">
                  <c:v>294.12916666666666</c:v>
                </c:pt>
                <c:pt idx="7">
                  <c:v>295.50000000000006</c:v>
                </c:pt>
                <c:pt idx="8">
                  <c:v>295.84583333333336</c:v>
                </c:pt>
                <c:pt idx="9">
                  <c:v>296.2569444444444</c:v>
                </c:pt>
                <c:pt idx="10">
                  <c:v>296.97619047619042</c:v>
                </c:pt>
                <c:pt idx="11">
                  <c:v>296.71296296296293</c:v>
                </c:pt>
                <c:pt idx="12">
                  <c:v>296.20175438596493</c:v>
                </c:pt>
                <c:pt idx="13">
                  <c:v>295.469696969697</c:v>
                </c:pt>
                <c:pt idx="14">
                  <c:v>295.35964912280707</c:v>
                </c:pt>
                <c:pt idx="15">
                  <c:v>295.39999999999998</c:v>
                </c:pt>
                <c:pt idx="16">
                  <c:v>295.86956521739131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CHE!$H$3:$H$20</c:f>
              <c:numCache>
                <c:formatCode>0.0</c:formatCode>
                <c:ptCount val="18"/>
                <c:pt idx="2">
                  <c:v>295.7</c:v>
                </c:pt>
                <c:pt idx="3">
                  <c:v>294.8</c:v>
                </c:pt>
                <c:pt idx="4">
                  <c:v>293.5</c:v>
                </c:pt>
                <c:pt idx="5">
                  <c:v>294.3</c:v>
                </c:pt>
                <c:pt idx="6">
                  <c:v>295.7</c:v>
                </c:pt>
                <c:pt idx="7">
                  <c:v>295.10000000000002</c:v>
                </c:pt>
                <c:pt idx="8">
                  <c:v>294.39999999999998</c:v>
                </c:pt>
                <c:pt idx="9">
                  <c:v>294</c:v>
                </c:pt>
                <c:pt idx="10">
                  <c:v>294.8</c:v>
                </c:pt>
                <c:pt idx="11">
                  <c:v>294.8</c:v>
                </c:pt>
                <c:pt idx="12">
                  <c:v>294</c:v>
                </c:pt>
                <c:pt idx="13">
                  <c:v>294.39999999999998</c:v>
                </c:pt>
                <c:pt idx="14">
                  <c:v>295.3</c:v>
                </c:pt>
                <c:pt idx="15">
                  <c:v>295.7</c:v>
                </c:pt>
                <c:pt idx="16">
                  <c:v>295.89999999999998</c:v>
                </c:pt>
                <c:pt idx="17">
                  <c:v>293.8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CHE!$I$2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CHE!$I$3:$I$20</c:f>
              <c:numCache>
                <c:formatCode>0.0</c:formatCode>
                <c:ptCount val="18"/>
                <c:pt idx="2">
                  <c:v>298.05700000000002</c:v>
                </c:pt>
                <c:pt idx="3">
                  <c:v>298.024</c:v>
                </c:pt>
                <c:pt idx="4">
                  <c:v>294.92500000000001</c:v>
                </c:pt>
                <c:pt idx="5">
                  <c:v>291.02100000000002</c:v>
                </c:pt>
                <c:pt idx="6">
                  <c:v>292.27600000000001</c:v>
                </c:pt>
                <c:pt idx="7">
                  <c:v>292.89400000000001</c:v>
                </c:pt>
                <c:pt idx="8">
                  <c:v>298.96600000000001</c:v>
                </c:pt>
                <c:pt idx="9">
                  <c:v>297.48599999999999</c:v>
                </c:pt>
                <c:pt idx="10">
                  <c:v>294.61200000000002</c:v>
                </c:pt>
                <c:pt idx="11">
                  <c:v>292.80900000000003</c:v>
                </c:pt>
                <c:pt idx="12">
                  <c:v>296.50799999999998</c:v>
                </c:pt>
                <c:pt idx="13">
                  <c:v>296.34300000000002</c:v>
                </c:pt>
                <c:pt idx="14">
                  <c:v>292.90699999999998</c:v>
                </c:pt>
                <c:pt idx="15">
                  <c:v>297.53800000000001</c:v>
                </c:pt>
                <c:pt idx="16">
                  <c:v>297.988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CHE!$J$3:$J$20</c:f>
              <c:numCache>
                <c:formatCode>0.0</c:formatCode>
                <c:ptCount val="18"/>
                <c:pt idx="1">
                  <c:v>290.23</c:v>
                </c:pt>
                <c:pt idx="2">
                  <c:v>291.02</c:v>
                </c:pt>
                <c:pt idx="3">
                  <c:v>291.88</c:v>
                </c:pt>
                <c:pt idx="4">
                  <c:v>293.39999999999998</c:v>
                </c:pt>
                <c:pt idx="5">
                  <c:v>295.83</c:v>
                </c:pt>
                <c:pt idx="6">
                  <c:v>296.77</c:v>
                </c:pt>
                <c:pt idx="7">
                  <c:v>297.19</c:v>
                </c:pt>
                <c:pt idx="8">
                  <c:v>297.31</c:v>
                </c:pt>
                <c:pt idx="9">
                  <c:v>296.12</c:v>
                </c:pt>
                <c:pt idx="10">
                  <c:v>293.67</c:v>
                </c:pt>
                <c:pt idx="11">
                  <c:v>295.7</c:v>
                </c:pt>
                <c:pt idx="12">
                  <c:v>295.14999999999998</c:v>
                </c:pt>
                <c:pt idx="13">
                  <c:v>293.76</c:v>
                </c:pt>
                <c:pt idx="14">
                  <c:v>294.10000000000002</c:v>
                </c:pt>
                <c:pt idx="15">
                  <c:v>294.54000000000002</c:v>
                </c:pt>
                <c:pt idx="16">
                  <c:v>293.29000000000002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CHE!$K$3:$K$20</c:f>
              <c:numCache>
                <c:formatCode>0.0</c:formatCode>
                <c:ptCount val="18"/>
                <c:pt idx="0">
                  <c:v>297</c:v>
                </c:pt>
                <c:pt idx="1">
                  <c:v>298.10000000000002</c:v>
                </c:pt>
                <c:pt idx="2">
                  <c:v>296.2</c:v>
                </c:pt>
                <c:pt idx="3">
                  <c:v>296</c:v>
                </c:pt>
                <c:pt idx="4">
                  <c:v>293.60000000000002</c:v>
                </c:pt>
                <c:pt idx="5">
                  <c:v>294</c:v>
                </c:pt>
                <c:pt idx="6">
                  <c:v>294.8</c:v>
                </c:pt>
                <c:pt idx="7">
                  <c:v>295.10000000000002</c:v>
                </c:pt>
                <c:pt idx="8">
                  <c:v>293.39999999999998</c:v>
                </c:pt>
                <c:pt idx="9">
                  <c:v>292.8</c:v>
                </c:pt>
                <c:pt idx="10">
                  <c:v>291.8</c:v>
                </c:pt>
                <c:pt idx="11">
                  <c:v>294.10000000000002</c:v>
                </c:pt>
                <c:pt idx="12">
                  <c:v>290.10000000000002</c:v>
                </c:pt>
                <c:pt idx="13">
                  <c:v>292.7</c:v>
                </c:pt>
                <c:pt idx="14">
                  <c:v>290</c:v>
                </c:pt>
                <c:pt idx="15">
                  <c:v>294.7</c:v>
                </c:pt>
                <c:pt idx="16">
                  <c:v>292.2</c:v>
                </c:pt>
                <c:pt idx="17">
                  <c:v>295.8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CHE!$L$2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CHE!$L$3:$L$20</c:f>
              <c:numCache>
                <c:formatCode>General</c:formatCode>
                <c:ptCount val="18"/>
                <c:pt idx="0">
                  <c:v>297</c:v>
                </c:pt>
                <c:pt idx="1">
                  <c:v>297</c:v>
                </c:pt>
                <c:pt idx="2">
                  <c:v>297</c:v>
                </c:pt>
                <c:pt idx="3">
                  <c:v>297</c:v>
                </c:pt>
                <c:pt idx="4">
                  <c:v>297</c:v>
                </c:pt>
                <c:pt idx="5">
                  <c:v>297</c:v>
                </c:pt>
                <c:pt idx="6">
                  <c:v>297</c:v>
                </c:pt>
                <c:pt idx="7">
                  <c:v>297</c:v>
                </c:pt>
                <c:pt idx="8">
                  <c:v>297</c:v>
                </c:pt>
                <c:pt idx="9">
                  <c:v>297</c:v>
                </c:pt>
                <c:pt idx="10">
                  <c:v>297</c:v>
                </c:pt>
                <c:pt idx="11">
                  <c:v>297</c:v>
                </c:pt>
                <c:pt idx="12">
                  <c:v>297</c:v>
                </c:pt>
                <c:pt idx="13">
                  <c:v>297</c:v>
                </c:pt>
                <c:pt idx="14">
                  <c:v>297</c:v>
                </c:pt>
                <c:pt idx="15">
                  <c:v>297</c:v>
                </c:pt>
                <c:pt idx="16">
                  <c:v>297</c:v>
                </c:pt>
                <c:pt idx="17">
                  <c:v>297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CHE!$M$2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CHE!$M$3:$M$20</c:f>
              <c:numCache>
                <c:formatCode>0.0</c:formatCode>
                <c:ptCount val="18"/>
                <c:pt idx="0">
                  <c:v>295.68500000000006</c:v>
                </c:pt>
                <c:pt idx="1">
                  <c:v>295.10507142857142</c:v>
                </c:pt>
                <c:pt idx="2">
                  <c:v>294.36079941724944</c:v>
                </c:pt>
                <c:pt idx="3">
                  <c:v>295.03885138888893</c:v>
                </c:pt>
                <c:pt idx="4">
                  <c:v>294.84559704944178</c:v>
                </c:pt>
                <c:pt idx="5">
                  <c:v>295.32311973684216</c:v>
                </c:pt>
                <c:pt idx="6">
                  <c:v>294.888238030303</c:v>
                </c:pt>
                <c:pt idx="7">
                  <c:v>294.58845482456144</c:v>
                </c:pt>
                <c:pt idx="8">
                  <c:v>295.865062406015</c:v>
                </c:pt>
                <c:pt idx="9">
                  <c:v>295.53727532153835</c:v>
                </c:pt>
                <c:pt idx="10">
                  <c:v>295.45388772893773</c:v>
                </c:pt>
                <c:pt idx="11">
                  <c:v>294.86180343915345</c:v>
                </c:pt>
                <c:pt idx="12">
                  <c:v>294.30706591478696</c:v>
                </c:pt>
                <c:pt idx="13">
                  <c:v>294.15451969696971</c:v>
                </c:pt>
                <c:pt idx="14">
                  <c:v>293.68728991228073</c:v>
                </c:pt>
                <c:pt idx="15">
                  <c:v>294.86554999999998</c:v>
                </c:pt>
                <c:pt idx="16">
                  <c:v>294.61923020594958</c:v>
                </c:pt>
                <c:pt idx="17">
                  <c:v>294.0548380952381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CHE!$N$2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CHE!$N$3:$N$20</c:f>
              <c:numCache>
                <c:formatCode>0.0</c:formatCode>
                <c:ptCount val="18"/>
                <c:pt idx="0">
                  <c:v>2.6299999999999386</c:v>
                </c:pt>
                <c:pt idx="1">
                  <c:v>8.0199999999999818</c:v>
                </c:pt>
                <c:pt idx="2">
                  <c:v>10.257000000000005</c:v>
                </c:pt>
                <c:pt idx="3">
                  <c:v>6.1440000000000055</c:v>
                </c:pt>
                <c:pt idx="4">
                  <c:v>7.5340909090909349</c:v>
                </c:pt>
                <c:pt idx="5">
                  <c:v>7.260249999999985</c:v>
                </c:pt>
                <c:pt idx="6">
                  <c:v>4.9739999999999895</c:v>
                </c:pt>
                <c:pt idx="7">
                  <c:v>7.6145833333333144</c:v>
                </c:pt>
                <c:pt idx="8">
                  <c:v>5.9373433583959923</c:v>
                </c:pt>
                <c:pt idx="9">
                  <c:v>5.0749999999999886</c:v>
                </c:pt>
                <c:pt idx="10">
                  <c:v>8.584615384615347</c:v>
                </c:pt>
                <c:pt idx="11">
                  <c:v>7.0375000000000227</c:v>
                </c:pt>
                <c:pt idx="12">
                  <c:v>8.2749999999999773</c:v>
                </c:pt>
                <c:pt idx="13">
                  <c:v>7.7458333333333371</c:v>
                </c:pt>
                <c:pt idx="14">
                  <c:v>8.5625</c:v>
                </c:pt>
                <c:pt idx="15">
                  <c:v>7.3374999999999773</c:v>
                </c:pt>
                <c:pt idx="16">
                  <c:v>8.5</c:v>
                </c:pt>
                <c:pt idx="17">
                  <c:v>8.0535714285714448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CHE!$O$2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CHE!$O$3:$O$20</c:f>
              <c:numCache>
                <c:formatCode>General</c:formatCode>
                <c:ptCount val="18"/>
                <c:pt idx="0">
                  <c:v>282</c:v>
                </c:pt>
                <c:pt idx="1">
                  <c:v>282</c:v>
                </c:pt>
                <c:pt idx="2">
                  <c:v>282</c:v>
                </c:pt>
                <c:pt idx="3">
                  <c:v>282</c:v>
                </c:pt>
                <c:pt idx="4">
                  <c:v>282</c:v>
                </c:pt>
                <c:pt idx="5">
                  <c:v>282</c:v>
                </c:pt>
                <c:pt idx="6">
                  <c:v>282</c:v>
                </c:pt>
                <c:pt idx="7">
                  <c:v>282</c:v>
                </c:pt>
                <c:pt idx="8">
                  <c:v>282</c:v>
                </c:pt>
                <c:pt idx="9">
                  <c:v>282</c:v>
                </c:pt>
                <c:pt idx="10">
                  <c:v>282</c:v>
                </c:pt>
                <c:pt idx="11">
                  <c:v>282</c:v>
                </c:pt>
                <c:pt idx="12">
                  <c:v>282</c:v>
                </c:pt>
                <c:pt idx="13">
                  <c:v>282</c:v>
                </c:pt>
                <c:pt idx="14">
                  <c:v>282</c:v>
                </c:pt>
                <c:pt idx="15">
                  <c:v>282</c:v>
                </c:pt>
                <c:pt idx="16">
                  <c:v>282</c:v>
                </c:pt>
                <c:pt idx="17">
                  <c:v>282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CHE!$P$2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CHE!$P$3:$P$20</c:f>
              <c:numCache>
                <c:formatCode>General</c:formatCode>
                <c:ptCount val="18"/>
                <c:pt idx="0">
                  <c:v>312</c:v>
                </c:pt>
                <c:pt idx="1">
                  <c:v>312</c:v>
                </c:pt>
                <c:pt idx="2">
                  <c:v>312</c:v>
                </c:pt>
                <c:pt idx="3">
                  <c:v>312</c:v>
                </c:pt>
                <c:pt idx="4">
                  <c:v>312</c:v>
                </c:pt>
                <c:pt idx="5">
                  <c:v>312</c:v>
                </c:pt>
                <c:pt idx="6">
                  <c:v>312</c:v>
                </c:pt>
                <c:pt idx="7">
                  <c:v>312</c:v>
                </c:pt>
                <c:pt idx="8">
                  <c:v>312</c:v>
                </c:pt>
                <c:pt idx="9">
                  <c:v>312</c:v>
                </c:pt>
                <c:pt idx="10">
                  <c:v>312</c:v>
                </c:pt>
                <c:pt idx="11">
                  <c:v>312</c:v>
                </c:pt>
                <c:pt idx="12">
                  <c:v>312</c:v>
                </c:pt>
                <c:pt idx="13">
                  <c:v>312</c:v>
                </c:pt>
                <c:pt idx="14">
                  <c:v>312</c:v>
                </c:pt>
                <c:pt idx="15">
                  <c:v>312</c:v>
                </c:pt>
                <c:pt idx="16">
                  <c:v>312</c:v>
                </c:pt>
                <c:pt idx="17">
                  <c:v>312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339200"/>
        <c:axId val="196341120"/>
      </c:lineChart>
      <c:catAx>
        <c:axId val="196339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96341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41120"/>
        <c:scaling>
          <c:orientation val="minMax"/>
          <c:max val="327"/>
          <c:min val="26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96339200"/>
        <c:crosses val="autoZero"/>
        <c:crossBetween val="between"/>
        <c:majorUnit val="1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42194550504233"/>
          <c:y val="0.11219347581552309"/>
          <c:w val="0.16162958863368174"/>
          <c:h val="0.826229280661951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7676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Fe!$B$3:$B$20</c:f>
              <c:numCache>
                <c:formatCode>0.0</c:formatCode>
                <c:ptCount val="18"/>
                <c:pt idx="1">
                  <c:v>155.71875</c:v>
                </c:pt>
                <c:pt idx="2">
                  <c:v>156.15625</c:v>
                </c:pt>
                <c:pt idx="3">
                  <c:v>156.09375</c:v>
                </c:pt>
                <c:pt idx="4">
                  <c:v>155.84375</c:v>
                </c:pt>
                <c:pt idx="5">
                  <c:v>156.21875</c:v>
                </c:pt>
                <c:pt idx="6">
                  <c:v>156.125</c:v>
                </c:pt>
                <c:pt idx="7">
                  <c:v>157.25</c:v>
                </c:pt>
                <c:pt idx="8">
                  <c:v>156.9375</c:v>
                </c:pt>
                <c:pt idx="9">
                  <c:v>156.875</c:v>
                </c:pt>
                <c:pt idx="10">
                  <c:v>156.5625</c:v>
                </c:pt>
                <c:pt idx="11">
                  <c:v>156.71875</c:v>
                </c:pt>
                <c:pt idx="12">
                  <c:v>155.9375</c:v>
                </c:pt>
                <c:pt idx="13">
                  <c:v>155.4375</c:v>
                </c:pt>
                <c:pt idx="14">
                  <c:v>155.3125</c:v>
                </c:pt>
                <c:pt idx="15">
                  <c:v>155.21875</c:v>
                </c:pt>
                <c:pt idx="16">
                  <c:v>156.3125</c:v>
                </c:pt>
                <c:pt idx="17">
                  <c:v>155.83333333333334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Fe!$C$3:$C$20</c:f>
              <c:numCache>
                <c:formatCode>0.0</c:formatCode>
                <c:ptCount val="18"/>
                <c:pt idx="2">
                  <c:v>153.53181818181818</c:v>
                </c:pt>
                <c:pt idx="3">
                  <c:v>153.96250000000001</c:v>
                </c:pt>
                <c:pt idx="4">
                  <c:v>154.09210526315789</c:v>
                </c:pt>
                <c:pt idx="5">
                  <c:v>154.5736842105263</c:v>
                </c:pt>
                <c:pt idx="6">
                  <c:v>153.28665000000001</c:v>
                </c:pt>
                <c:pt idx="7">
                  <c:v>153.25263157894742</c:v>
                </c:pt>
                <c:pt idx="8">
                  <c:v>153.20789473684212</c:v>
                </c:pt>
                <c:pt idx="9">
                  <c:v>153.05157142857141</c:v>
                </c:pt>
                <c:pt idx="10">
                  <c:v>153.0738095238095</c:v>
                </c:pt>
                <c:pt idx="11">
                  <c:v>152.5</c:v>
                </c:pt>
                <c:pt idx="12">
                  <c:v>153.39442857142856</c:v>
                </c:pt>
                <c:pt idx="13">
                  <c:v>154.16749999999999</c:v>
                </c:pt>
                <c:pt idx="14">
                  <c:v>153.61041666666668</c:v>
                </c:pt>
                <c:pt idx="15">
                  <c:v>153.4725</c:v>
                </c:pt>
                <c:pt idx="16">
                  <c:v>154.05000000000001</c:v>
                </c:pt>
                <c:pt idx="17">
                  <c:v>154.52619047619049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Fe!$D$3:$D$20</c:f>
              <c:numCache>
                <c:formatCode>0.0</c:formatCode>
                <c:ptCount val="18"/>
                <c:pt idx="2">
                  <c:v>152.83333333333334</c:v>
                </c:pt>
                <c:pt idx="3">
                  <c:v>152.33333333333334</c:v>
                </c:pt>
                <c:pt idx="4">
                  <c:v>152.4</c:v>
                </c:pt>
                <c:pt idx="5">
                  <c:v>152.55000000000001</c:v>
                </c:pt>
                <c:pt idx="6">
                  <c:v>151.81818181818181</c:v>
                </c:pt>
                <c:pt idx="7">
                  <c:v>152.47368421052633</c:v>
                </c:pt>
                <c:pt idx="8">
                  <c:v>152.76190476190476</c:v>
                </c:pt>
                <c:pt idx="9">
                  <c:v>153.21739130434781</c:v>
                </c:pt>
                <c:pt idx="10">
                  <c:v>155</c:v>
                </c:pt>
                <c:pt idx="11">
                  <c:v>155.41999999999999</c:v>
                </c:pt>
                <c:pt idx="12">
                  <c:v>154.27777777777777</c:v>
                </c:pt>
                <c:pt idx="13">
                  <c:v>152.9375</c:v>
                </c:pt>
                <c:pt idx="14">
                  <c:v>152.6</c:v>
                </c:pt>
                <c:pt idx="15">
                  <c:v>152.6</c:v>
                </c:pt>
                <c:pt idx="16">
                  <c:v>153.77777777777777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Fe!$E$3:$E$20</c:f>
              <c:numCache>
                <c:formatCode>0.0</c:formatCode>
                <c:ptCount val="18"/>
                <c:pt idx="1">
                  <c:v>152.99</c:v>
                </c:pt>
                <c:pt idx="2">
                  <c:v>153.82</c:v>
                </c:pt>
                <c:pt idx="3">
                  <c:v>153.03</c:v>
                </c:pt>
                <c:pt idx="4">
                  <c:v>153.16999999999999</c:v>
                </c:pt>
                <c:pt idx="5">
                  <c:v>153.41</c:v>
                </c:pt>
                <c:pt idx="6">
                  <c:v>153.79</c:v>
                </c:pt>
                <c:pt idx="7">
                  <c:v>152.96</c:v>
                </c:pt>
                <c:pt idx="8">
                  <c:v>153.32</c:v>
                </c:pt>
                <c:pt idx="9">
                  <c:v>153.54</c:v>
                </c:pt>
                <c:pt idx="10">
                  <c:v>153.53</c:v>
                </c:pt>
                <c:pt idx="11">
                  <c:v>153.31</c:v>
                </c:pt>
                <c:pt idx="12">
                  <c:v>153.46</c:v>
                </c:pt>
                <c:pt idx="13">
                  <c:v>152.99</c:v>
                </c:pt>
                <c:pt idx="14">
                  <c:v>153.66</c:v>
                </c:pt>
                <c:pt idx="15">
                  <c:v>153.72999999999999</c:v>
                </c:pt>
                <c:pt idx="16">
                  <c:v>154.21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Fe!$F$3:$F$20</c:f>
              <c:numCache>
                <c:formatCode>0.0</c:formatCode>
                <c:ptCount val="18"/>
                <c:pt idx="2">
                  <c:v>157.5</c:v>
                </c:pt>
                <c:pt idx="3">
                  <c:v>156.80000000000001</c:v>
                </c:pt>
                <c:pt idx="4">
                  <c:v>157.59090909090909</c:v>
                </c:pt>
                <c:pt idx="5">
                  <c:v>157.55000000000001</c:v>
                </c:pt>
                <c:pt idx="6">
                  <c:v>156.85</c:v>
                </c:pt>
                <c:pt idx="7">
                  <c:v>158</c:v>
                </c:pt>
                <c:pt idx="8">
                  <c:v>156.31578947368422</c:v>
                </c:pt>
                <c:pt idx="9">
                  <c:v>157.59090909090909</c:v>
                </c:pt>
                <c:pt idx="10">
                  <c:v>157.0952380952381</c:v>
                </c:pt>
                <c:pt idx="11">
                  <c:v>153.54166666666666</c:v>
                </c:pt>
                <c:pt idx="12">
                  <c:v>157.9</c:v>
                </c:pt>
                <c:pt idx="13">
                  <c:v>157.375</c:v>
                </c:pt>
                <c:pt idx="14">
                  <c:v>159.13333333333333</c:v>
                </c:pt>
                <c:pt idx="15">
                  <c:v>158.88888888888889</c:v>
                </c:pt>
                <c:pt idx="16">
                  <c:v>157.72727272727272</c:v>
                </c:pt>
                <c:pt idx="17">
                  <c:v>157.69999999999999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Fe!$G$3:$G$20</c:f>
              <c:numCache>
                <c:formatCode>0.0</c:formatCode>
                <c:ptCount val="18"/>
                <c:pt idx="0">
                  <c:v>158.47368421052633</c:v>
                </c:pt>
                <c:pt idx="1">
                  <c:v>159.14285714285714</c:v>
                </c:pt>
                <c:pt idx="2">
                  <c:v>160.86805555555557</c:v>
                </c:pt>
                <c:pt idx="3">
                  <c:v>158.25</c:v>
                </c:pt>
                <c:pt idx="4">
                  <c:v>158.93333333333334</c:v>
                </c:pt>
                <c:pt idx="5">
                  <c:v>159.13888888888889</c:v>
                </c:pt>
                <c:pt idx="6">
                  <c:v>159.38888888888889</c:v>
                </c:pt>
                <c:pt idx="7">
                  <c:v>160.15909090909091</c:v>
                </c:pt>
                <c:pt idx="8">
                  <c:v>160.47368421052633</c:v>
                </c:pt>
                <c:pt idx="9">
                  <c:v>159.35294117647058</c:v>
                </c:pt>
                <c:pt idx="10">
                  <c:v>160.67857142857142</c:v>
                </c:pt>
                <c:pt idx="11">
                  <c:v>159.16666666666666</c:v>
                </c:pt>
                <c:pt idx="12">
                  <c:v>160.22727272727272</c:v>
                </c:pt>
                <c:pt idx="13">
                  <c:v>160.31818181818181</c:v>
                </c:pt>
                <c:pt idx="14">
                  <c:v>160.55263157894737</c:v>
                </c:pt>
                <c:pt idx="15">
                  <c:v>158.86666666666667</c:v>
                </c:pt>
                <c:pt idx="16">
                  <c:v>159.92857142857142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Fe!$H$3:$H$20</c:f>
              <c:numCache>
                <c:formatCode>0.0</c:formatCode>
                <c:ptCount val="18"/>
                <c:pt idx="2">
                  <c:v>155.6</c:v>
                </c:pt>
                <c:pt idx="3">
                  <c:v>155.30000000000001</c:v>
                </c:pt>
                <c:pt idx="4">
                  <c:v>151</c:v>
                </c:pt>
                <c:pt idx="5">
                  <c:v>152.69999999999999</c:v>
                </c:pt>
                <c:pt idx="6">
                  <c:v>152.9</c:v>
                </c:pt>
                <c:pt idx="7">
                  <c:v>153</c:v>
                </c:pt>
                <c:pt idx="8">
                  <c:v>152.80000000000001</c:v>
                </c:pt>
                <c:pt idx="9">
                  <c:v>152.19999999999999</c:v>
                </c:pt>
                <c:pt idx="10">
                  <c:v>151.4</c:v>
                </c:pt>
                <c:pt idx="11">
                  <c:v>152.6</c:v>
                </c:pt>
                <c:pt idx="12">
                  <c:v>152.69999999999999</c:v>
                </c:pt>
                <c:pt idx="13">
                  <c:v>153.1</c:v>
                </c:pt>
                <c:pt idx="14">
                  <c:v>152.9</c:v>
                </c:pt>
                <c:pt idx="15">
                  <c:v>152.80000000000001</c:v>
                </c:pt>
                <c:pt idx="16">
                  <c:v>151.6</c:v>
                </c:pt>
                <c:pt idx="17">
                  <c:v>153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Fe!$I$3:$I$20</c:f>
              <c:numCache>
                <c:formatCode>0.0</c:formatCode>
                <c:ptCount val="18"/>
                <c:pt idx="2">
                  <c:v>153.41200000000001</c:v>
                </c:pt>
                <c:pt idx="3">
                  <c:v>153.19</c:v>
                </c:pt>
                <c:pt idx="4">
                  <c:v>154.934</c:v>
                </c:pt>
                <c:pt idx="5">
                  <c:v>153.79400000000001</c:v>
                </c:pt>
                <c:pt idx="6">
                  <c:v>152.74600000000001</c:v>
                </c:pt>
                <c:pt idx="7">
                  <c:v>154.14699999999999</c:v>
                </c:pt>
                <c:pt idx="8">
                  <c:v>152.88399999999999</c:v>
                </c:pt>
                <c:pt idx="9">
                  <c:v>153.744</c:v>
                </c:pt>
                <c:pt idx="10">
                  <c:v>152.268</c:v>
                </c:pt>
                <c:pt idx="11">
                  <c:v>152.16499999999999</c:v>
                </c:pt>
                <c:pt idx="12">
                  <c:v>151.67400000000001</c:v>
                </c:pt>
                <c:pt idx="13">
                  <c:v>152.172</c:v>
                </c:pt>
                <c:pt idx="14">
                  <c:v>152.52199999999999</c:v>
                </c:pt>
                <c:pt idx="15">
                  <c:v>153.00399999999999</c:v>
                </c:pt>
                <c:pt idx="16">
                  <c:v>150.50200000000001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Fe!$J$3:$J$20</c:f>
              <c:numCache>
                <c:formatCode>0.0</c:formatCode>
                <c:ptCount val="18"/>
                <c:pt idx="1">
                  <c:v>153.13999999999999</c:v>
                </c:pt>
                <c:pt idx="2">
                  <c:v>152.21</c:v>
                </c:pt>
                <c:pt idx="3">
                  <c:v>151.27000000000001</c:v>
                </c:pt>
                <c:pt idx="4">
                  <c:v>153.69</c:v>
                </c:pt>
                <c:pt idx="5">
                  <c:v>152.97999999999999</c:v>
                </c:pt>
                <c:pt idx="6">
                  <c:v>150.46</c:v>
                </c:pt>
                <c:pt idx="7">
                  <c:v>150.33000000000001</c:v>
                </c:pt>
                <c:pt idx="8">
                  <c:v>150.37</c:v>
                </c:pt>
                <c:pt idx="9">
                  <c:v>152.06</c:v>
                </c:pt>
                <c:pt idx="10">
                  <c:v>152.04</c:v>
                </c:pt>
                <c:pt idx="11">
                  <c:v>151.18</c:v>
                </c:pt>
                <c:pt idx="12">
                  <c:v>150.37</c:v>
                </c:pt>
                <c:pt idx="13">
                  <c:v>150.04</c:v>
                </c:pt>
                <c:pt idx="14">
                  <c:v>149.63999999999999</c:v>
                </c:pt>
                <c:pt idx="15">
                  <c:v>150.29</c:v>
                </c:pt>
                <c:pt idx="16">
                  <c:v>150.88999999999999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Fe!$K$2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Fe!$K$3:$K$20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Fe!$L$2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Fe!$L$3:$L$20</c:f>
              <c:numCache>
                <c:formatCode>0</c:formatCode>
                <c:ptCount val="18"/>
                <c:pt idx="0">
                  <c:v>154</c:v>
                </c:pt>
                <c:pt idx="1">
                  <c:v>154</c:v>
                </c:pt>
                <c:pt idx="2">
                  <c:v>154</c:v>
                </c:pt>
                <c:pt idx="3">
                  <c:v>154</c:v>
                </c:pt>
                <c:pt idx="4">
                  <c:v>154</c:v>
                </c:pt>
                <c:pt idx="5">
                  <c:v>154</c:v>
                </c:pt>
                <c:pt idx="6">
                  <c:v>154</c:v>
                </c:pt>
                <c:pt idx="7">
                  <c:v>154</c:v>
                </c:pt>
                <c:pt idx="8">
                  <c:v>154</c:v>
                </c:pt>
                <c:pt idx="9">
                  <c:v>154</c:v>
                </c:pt>
                <c:pt idx="10">
                  <c:v>154</c:v>
                </c:pt>
                <c:pt idx="11">
                  <c:v>154</c:v>
                </c:pt>
                <c:pt idx="12">
                  <c:v>154</c:v>
                </c:pt>
                <c:pt idx="13">
                  <c:v>154</c:v>
                </c:pt>
                <c:pt idx="14">
                  <c:v>154</c:v>
                </c:pt>
                <c:pt idx="15">
                  <c:v>154</c:v>
                </c:pt>
                <c:pt idx="16">
                  <c:v>154</c:v>
                </c:pt>
                <c:pt idx="17">
                  <c:v>154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Fe!$M$2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Fe!$M$3:$M$20</c:f>
              <c:numCache>
                <c:formatCode>0.0</c:formatCode>
                <c:ptCount val="18"/>
                <c:pt idx="0">
                  <c:v>158.47368421052633</c:v>
                </c:pt>
                <c:pt idx="1">
                  <c:v>155.24790178571428</c:v>
                </c:pt>
                <c:pt idx="2">
                  <c:v>155.10349523007858</c:v>
                </c:pt>
                <c:pt idx="3">
                  <c:v>154.46995370370371</c:v>
                </c:pt>
                <c:pt idx="4">
                  <c:v>154.6282330763778</c:v>
                </c:pt>
                <c:pt idx="5">
                  <c:v>154.76836923326837</c:v>
                </c:pt>
                <c:pt idx="6">
                  <c:v>154.151635634119</c:v>
                </c:pt>
                <c:pt idx="7">
                  <c:v>154.61915629984048</c:v>
                </c:pt>
                <c:pt idx="8">
                  <c:v>154.34119702032862</c:v>
                </c:pt>
                <c:pt idx="9">
                  <c:v>154.62575700003319</c:v>
                </c:pt>
                <c:pt idx="10">
                  <c:v>154.6275687830688</c:v>
                </c:pt>
                <c:pt idx="11">
                  <c:v>154.06689814814814</c:v>
                </c:pt>
                <c:pt idx="12">
                  <c:v>154.4378865640532</c:v>
                </c:pt>
                <c:pt idx="13">
                  <c:v>154.28196464646464</c:v>
                </c:pt>
                <c:pt idx="14">
                  <c:v>154.43676461988304</c:v>
                </c:pt>
                <c:pt idx="15">
                  <c:v>154.31897839506172</c:v>
                </c:pt>
                <c:pt idx="16">
                  <c:v>154.33312465929131</c:v>
                </c:pt>
                <c:pt idx="17">
                  <c:v>155.26488095238096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Fe!$N$2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Fe!$N$3:$N$20</c:f>
              <c:numCache>
                <c:formatCode>0.0</c:formatCode>
                <c:ptCount val="18"/>
                <c:pt idx="0">
                  <c:v>0</c:v>
                </c:pt>
                <c:pt idx="1">
                  <c:v>6.1528571428571297</c:v>
                </c:pt>
                <c:pt idx="2">
                  <c:v>8.6580555555555634</c:v>
                </c:pt>
                <c:pt idx="3">
                  <c:v>6.9799999999999898</c:v>
                </c:pt>
                <c:pt idx="4">
                  <c:v>7.9333333333333371</c:v>
                </c:pt>
                <c:pt idx="5">
                  <c:v>6.5888888888888744</c:v>
                </c:pt>
                <c:pt idx="6">
                  <c:v>8.9288888888888778</c:v>
                </c:pt>
                <c:pt idx="7">
                  <c:v>9.829090909090894</c:v>
                </c:pt>
                <c:pt idx="8">
                  <c:v>10.103684210526325</c:v>
                </c:pt>
                <c:pt idx="9">
                  <c:v>7.2929411764705776</c:v>
                </c:pt>
                <c:pt idx="10">
                  <c:v>9.2785714285714107</c:v>
                </c:pt>
                <c:pt idx="11">
                  <c:v>7.9866666666666504</c:v>
                </c:pt>
                <c:pt idx="12">
                  <c:v>9.857272727272715</c:v>
                </c:pt>
                <c:pt idx="13">
                  <c:v>10.278181818181821</c:v>
                </c:pt>
                <c:pt idx="14">
                  <c:v>10.912631578947384</c:v>
                </c:pt>
                <c:pt idx="15">
                  <c:v>8.5988888888888937</c:v>
                </c:pt>
                <c:pt idx="16">
                  <c:v>9.4265714285714068</c:v>
                </c:pt>
                <c:pt idx="17">
                  <c:v>4.6999999999999886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Fe!$O$2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Fe!$O$3:$O$20</c:f>
              <c:numCache>
                <c:formatCode>0</c:formatCode>
                <c:ptCount val="18"/>
                <c:pt idx="0">
                  <c:v>146</c:v>
                </c:pt>
                <c:pt idx="1">
                  <c:v>146</c:v>
                </c:pt>
                <c:pt idx="2">
                  <c:v>146</c:v>
                </c:pt>
                <c:pt idx="3">
                  <c:v>146</c:v>
                </c:pt>
                <c:pt idx="4">
                  <c:v>146</c:v>
                </c:pt>
                <c:pt idx="5">
                  <c:v>146</c:v>
                </c:pt>
                <c:pt idx="6">
                  <c:v>146</c:v>
                </c:pt>
                <c:pt idx="7">
                  <c:v>146</c:v>
                </c:pt>
                <c:pt idx="8">
                  <c:v>146</c:v>
                </c:pt>
                <c:pt idx="9">
                  <c:v>146</c:v>
                </c:pt>
                <c:pt idx="10">
                  <c:v>146</c:v>
                </c:pt>
                <c:pt idx="11">
                  <c:v>146</c:v>
                </c:pt>
                <c:pt idx="12">
                  <c:v>146</c:v>
                </c:pt>
                <c:pt idx="13">
                  <c:v>146</c:v>
                </c:pt>
                <c:pt idx="14">
                  <c:v>146</c:v>
                </c:pt>
                <c:pt idx="15">
                  <c:v>146</c:v>
                </c:pt>
                <c:pt idx="16">
                  <c:v>146</c:v>
                </c:pt>
                <c:pt idx="17">
                  <c:v>146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Fe!$P$2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Fe!$P$3:$P$20</c:f>
              <c:numCache>
                <c:formatCode>0</c:formatCode>
                <c:ptCount val="18"/>
                <c:pt idx="0">
                  <c:v>162</c:v>
                </c:pt>
                <c:pt idx="1">
                  <c:v>162</c:v>
                </c:pt>
                <c:pt idx="2">
                  <c:v>162</c:v>
                </c:pt>
                <c:pt idx="3">
                  <c:v>162</c:v>
                </c:pt>
                <c:pt idx="4">
                  <c:v>162</c:v>
                </c:pt>
                <c:pt idx="5">
                  <c:v>162</c:v>
                </c:pt>
                <c:pt idx="6">
                  <c:v>162</c:v>
                </c:pt>
                <c:pt idx="7">
                  <c:v>162</c:v>
                </c:pt>
                <c:pt idx="8">
                  <c:v>162</c:v>
                </c:pt>
                <c:pt idx="9">
                  <c:v>162</c:v>
                </c:pt>
                <c:pt idx="10">
                  <c:v>162</c:v>
                </c:pt>
                <c:pt idx="11">
                  <c:v>162</c:v>
                </c:pt>
                <c:pt idx="12">
                  <c:v>162</c:v>
                </c:pt>
                <c:pt idx="13">
                  <c:v>162</c:v>
                </c:pt>
                <c:pt idx="14">
                  <c:v>162</c:v>
                </c:pt>
                <c:pt idx="15">
                  <c:v>162</c:v>
                </c:pt>
                <c:pt idx="16">
                  <c:v>162</c:v>
                </c:pt>
                <c:pt idx="17">
                  <c:v>162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858816"/>
        <c:axId val="195860736"/>
      </c:lineChart>
      <c:catAx>
        <c:axId val="195858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5860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5860736"/>
        <c:scaling>
          <c:orientation val="minMax"/>
          <c:max val="170"/>
          <c:min val="13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5858816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45856571177"/>
          <c:y val="0.14098328763218387"/>
          <c:w val="0.16141759824617996"/>
          <c:h val="0.856093490782564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7676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Mg!$B$3:$B$20</c:f>
              <c:numCache>
                <c:formatCode>0.00</c:formatCode>
                <c:ptCount val="18"/>
                <c:pt idx="1">
                  <c:v>2.7593750000000004</c:v>
                </c:pt>
                <c:pt idx="2">
                  <c:v>2.7812499999999996</c:v>
                </c:pt>
                <c:pt idx="3">
                  <c:v>2.7781249999999984</c:v>
                </c:pt>
                <c:pt idx="4">
                  <c:v>2.7812499999999991</c:v>
                </c:pt>
                <c:pt idx="5">
                  <c:v>2.7843749999999994</c:v>
                </c:pt>
                <c:pt idx="6">
                  <c:v>2.7999999999999985</c:v>
                </c:pt>
                <c:pt idx="7">
                  <c:v>2.7718750000000001</c:v>
                </c:pt>
                <c:pt idx="8">
                  <c:v>2.7906249999999986</c:v>
                </c:pt>
                <c:pt idx="9">
                  <c:v>2.8093749999999988</c:v>
                </c:pt>
                <c:pt idx="10">
                  <c:v>2.8156249999999989</c:v>
                </c:pt>
                <c:pt idx="11">
                  <c:v>2.8031249999999988</c:v>
                </c:pt>
                <c:pt idx="12">
                  <c:v>2.8062499999999986</c:v>
                </c:pt>
                <c:pt idx="13">
                  <c:v>2.7906249999999986</c:v>
                </c:pt>
                <c:pt idx="14">
                  <c:v>2.7593749999999986</c:v>
                </c:pt>
                <c:pt idx="15">
                  <c:v>2.7468749999999993</c:v>
                </c:pt>
                <c:pt idx="16">
                  <c:v>2.7718749999999992</c:v>
                </c:pt>
                <c:pt idx="17">
                  <c:v>2.7791666666666663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Mg!$C$3:$C$20</c:f>
              <c:numCache>
                <c:formatCode>0.00</c:formatCode>
                <c:ptCount val="18"/>
                <c:pt idx="2">
                  <c:v>2.823363636363637</c:v>
                </c:pt>
                <c:pt idx="3">
                  <c:v>2.8201000000000001</c:v>
                </c:pt>
                <c:pt idx="4">
                  <c:v>2.8161052631578944</c:v>
                </c:pt>
                <c:pt idx="5">
                  <c:v>2.8102631578947377</c:v>
                </c:pt>
                <c:pt idx="6">
                  <c:v>2.77895</c:v>
                </c:pt>
                <c:pt idx="7">
                  <c:v>2.7583157894736847</c:v>
                </c:pt>
                <c:pt idx="8">
                  <c:v>2.7713684210526317</c:v>
                </c:pt>
                <c:pt idx="9">
                  <c:v>2.817619047619047</c:v>
                </c:pt>
                <c:pt idx="10">
                  <c:v>2.7942857142857145</c:v>
                </c:pt>
                <c:pt idx="11">
                  <c:v>2.786</c:v>
                </c:pt>
                <c:pt idx="12">
                  <c:v>2.7700952380952386</c:v>
                </c:pt>
                <c:pt idx="13">
                  <c:v>2.7818500000000004</c:v>
                </c:pt>
                <c:pt idx="14">
                  <c:v>2.8190833333333334</c:v>
                </c:pt>
                <c:pt idx="15">
                  <c:v>2.7997500000000004</c:v>
                </c:pt>
                <c:pt idx="16">
                  <c:v>2.7707619047619043</c:v>
                </c:pt>
                <c:pt idx="17">
                  <c:v>2.7965714285714283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Mg!$D$3:$D$20</c:f>
              <c:numCache>
                <c:formatCode>0.00</c:formatCode>
                <c:ptCount val="18"/>
                <c:pt idx="2">
                  <c:v>2.683333333333334</c:v>
                </c:pt>
                <c:pt idx="3">
                  <c:v>2.6944444444444451</c:v>
                </c:pt>
                <c:pt idx="4">
                  <c:v>2.7</c:v>
                </c:pt>
                <c:pt idx="5">
                  <c:v>2.6850000000000014</c:v>
                </c:pt>
                <c:pt idx="6">
                  <c:v>2.6590909090909105</c:v>
                </c:pt>
                <c:pt idx="7">
                  <c:v>2.6684210526315795</c:v>
                </c:pt>
                <c:pt idx="8">
                  <c:v>2.7761904761904757</c:v>
                </c:pt>
                <c:pt idx="9">
                  <c:v>2.7434782608695651</c:v>
                </c:pt>
                <c:pt idx="10">
                  <c:v>2.6904761904761916</c:v>
                </c:pt>
                <c:pt idx="11">
                  <c:v>2.74</c:v>
                </c:pt>
                <c:pt idx="12">
                  <c:v>2.7588235294117656</c:v>
                </c:pt>
                <c:pt idx="13">
                  <c:v>2.7100000000000009</c:v>
                </c:pt>
                <c:pt idx="14">
                  <c:v>2.7304347826086972</c:v>
                </c:pt>
                <c:pt idx="15">
                  <c:v>2.7111111111111112</c:v>
                </c:pt>
                <c:pt idx="16">
                  <c:v>2.7649999999999992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</c:numCache>
            </c:numRef>
          </c:val>
          <c:smooth val="0"/>
        </c:ser>
        <c:ser>
          <c:idx val="5"/>
          <c:order val="4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Mg!$F$3:$F$20</c:f>
              <c:numCache>
                <c:formatCode>0.00</c:formatCode>
                <c:ptCount val="18"/>
                <c:pt idx="2">
                  <c:v>2.84</c:v>
                </c:pt>
                <c:pt idx="3">
                  <c:v>2.8299999999999992</c:v>
                </c:pt>
                <c:pt idx="4">
                  <c:v>2.8318181818181807</c:v>
                </c:pt>
                <c:pt idx="5">
                  <c:v>2.8299999999999992</c:v>
                </c:pt>
                <c:pt idx="6">
                  <c:v>2.8249999999999988</c:v>
                </c:pt>
                <c:pt idx="7">
                  <c:v>2.8380952380952373</c:v>
                </c:pt>
                <c:pt idx="8">
                  <c:v>2.8157894736842097</c:v>
                </c:pt>
                <c:pt idx="9">
                  <c:v>2.8272727272727263</c:v>
                </c:pt>
                <c:pt idx="10">
                  <c:v>2.8142857142857132</c:v>
                </c:pt>
                <c:pt idx="11">
                  <c:v>2.8416666666666655</c:v>
                </c:pt>
                <c:pt idx="12">
                  <c:v>2.8299999999999992</c:v>
                </c:pt>
                <c:pt idx="13">
                  <c:v>2.8291666666666657</c:v>
                </c:pt>
                <c:pt idx="14">
                  <c:v>2.8199999999999994</c:v>
                </c:pt>
                <c:pt idx="15">
                  <c:v>2.8349999999999991</c:v>
                </c:pt>
                <c:pt idx="16">
                  <c:v>2.8409090909090899</c:v>
                </c:pt>
                <c:pt idx="17">
                  <c:v>2.8333333333333326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Mg!$G$2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Mg!$G$3:$G$20</c:f>
              <c:numCache>
                <c:formatCode>0.00</c:formatCode>
                <c:ptCount val="18"/>
              </c:numCache>
            </c:numRef>
          </c:val>
          <c:smooth val="0"/>
        </c:ser>
        <c:ser>
          <c:idx val="15"/>
          <c:order val="6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>
              <a:solidFill>
                <a:srgbClr val="00FF00"/>
              </a:solidFill>
            </a:ln>
          </c:spPr>
          <c:marker>
            <c:symbol val="circle"/>
            <c:size val="7"/>
            <c:spPr>
              <a:solidFill>
                <a:srgbClr val="00FF00"/>
              </a:solidFill>
            </c:spPr>
          </c:marker>
          <c:val>
            <c:numRef>
              <c:f>Mg!$H$3:$H$20</c:f>
              <c:numCache>
                <c:formatCode>0.00</c:formatCode>
                <c:ptCount val="18"/>
                <c:pt idx="2">
                  <c:v>2.77</c:v>
                </c:pt>
                <c:pt idx="3">
                  <c:v>2.78</c:v>
                </c:pt>
                <c:pt idx="4">
                  <c:v>2.75</c:v>
                </c:pt>
                <c:pt idx="5">
                  <c:v>2.77</c:v>
                </c:pt>
                <c:pt idx="6">
                  <c:v>2.75</c:v>
                </c:pt>
                <c:pt idx="7">
                  <c:v>2.74</c:v>
                </c:pt>
                <c:pt idx="8">
                  <c:v>2.72</c:v>
                </c:pt>
                <c:pt idx="9">
                  <c:v>2.71</c:v>
                </c:pt>
                <c:pt idx="10">
                  <c:v>2.8</c:v>
                </c:pt>
                <c:pt idx="11">
                  <c:v>2.76</c:v>
                </c:pt>
                <c:pt idx="12">
                  <c:v>2.7519999999999998</c:v>
                </c:pt>
                <c:pt idx="13">
                  <c:v>2.77</c:v>
                </c:pt>
                <c:pt idx="14">
                  <c:v>2.8</c:v>
                </c:pt>
                <c:pt idx="15">
                  <c:v>2.77</c:v>
                </c:pt>
                <c:pt idx="16">
                  <c:v>2.74</c:v>
                </c:pt>
                <c:pt idx="17">
                  <c:v>2.75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Mg!$I$2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Mg!$I$3:$I$20</c:f>
              <c:numCache>
                <c:formatCode>0.00</c:formatCode>
                <c:ptCount val="18"/>
                <c:pt idx="2">
                  <c:v>2.7080000000000002</c:v>
                </c:pt>
                <c:pt idx="3">
                  <c:v>2.6930000000000001</c:v>
                </c:pt>
                <c:pt idx="4">
                  <c:v>2.7879999999999998</c:v>
                </c:pt>
                <c:pt idx="5">
                  <c:v>2.7669999999999999</c:v>
                </c:pt>
                <c:pt idx="6">
                  <c:v>2.7360000000000002</c:v>
                </c:pt>
                <c:pt idx="7">
                  <c:v>2.7530000000000001</c:v>
                </c:pt>
                <c:pt idx="8">
                  <c:v>2.7010000000000001</c:v>
                </c:pt>
                <c:pt idx="9">
                  <c:v>2.7490000000000001</c:v>
                </c:pt>
                <c:pt idx="10">
                  <c:v>2.7709999999999999</c:v>
                </c:pt>
                <c:pt idx="11">
                  <c:v>2.734</c:v>
                </c:pt>
                <c:pt idx="12">
                  <c:v>2.754</c:v>
                </c:pt>
                <c:pt idx="13">
                  <c:v>2.7749999999999999</c:v>
                </c:pt>
                <c:pt idx="14">
                  <c:v>2.7909999999999999</c:v>
                </c:pt>
                <c:pt idx="15">
                  <c:v>2.798</c:v>
                </c:pt>
                <c:pt idx="16">
                  <c:v>2.8570000000000002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Mg!$J$3:$J$20</c:f>
              <c:numCache>
                <c:formatCode>0.00</c:formatCode>
                <c:ptCount val="18"/>
                <c:pt idx="1">
                  <c:v>2.77</c:v>
                </c:pt>
                <c:pt idx="2">
                  <c:v>2.78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2.77</c:v>
                </c:pt>
                <c:pt idx="7">
                  <c:v>2.71</c:v>
                </c:pt>
                <c:pt idx="8">
                  <c:v>2.72</c:v>
                </c:pt>
                <c:pt idx="9">
                  <c:v>2.79</c:v>
                </c:pt>
                <c:pt idx="10">
                  <c:v>2.76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2.78</c:v>
                </c:pt>
                <c:pt idx="16">
                  <c:v>2.74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Mg!$K$2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Mg!$K$3:$K$20</c:f>
              <c:numCache>
                <c:formatCode>0.00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Mg!$L$2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Mg!$L$3:$L$20</c:f>
              <c:numCache>
                <c:formatCode>0.0</c:formatCode>
                <c:ptCount val="18"/>
                <c:pt idx="0">
                  <c:v>2.8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2.8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Mg!$M$2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Mg!$M$3:$M$20</c:f>
              <c:numCache>
                <c:formatCode>0.00</c:formatCode>
                <c:ptCount val="18"/>
                <c:pt idx="1">
                  <c:v>2.7646875</c:v>
                </c:pt>
                <c:pt idx="2">
                  <c:v>2.7694209956709956</c:v>
                </c:pt>
                <c:pt idx="3">
                  <c:v>2.7708099206349206</c:v>
                </c:pt>
                <c:pt idx="4">
                  <c:v>2.7810247778537245</c:v>
                </c:pt>
                <c:pt idx="5">
                  <c:v>2.7780911654135338</c:v>
                </c:pt>
                <c:pt idx="6">
                  <c:v>2.7598629870129869</c:v>
                </c:pt>
                <c:pt idx="7">
                  <c:v>2.7485295828857863</c:v>
                </c:pt>
                <c:pt idx="8">
                  <c:v>2.7564247672753304</c:v>
                </c:pt>
                <c:pt idx="9">
                  <c:v>2.7781064336801906</c:v>
                </c:pt>
                <c:pt idx="10">
                  <c:v>2.7779532312925173</c:v>
                </c:pt>
                <c:pt idx="11">
                  <c:v>2.7806845238095237</c:v>
                </c:pt>
                <c:pt idx="12">
                  <c:v>2.7815955382152859</c:v>
                </c:pt>
                <c:pt idx="13">
                  <c:v>2.779520238095238</c:v>
                </c:pt>
                <c:pt idx="14">
                  <c:v>2.7885561594202897</c:v>
                </c:pt>
                <c:pt idx="15">
                  <c:v>2.777248015873016</c:v>
                </c:pt>
                <c:pt idx="16">
                  <c:v>2.7836494279529993</c:v>
                </c:pt>
                <c:pt idx="17">
                  <c:v>2.7897678571428566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Mg!$N$2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Mg!$N$3:$N$20</c:f>
              <c:numCache>
                <c:formatCode>0.00</c:formatCode>
                <c:ptCount val="18"/>
                <c:pt idx="0">
                  <c:v>0</c:v>
                </c:pt>
                <c:pt idx="1">
                  <c:v>1.0624999999999662E-2</c:v>
                </c:pt>
                <c:pt idx="2">
                  <c:v>0.15666666666666584</c:v>
                </c:pt>
                <c:pt idx="3">
                  <c:v>0.13699999999999912</c:v>
                </c:pt>
                <c:pt idx="4">
                  <c:v>0.1318181818181805</c:v>
                </c:pt>
                <c:pt idx="5">
                  <c:v>0.1449999999999978</c:v>
                </c:pt>
                <c:pt idx="6">
                  <c:v>0.16590909090908834</c:v>
                </c:pt>
                <c:pt idx="7">
                  <c:v>0.16967418546365787</c:v>
                </c:pt>
                <c:pt idx="8">
                  <c:v>0.11478947368420966</c:v>
                </c:pt>
                <c:pt idx="9">
                  <c:v>0.11727272727272631</c:v>
                </c:pt>
                <c:pt idx="10">
                  <c:v>0.12514880952380736</c:v>
                </c:pt>
                <c:pt idx="11">
                  <c:v>0.10766666666666547</c:v>
                </c:pt>
                <c:pt idx="12">
                  <c:v>7.7999999999999403E-2</c:v>
                </c:pt>
                <c:pt idx="13">
                  <c:v>0.11916666666666487</c:v>
                </c:pt>
                <c:pt idx="14">
                  <c:v>8.9565217391302188E-2</c:v>
                </c:pt>
                <c:pt idx="15">
                  <c:v>0.12388888888888783</c:v>
                </c:pt>
                <c:pt idx="16">
                  <c:v>0.11699999999999999</c:v>
                </c:pt>
                <c:pt idx="17">
                  <c:v>8.3333333333332593E-2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Mg!$O$2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Mg!$O$3:$O$20</c:f>
              <c:numCache>
                <c:formatCode>0.0</c:formatCode>
                <c:ptCount val="18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  <c:pt idx="11">
                  <c:v>2.6</c:v>
                </c:pt>
                <c:pt idx="12">
                  <c:v>2.6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2.6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Mg!$P$2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Mg!$P$3:$P$20</c:f>
              <c:numCache>
                <c:formatCode>0.0</c:formatCode>
                <c:ptCount val="1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59072"/>
        <c:axId val="134673536"/>
      </c:lineChart>
      <c:catAx>
        <c:axId val="134659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4673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4673536"/>
        <c:scaling>
          <c:orientation val="minMax"/>
          <c:max val="3.2"/>
          <c:min val="2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465907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1163512069"/>
          <c:y val="0.10537504770361002"/>
          <c:w val="0.16393753721326387"/>
          <c:h val="0.855060164957124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761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IP!$B$3:$B$20</c:f>
              <c:numCache>
                <c:formatCode>0.00</c:formatCode>
                <c:ptCount val="18"/>
                <c:pt idx="1">
                  <c:v>5.934375000000002</c:v>
                </c:pt>
                <c:pt idx="2">
                  <c:v>5.9937500000000004</c:v>
                </c:pt>
                <c:pt idx="3">
                  <c:v>5.9937500000000004</c:v>
                </c:pt>
                <c:pt idx="4">
                  <c:v>6.0125000000000002</c:v>
                </c:pt>
                <c:pt idx="5">
                  <c:v>6.0062499999999996</c:v>
                </c:pt>
                <c:pt idx="6">
                  <c:v>6</c:v>
                </c:pt>
                <c:pt idx="7">
                  <c:v>5.9281250000000032</c:v>
                </c:pt>
                <c:pt idx="8">
                  <c:v>5.9093750000000016</c:v>
                </c:pt>
                <c:pt idx="9">
                  <c:v>5.8968750000000032</c:v>
                </c:pt>
                <c:pt idx="10">
                  <c:v>5.8406250000000037</c:v>
                </c:pt>
                <c:pt idx="11">
                  <c:v>5.8781250000000016</c:v>
                </c:pt>
                <c:pt idx="12">
                  <c:v>5.9312500000000021</c:v>
                </c:pt>
                <c:pt idx="13">
                  <c:v>5.9218750000000027</c:v>
                </c:pt>
                <c:pt idx="14">
                  <c:v>5.9531250000000009</c:v>
                </c:pt>
                <c:pt idx="15">
                  <c:v>5.934375000000002</c:v>
                </c:pt>
                <c:pt idx="16">
                  <c:v>5.9687500000000009</c:v>
                </c:pt>
                <c:pt idx="17">
                  <c:v>5.9083333333333359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IP!$C$3:$C$20</c:f>
              <c:numCache>
                <c:formatCode>0.00</c:formatCode>
                <c:ptCount val="18"/>
                <c:pt idx="2">
                  <c:v>5.9741818181818189</c:v>
                </c:pt>
                <c:pt idx="3">
                  <c:v>5.9982499999999996</c:v>
                </c:pt>
                <c:pt idx="4">
                  <c:v>5.9773684210526312</c:v>
                </c:pt>
                <c:pt idx="5">
                  <c:v>6.0110526315789485</c:v>
                </c:pt>
                <c:pt idx="6">
                  <c:v>6.0217000000000009</c:v>
                </c:pt>
                <c:pt idx="7">
                  <c:v>6.0244736842105269</c:v>
                </c:pt>
                <c:pt idx="8">
                  <c:v>6.0233157894736848</c:v>
                </c:pt>
                <c:pt idx="9">
                  <c:v>6.0376190476190477</c:v>
                </c:pt>
                <c:pt idx="10">
                  <c:v>6.0316666666666681</c:v>
                </c:pt>
                <c:pt idx="11">
                  <c:v>6.0211904761904753</c:v>
                </c:pt>
                <c:pt idx="12">
                  <c:v>6.0265238095238098</c:v>
                </c:pt>
                <c:pt idx="13">
                  <c:v>6.0362499999999999</c:v>
                </c:pt>
                <c:pt idx="14">
                  <c:v>6.0320833333333335</c:v>
                </c:pt>
                <c:pt idx="15">
                  <c:v>6.0392500000000009</c:v>
                </c:pt>
                <c:pt idx="16">
                  <c:v>6.0316666666666672</c:v>
                </c:pt>
                <c:pt idx="17">
                  <c:v>6.0327619047619052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IP!$D$3:$D$20</c:f>
              <c:numCache>
                <c:formatCode>0.00</c:formatCode>
                <c:ptCount val="18"/>
                <c:pt idx="2">
                  <c:v>5.8208333333333329</c:v>
                </c:pt>
                <c:pt idx="3">
                  <c:v>5.8388888888888877</c:v>
                </c:pt>
                <c:pt idx="4">
                  <c:v>5.8</c:v>
                </c:pt>
                <c:pt idx="5">
                  <c:v>5.8049999999999979</c:v>
                </c:pt>
                <c:pt idx="6">
                  <c:v>5.7909090909090901</c:v>
                </c:pt>
                <c:pt idx="7">
                  <c:v>5.7894736842105248</c:v>
                </c:pt>
                <c:pt idx="8">
                  <c:v>5.9000000000000021</c:v>
                </c:pt>
                <c:pt idx="9">
                  <c:v>5.9086956521739156</c:v>
                </c:pt>
                <c:pt idx="10">
                  <c:v>5.9380952380952383</c:v>
                </c:pt>
                <c:pt idx="11">
                  <c:v>5.87</c:v>
                </c:pt>
                <c:pt idx="12">
                  <c:v>5.9238095238095259</c:v>
                </c:pt>
                <c:pt idx="13">
                  <c:v>5.9523809523809534</c:v>
                </c:pt>
                <c:pt idx="14">
                  <c:v>5.9652173913043489</c:v>
                </c:pt>
                <c:pt idx="15">
                  <c:v>5.9588235294117657</c:v>
                </c:pt>
                <c:pt idx="16" formatCode="General">
                  <c:v>5.9550000000000001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IP!$E$3:$E$20</c:f>
              <c:numCache>
                <c:formatCode>0.00</c:formatCode>
                <c:ptCount val="18"/>
                <c:pt idx="1">
                  <c:v>6.07</c:v>
                </c:pt>
                <c:pt idx="2">
                  <c:v>6.03</c:v>
                </c:pt>
                <c:pt idx="3">
                  <c:v>5.99</c:v>
                </c:pt>
                <c:pt idx="4">
                  <c:v>5.96</c:v>
                </c:pt>
                <c:pt idx="5">
                  <c:v>5.97</c:v>
                </c:pt>
                <c:pt idx="6">
                  <c:v>5.99</c:v>
                </c:pt>
                <c:pt idx="7">
                  <c:v>5.97</c:v>
                </c:pt>
                <c:pt idx="8">
                  <c:v>5.99</c:v>
                </c:pt>
                <c:pt idx="9">
                  <c:v>5.98</c:v>
                </c:pt>
                <c:pt idx="10">
                  <c:v>6</c:v>
                </c:pt>
                <c:pt idx="11">
                  <c:v>6.04</c:v>
                </c:pt>
                <c:pt idx="12">
                  <c:v>6.02</c:v>
                </c:pt>
                <c:pt idx="13">
                  <c:v>6.03</c:v>
                </c:pt>
                <c:pt idx="14">
                  <c:v>6.02</c:v>
                </c:pt>
                <c:pt idx="15">
                  <c:v>6.03</c:v>
                </c:pt>
                <c:pt idx="16">
                  <c:v>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IP!$F$3:$F$20</c:f>
              <c:numCache>
                <c:formatCode>0.00</c:formatCode>
                <c:ptCount val="18"/>
                <c:pt idx="2">
                  <c:v>6</c:v>
                </c:pt>
                <c:pt idx="3">
                  <c:v>5.9899999999999993</c:v>
                </c:pt>
                <c:pt idx="4">
                  <c:v>5.9909090909090912</c:v>
                </c:pt>
                <c:pt idx="5">
                  <c:v>6.01</c:v>
                </c:pt>
                <c:pt idx="6">
                  <c:v>5.9950000000000001</c:v>
                </c:pt>
                <c:pt idx="7">
                  <c:v>6.0095238095238086</c:v>
                </c:pt>
                <c:pt idx="8">
                  <c:v>5.9894736842105258</c:v>
                </c:pt>
                <c:pt idx="9">
                  <c:v>5.9318181818181834</c:v>
                </c:pt>
                <c:pt idx="10">
                  <c:v>5.9952380952380953</c:v>
                </c:pt>
                <c:pt idx="11">
                  <c:v>5.950000000000002</c:v>
                </c:pt>
                <c:pt idx="12">
                  <c:v>5.955000000000001</c:v>
                </c:pt>
                <c:pt idx="13">
                  <c:v>5.9250000000000007</c:v>
                </c:pt>
                <c:pt idx="14">
                  <c:v>5.9733333333333327</c:v>
                </c:pt>
                <c:pt idx="15">
                  <c:v>5.98</c:v>
                </c:pt>
                <c:pt idx="16">
                  <c:v>5.9454545454545462</c:v>
                </c:pt>
                <c:pt idx="17">
                  <c:v>5.9550000000000018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IP!$G$3:$G$20</c:f>
              <c:numCache>
                <c:formatCode>0.00</c:formatCode>
                <c:ptCount val="18"/>
                <c:pt idx="0">
                  <c:v>5.9708333333333341</c:v>
                </c:pt>
                <c:pt idx="1">
                  <c:v>5.9684523809523826</c:v>
                </c:pt>
                <c:pt idx="2">
                  <c:v>5.9200000000000008</c:v>
                </c:pt>
                <c:pt idx="3">
                  <c:v>5.9156250000000004</c:v>
                </c:pt>
                <c:pt idx="4">
                  <c:v>5.9350000000000014</c:v>
                </c:pt>
                <c:pt idx="5">
                  <c:v>5.9253333333333327</c:v>
                </c:pt>
                <c:pt idx="6">
                  <c:v>5.8574999999999999</c:v>
                </c:pt>
                <c:pt idx="7">
                  <c:v>5.9333333333333345</c:v>
                </c:pt>
                <c:pt idx="8">
                  <c:v>5.9575000000000005</c:v>
                </c:pt>
                <c:pt idx="9">
                  <c:v>5.8631944444444457</c:v>
                </c:pt>
                <c:pt idx="10">
                  <c:v>5.9035714285714294</c:v>
                </c:pt>
                <c:pt idx="11">
                  <c:v>5.8833333333333329</c:v>
                </c:pt>
                <c:pt idx="12">
                  <c:v>5.863157894736843</c:v>
                </c:pt>
                <c:pt idx="13">
                  <c:v>5.9272727272727286</c:v>
                </c:pt>
                <c:pt idx="14">
                  <c:v>5.9026315789473696</c:v>
                </c:pt>
                <c:pt idx="15">
                  <c:v>5.8687500000000004</c:v>
                </c:pt>
                <c:pt idx="16">
                  <c:v>5.9072463768115959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IP!$H$3:$H$20</c:f>
              <c:numCache>
                <c:formatCode>0.00</c:formatCode>
                <c:ptCount val="18"/>
                <c:pt idx="2">
                  <c:v>6.08</c:v>
                </c:pt>
                <c:pt idx="3">
                  <c:v>6.06</c:v>
                </c:pt>
                <c:pt idx="4">
                  <c:v>6.04</c:v>
                </c:pt>
                <c:pt idx="5">
                  <c:v>6.03</c:v>
                </c:pt>
                <c:pt idx="6">
                  <c:v>6.02</c:v>
                </c:pt>
                <c:pt idx="7">
                  <c:v>6.03</c:v>
                </c:pt>
                <c:pt idx="8">
                  <c:v>5.99</c:v>
                </c:pt>
                <c:pt idx="9">
                  <c:v>5.99</c:v>
                </c:pt>
                <c:pt idx="10">
                  <c:v>6.02</c:v>
                </c:pt>
                <c:pt idx="11">
                  <c:v>6.01</c:v>
                </c:pt>
                <c:pt idx="12">
                  <c:v>5.99</c:v>
                </c:pt>
                <c:pt idx="13">
                  <c:v>5.98</c:v>
                </c:pt>
                <c:pt idx="14">
                  <c:v>5.99</c:v>
                </c:pt>
                <c:pt idx="15">
                  <c:v>6.01</c:v>
                </c:pt>
                <c:pt idx="16">
                  <c:v>6</c:v>
                </c:pt>
                <c:pt idx="17">
                  <c:v>6.04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IP!$I$3:$I$20</c:f>
              <c:numCache>
                <c:formatCode>0.00</c:formatCode>
                <c:ptCount val="18"/>
                <c:pt idx="2">
                  <c:v>5.9539999999999997</c:v>
                </c:pt>
                <c:pt idx="3">
                  <c:v>5.9630000000000001</c:v>
                </c:pt>
                <c:pt idx="4">
                  <c:v>5.9749999999999996</c:v>
                </c:pt>
                <c:pt idx="5">
                  <c:v>5.9660000000000002</c:v>
                </c:pt>
                <c:pt idx="6">
                  <c:v>5.9880000000000004</c:v>
                </c:pt>
                <c:pt idx="7">
                  <c:v>6.0229999999999997</c:v>
                </c:pt>
                <c:pt idx="8">
                  <c:v>6.0259999999999998</c:v>
                </c:pt>
                <c:pt idx="9">
                  <c:v>5.9850000000000003</c:v>
                </c:pt>
                <c:pt idx="10">
                  <c:v>5.9470000000000001</c:v>
                </c:pt>
                <c:pt idx="11">
                  <c:v>5.9550000000000001</c:v>
                </c:pt>
                <c:pt idx="12">
                  <c:v>5.9260000000000002</c:v>
                </c:pt>
                <c:pt idx="13">
                  <c:v>5.9240000000000004</c:v>
                </c:pt>
                <c:pt idx="14">
                  <c:v>5.9660000000000002</c:v>
                </c:pt>
                <c:pt idx="15">
                  <c:v>5.9859999999999998</c:v>
                </c:pt>
                <c:pt idx="16">
                  <c:v>5.9640000000000004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IP!$J$3:$J$20</c:f>
              <c:numCache>
                <c:formatCode>0.00</c:formatCode>
                <c:ptCount val="18"/>
                <c:pt idx="1">
                  <c:v>5.83</c:v>
                </c:pt>
                <c:pt idx="2">
                  <c:v>5.8</c:v>
                </c:pt>
                <c:pt idx="3">
                  <c:v>5.76</c:v>
                </c:pt>
                <c:pt idx="4">
                  <c:v>5.81</c:v>
                </c:pt>
                <c:pt idx="5">
                  <c:v>5.82</c:v>
                </c:pt>
                <c:pt idx="6">
                  <c:v>5.85</c:v>
                </c:pt>
                <c:pt idx="7">
                  <c:v>5.84</c:v>
                </c:pt>
                <c:pt idx="8">
                  <c:v>5.77</c:v>
                </c:pt>
                <c:pt idx="9">
                  <c:v>5.81</c:v>
                </c:pt>
                <c:pt idx="10">
                  <c:v>5.8</c:v>
                </c:pt>
                <c:pt idx="11">
                  <c:v>5.77</c:v>
                </c:pt>
                <c:pt idx="12">
                  <c:v>5.85</c:v>
                </c:pt>
                <c:pt idx="13">
                  <c:v>5.77</c:v>
                </c:pt>
                <c:pt idx="14">
                  <c:v>5.8</c:v>
                </c:pt>
                <c:pt idx="15">
                  <c:v>5.78</c:v>
                </c:pt>
                <c:pt idx="16">
                  <c:v>5.88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IP!$K$3:$K$20</c:f>
              <c:numCache>
                <c:formatCode>0.00</c:formatCode>
                <c:ptCount val="18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5.9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5.9</c:v>
                </c:pt>
                <c:pt idx="12">
                  <c:v>5.8</c:v>
                </c:pt>
                <c:pt idx="13">
                  <c:v>5.8</c:v>
                </c:pt>
                <c:pt idx="14">
                  <c:v>5.9</c:v>
                </c:pt>
                <c:pt idx="15">
                  <c:v>6</c:v>
                </c:pt>
                <c:pt idx="16">
                  <c:v>5.9</c:v>
                </c:pt>
                <c:pt idx="17">
                  <c:v>6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IP!$L$3:$L$20</c:f>
              <c:numCache>
                <c:formatCode>0.0</c:formatCode>
                <c:ptCount val="18"/>
                <c:pt idx="0">
                  <c:v>5.9</c:v>
                </c:pt>
                <c:pt idx="1">
                  <c:v>5.9</c:v>
                </c:pt>
                <c:pt idx="2">
                  <c:v>5.9</c:v>
                </c:pt>
                <c:pt idx="3">
                  <c:v>5.9</c:v>
                </c:pt>
                <c:pt idx="4">
                  <c:v>5.9</c:v>
                </c:pt>
                <c:pt idx="5">
                  <c:v>5.9</c:v>
                </c:pt>
                <c:pt idx="6">
                  <c:v>5.9</c:v>
                </c:pt>
                <c:pt idx="7">
                  <c:v>5.9</c:v>
                </c:pt>
                <c:pt idx="8">
                  <c:v>5.9</c:v>
                </c:pt>
                <c:pt idx="9">
                  <c:v>5.9</c:v>
                </c:pt>
                <c:pt idx="10">
                  <c:v>5.9</c:v>
                </c:pt>
                <c:pt idx="11">
                  <c:v>5.9</c:v>
                </c:pt>
                <c:pt idx="12">
                  <c:v>5.9</c:v>
                </c:pt>
                <c:pt idx="13">
                  <c:v>5.9</c:v>
                </c:pt>
                <c:pt idx="14">
                  <c:v>5.9</c:v>
                </c:pt>
                <c:pt idx="15">
                  <c:v>5.9</c:v>
                </c:pt>
                <c:pt idx="16">
                  <c:v>5.9</c:v>
                </c:pt>
                <c:pt idx="17">
                  <c:v>5.9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IP!$M$2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IP!$M$3:$M$20</c:f>
              <c:numCache>
                <c:formatCode>0.00</c:formatCode>
                <c:ptCount val="18"/>
                <c:pt idx="0">
                  <c:v>5.885416666666667</c:v>
                </c:pt>
                <c:pt idx="1">
                  <c:v>5.9205654761904771</c:v>
                </c:pt>
                <c:pt idx="2">
                  <c:v>5.937276515151515</c:v>
                </c:pt>
                <c:pt idx="3">
                  <c:v>5.9309513888888885</c:v>
                </c:pt>
                <c:pt idx="4">
                  <c:v>5.9300777511961726</c:v>
                </c:pt>
                <c:pt idx="5">
                  <c:v>5.9343635964912282</c:v>
                </c:pt>
                <c:pt idx="6">
                  <c:v>5.9413109090909089</c:v>
                </c:pt>
                <c:pt idx="7">
                  <c:v>5.9347929511278199</c:v>
                </c:pt>
                <c:pt idx="8">
                  <c:v>5.9355664473684211</c:v>
                </c:pt>
                <c:pt idx="9">
                  <c:v>5.92032023260556</c:v>
                </c:pt>
                <c:pt idx="10">
                  <c:v>5.9276196428571435</c:v>
                </c:pt>
                <c:pt idx="11">
                  <c:v>5.9277648809523802</c:v>
                </c:pt>
                <c:pt idx="12">
                  <c:v>5.928574122807019</c:v>
                </c:pt>
                <c:pt idx="13">
                  <c:v>5.9266778679653687</c:v>
                </c:pt>
                <c:pt idx="14">
                  <c:v>5.9502390636918383</c:v>
                </c:pt>
                <c:pt idx="15">
                  <c:v>5.9587198529411767</c:v>
                </c:pt>
                <c:pt idx="16">
                  <c:v>5.9552117588932809</c:v>
                </c:pt>
                <c:pt idx="17">
                  <c:v>5.9872190476190479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IP!$N$2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IP!$N$3:$N$20</c:f>
              <c:numCache>
                <c:formatCode>0.00</c:formatCode>
                <c:ptCount val="18"/>
                <c:pt idx="0">
                  <c:v>0.17083333333333428</c:v>
                </c:pt>
                <c:pt idx="1">
                  <c:v>0.27000000000000046</c:v>
                </c:pt>
                <c:pt idx="2">
                  <c:v>0.28000000000000025</c:v>
                </c:pt>
                <c:pt idx="3">
                  <c:v>0.29999999999999982</c:v>
                </c:pt>
                <c:pt idx="4">
                  <c:v>0.24000000000000021</c:v>
                </c:pt>
                <c:pt idx="5">
                  <c:v>0.23000000000000043</c:v>
                </c:pt>
                <c:pt idx="6">
                  <c:v>0.23079090909091082</c:v>
                </c:pt>
                <c:pt idx="7">
                  <c:v>0.24052631578947548</c:v>
                </c:pt>
                <c:pt idx="8">
                  <c:v>0.25600000000000023</c:v>
                </c:pt>
                <c:pt idx="9">
                  <c:v>0.23761904761904784</c:v>
                </c:pt>
                <c:pt idx="10">
                  <c:v>0.23166666666666824</c:v>
                </c:pt>
                <c:pt idx="11">
                  <c:v>0.27000000000000046</c:v>
                </c:pt>
                <c:pt idx="12">
                  <c:v>0.22652380952381002</c:v>
                </c:pt>
                <c:pt idx="13">
                  <c:v>0.26625000000000032</c:v>
                </c:pt>
                <c:pt idx="14">
                  <c:v>0.23208333333333364</c:v>
                </c:pt>
                <c:pt idx="15">
                  <c:v>0.25925000000000065</c:v>
                </c:pt>
                <c:pt idx="16">
                  <c:v>0.15166666666666728</c:v>
                </c:pt>
                <c:pt idx="17">
                  <c:v>0.13166666666666416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IP!$O$2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IP!$O$3:$O$20</c:f>
              <c:numCache>
                <c:formatCode>0.0</c:formatCode>
                <c:ptCount val="18"/>
                <c:pt idx="0">
                  <c:v>5.7</c:v>
                </c:pt>
                <c:pt idx="1">
                  <c:v>5.7</c:v>
                </c:pt>
                <c:pt idx="2">
                  <c:v>5.7</c:v>
                </c:pt>
                <c:pt idx="3">
                  <c:v>5.7</c:v>
                </c:pt>
                <c:pt idx="4">
                  <c:v>5.7</c:v>
                </c:pt>
                <c:pt idx="5">
                  <c:v>5.7</c:v>
                </c:pt>
                <c:pt idx="6">
                  <c:v>5.7</c:v>
                </c:pt>
                <c:pt idx="7">
                  <c:v>5.7</c:v>
                </c:pt>
                <c:pt idx="8">
                  <c:v>5.7</c:v>
                </c:pt>
                <c:pt idx="9">
                  <c:v>5.7</c:v>
                </c:pt>
                <c:pt idx="10">
                  <c:v>5.7</c:v>
                </c:pt>
                <c:pt idx="11">
                  <c:v>5.7</c:v>
                </c:pt>
                <c:pt idx="12">
                  <c:v>5.7</c:v>
                </c:pt>
                <c:pt idx="13">
                  <c:v>5.7</c:v>
                </c:pt>
                <c:pt idx="14">
                  <c:v>5.7</c:v>
                </c:pt>
                <c:pt idx="15">
                  <c:v>5.7</c:v>
                </c:pt>
                <c:pt idx="16">
                  <c:v>5.7</c:v>
                </c:pt>
                <c:pt idx="17">
                  <c:v>5.7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IP!$P$2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IP!$P$3:$P$20</c:f>
              <c:numCache>
                <c:formatCode>0.0</c:formatCode>
                <c:ptCount val="18"/>
                <c:pt idx="0">
                  <c:v>6.1</c:v>
                </c:pt>
                <c:pt idx="1">
                  <c:v>6.1</c:v>
                </c:pt>
                <c:pt idx="2">
                  <c:v>6.1</c:v>
                </c:pt>
                <c:pt idx="3">
                  <c:v>6.1</c:v>
                </c:pt>
                <c:pt idx="4">
                  <c:v>6.1</c:v>
                </c:pt>
                <c:pt idx="5">
                  <c:v>6.1</c:v>
                </c:pt>
                <c:pt idx="6">
                  <c:v>6.1</c:v>
                </c:pt>
                <c:pt idx="7">
                  <c:v>6.1</c:v>
                </c:pt>
                <c:pt idx="8">
                  <c:v>6.1</c:v>
                </c:pt>
                <c:pt idx="9">
                  <c:v>6.1</c:v>
                </c:pt>
                <c:pt idx="10">
                  <c:v>6.1</c:v>
                </c:pt>
                <c:pt idx="11">
                  <c:v>6.1</c:v>
                </c:pt>
                <c:pt idx="12">
                  <c:v>6.1</c:v>
                </c:pt>
                <c:pt idx="13">
                  <c:v>6.1</c:v>
                </c:pt>
                <c:pt idx="14">
                  <c:v>6.1</c:v>
                </c:pt>
                <c:pt idx="15">
                  <c:v>6.1</c:v>
                </c:pt>
                <c:pt idx="16">
                  <c:v>6.1</c:v>
                </c:pt>
                <c:pt idx="17">
                  <c:v>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84032"/>
        <c:axId val="134702208"/>
      </c:lineChart>
      <c:catAx>
        <c:axId val="134684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4702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4702208"/>
        <c:scaling>
          <c:orientation val="minMax"/>
          <c:max val="6.3"/>
          <c:min val="5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468403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40696228757"/>
          <c:y val="0.12117137256358383"/>
          <c:w val="0.16141754385964904"/>
          <c:h val="0.872410233114531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1190827686564"/>
          <c:y val="7.6923192492777168E-2"/>
          <c:w val="0.58572294272039527"/>
          <c:h val="0.78461656342632657"/>
        </c:manualLayout>
      </c:layout>
      <c:lineChart>
        <c:grouping val="standard"/>
        <c:varyColors val="0"/>
        <c:ser>
          <c:idx val="2"/>
          <c:order val="0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>
              <a:solidFill>
                <a:srgbClr val="FF66CC"/>
              </a:solidFill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CL!$C$3:$C$20</c:f>
              <c:numCache>
                <c:formatCode>0.0</c:formatCode>
                <c:ptCount val="18"/>
                <c:pt idx="2">
                  <c:v>106.53786363636362</c:v>
                </c:pt>
                <c:pt idx="3">
                  <c:v>106.70584999999998</c:v>
                </c:pt>
                <c:pt idx="4">
                  <c:v>106.55963157894735</c:v>
                </c:pt>
                <c:pt idx="5">
                  <c:v>106.4921052631579</c:v>
                </c:pt>
                <c:pt idx="6">
                  <c:v>106.27625</c:v>
                </c:pt>
                <c:pt idx="7">
                  <c:v>106.45699999999999</c:v>
                </c:pt>
                <c:pt idx="8">
                  <c:v>106.33684210526316</c:v>
                </c:pt>
                <c:pt idx="9">
                  <c:v>106.28333333333337</c:v>
                </c:pt>
                <c:pt idx="10">
                  <c:v>105.56428571428572</c:v>
                </c:pt>
                <c:pt idx="11">
                  <c:v>107.26028571428569</c:v>
                </c:pt>
                <c:pt idx="12">
                  <c:v>105.99761904761904</c:v>
                </c:pt>
                <c:pt idx="13">
                  <c:v>105.97</c:v>
                </c:pt>
                <c:pt idx="14">
                  <c:v>106.65625</c:v>
                </c:pt>
                <c:pt idx="15">
                  <c:v>106.78749999999999</c:v>
                </c:pt>
                <c:pt idx="16">
                  <c:v>106.72457142857145</c:v>
                </c:pt>
                <c:pt idx="17">
                  <c:v>108.37776190476191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CL!$G$3:$G$20</c:f>
              <c:numCache>
                <c:formatCode>0.0</c:formatCode>
                <c:ptCount val="18"/>
                <c:pt idx="0">
                  <c:v>107.30869565217392</c:v>
                </c:pt>
                <c:pt idx="1">
                  <c:v>107.708</c:v>
                </c:pt>
                <c:pt idx="2">
                  <c:v>107.29600000000001</c:v>
                </c:pt>
                <c:pt idx="3">
                  <c:v>107.71249999999999</c:v>
                </c:pt>
                <c:pt idx="4">
                  <c:v>107.0888888888889</c:v>
                </c:pt>
                <c:pt idx="5">
                  <c:v>106.61250000000001</c:v>
                </c:pt>
                <c:pt idx="6">
                  <c:v>106.16999999999999</c:v>
                </c:pt>
                <c:pt idx="7">
                  <c:v>107.21499999999999</c:v>
                </c:pt>
                <c:pt idx="8">
                  <c:v>106.92105263157896</c:v>
                </c:pt>
                <c:pt idx="9">
                  <c:v>107.02083333333333</c:v>
                </c:pt>
                <c:pt idx="10">
                  <c:v>107.5642857142857</c:v>
                </c:pt>
                <c:pt idx="11">
                  <c:v>107.80588235294118</c:v>
                </c:pt>
                <c:pt idx="12">
                  <c:v>108.425</c:v>
                </c:pt>
                <c:pt idx="13">
                  <c:v>107.45</c:v>
                </c:pt>
                <c:pt idx="14">
                  <c:v>107.4105263157895</c:v>
                </c:pt>
                <c:pt idx="15">
                  <c:v>107.98571428571428</c:v>
                </c:pt>
                <c:pt idx="16">
                  <c:v>108.5086956521739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CL!$H$3:$H$20</c:f>
              <c:numCache>
                <c:formatCode>0.0</c:formatCode>
                <c:ptCount val="18"/>
                <c:pt idx="2">
                  <c:v>107.5</c:v>
                </c:pt>
                <c:pt idx="3">
                  <c:v>107.2</c:v>
                </c:pt>
                <c:pt idx="4">
                  <c:v>107</c:v>
                </c:pt>
                <c:pt idx="5">
                  <c:v>106.6</c:v>
                </c:pt>
                <c:pt idx="6">
                  <c:v>106.8</c:v>
                </c:pt>
                <c:pt idx="7">
                  <c:v>106.4</c:v>
                </c:pt>
                <c:pt idx="8">
                  <c:v>106.6</c:v>
                </c:pt>
                <c:pt idx="9">
                  <c:v>106.4</c:v>
                </c:pt>
                <c:pt idx="10">
                  <c:v>108.4</c:v>
                </c:pt>
                <c:pt idx="11">
                  <c:v>108.3</c:v>
                </c:pt>
                <c:pt idx="12">
                  <c:v>107.8</c:v>
                </c:pt>
                <c:pt idx="13">
                  <c:v>107.4</c:v>
                </c:pt>
                <c:pt idx="14">
                  <c:v>107.1</c:v>
                </c:pt>
                <c:pt idx="15">
                  <c:v>107.6</c:v>
                </c:pt>
                <c:pt idx="16">
                  <c:v>107.8</c:v>
                </c:pt>
                <c:pt idx="17">
                  <c:v>107.1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CL!$O$2</c:f>
              <c:strCache>
                <c:ptCount val="1"/>
                <c:pt idx="0">
                  <c:v>日立認証値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CL!$O$3:$O$20</c:f>
              <c:numCache>
                <c:formatCode>0</c:formatCode>
                <c:ptCount val="18"/>
                <c:pt idx="0">
                  <c:v>108</c:v>
                </c:pt>
                <c:pt idx="1">
                  <c:v>108</c:v>
                </c:pt>
                <c:pt idx="2">
                  <c:v>108</c:v>
                </c:pt>
                <c:pt idx="3">
                  <c:v>108</c:v>
                </c:pt>
                <c:pt idx="4">
                  <c:v>108</c:v>
                </c:pt>
                <c:pt idx="5">
                  <c:v>108</c:v>
                </c:pt>
                <c:pt idx="6">
                  <c:v>108</c:v>
                </c:pt>
                <c:pt idx="7">
                  <c:v>108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108</c:v>
                </c:pt>
                <c:pt idx="13">
                  <c:v>108</c:v>
                </c:pt>
                <c:pt idx="14">
                  <c:v>108</c:v>
                </c:pt>
                <c:pt idx="15">
                  <c:v>108</c:v>
                </c:pt>
                <c:pt idx="16">
                  <c:v>108</c:v>
                </c:pt>
                <c:pt idx="17">
                  <c:v>108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CL!$P$2</c:f>
              <c:strCache>
                <c:ptCount val="1"/>
                <c:pt idx="0">
                  <c:v>日立平均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 w="12700"/>
            </c:spPr>
          </c:marker>
          <c:val>
            <c:numRef>
              <c:f>CL!$P$3:$P$20</c:f>
              <c:numCache>
                <c:formatCode>0.0</c:formatCode>
                <c:ptCount val="18"/>
                <c:pt idx="0">
                  <c:v>107.30869565217392</c:v>
                </c:pt>
                <c:pt idx="1">
                  <c:v>107.708</c:v>
                </c:pt>
                <c:pt idx="2">
                  <c:v>107.11128787878788</c:v>
                </c:pt>
                <c:pt idx="3">
                  <c:v>107.20611666666666</c:v>
                </c:pt>
                <c:pt idx="4">
                  <c:v>106.88284015594542</c:v>
                </c:pt>
                <c:pt idx="5">
                  <c:v>106.56820175438595</c:v>
                </c:pt>
                <c:pt idx="6">
                  <c:v>106.41541666666666</c:v>
                </c:pt>
                <c:pt idx="7">
                  <c:v>106.69066666666667</c:v>
                </c:pt>
                <c:pt idx="8">
                  <c:v>106.61929824561405</c:v>
                </c:pt>
                <c:pt idx="9">
                  <c:v>106.56805555555557</c:v>
                </c:pt>
                <c:pt idx="10">
                  <c:v>107.17619047619048</c:v>
                </c:pt>
                <c:pt idx="11">
                  <c:v>107.78872268907561</c:v>
                </c:pt>
                <c:pt idx="12">
                  <c:v>107.40753968253968</c:v>
                </c:pt>
                <c:pt idx="13">
                  <c:v>106.94000000000001</c:v>
                </c:pt>
                <c:pt idx="14">
                  <c:v>107.05559210526316</c:v>
                </c:pt>
                <c:pt idx="15">
                  <c:v>107.4577380952381</c:v>
                </c:pt>
                <c:pt idx="16">
                  <c:v>107.67775569358179</c:v>
                </c:pt>
                <c:pt idx="17">
                  <c:v>107.73888095238095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CL!$U$2</c:f>
              <c:strCache>
                <c:ptCount val="1"/>
                <c:pt idx="0">
                  <c:v>日立上限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</c:spPr>
          </c:marker>
          <c:val>
            <c:numRef>
              <c:f>CL!$U$3:$U$20</c:f>
              <c:numCache>
                <c:formatCode>General</c:formatCode>
                <c:ptCount val="18"/>
                <c:pt idx="0">
                  <c:v>111</c:v>
                </c:pt>
                <c:pt idx="1">
                  <c:v>111</c:v>
                </c:pt>
                <c:pt idx="2">
                  <c:v>111</c:v>
                </c:pt>
                <c:pt idx="3">
                  <c:v>111</c:v>
                </c:pt>
                <c:pt idx="4">
                  <c:v>111</c:v>
                </c:pt>
                <c:pt idx="5">
                  <c:v>111</c:v>
                </c:pt>
                <c:pt idx="6">
                  <c:v>111</c:v>
                </c:pt>
                <c:pt idx="7">
                  <c:v>111</c:v>
                </c:pt>
                <c:pt idx="8">
                  <c:v>111</c:v>
                </c:pt>
                <c:pt idx="9">
                  <c:v>111</c:v>
                </c:pt>
                <c:pt idx="10">
                  <c:v>111</c:v>
                </c:pt>
                <c:pt idx="11">
                  <c:v>111</c:v>
                </c:pt>
                <c:pt idx="12">
                  <c:v>111</c:v>
                </c:pt>
                <c:pt idx="13">
                  <c:v>111</c:v>
                </c:pt>
                <c:pt idx="14">
                  <c:v>111</c:v>
                </c:pt>
                <c:pt idx="15">
                  <c:v>111</c:v>
                </c:pt>
                <c:pt idx="16">
                  <c:v>111</c:v>
                </c:pt>
                <c:pt idx="17">
                  <c:v>111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CL!$T$2</c:f>
              <c:strCache>
                <c:ptCount val="1"/>
                <c:pt idx="0">
                  <c:v>日立下限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CL!$T$3:$T$20</c:f>
              <c:numCache>
                <c:formatCode>General</c:formatCode>
                <c:ptCount val="18"/>
                <c:pt idx="0">
                  <c:v>105</c:v>
                </c:pt>
                <c:pt idx="1">
                  <c:v>105</c:v>
                </c:pt>
                <c:pt idx="2">
                  <c:v>105</c:v>
                </c:pt>
                <c:pt idx="3">
                  <c:v>105</c:v>
                </c:pt>
                <c:pt idx="4">
                  <c:v>105</c:v>
                </c:pt>
                <c:pt idx="5">
                  <c:v>105</c:v>
                </c:pt>
                <c:pt idx="6">
                  <c:v>105</c:v>
                </c:pt>
                <c:pt idx="7">
                  <c:v>105</c:v>
                </c:pt>
                <c:pt idx="8">
                  <c:v>105</c:v>
                </c:pt>
                <c:pt idx="9">
                  <c:v>105</c:v>
                </c:pt>
                <c:pt idx="10">
                  <c:v>105</c:v>
                </c:pt>
                <c:pt idx="11">
                  <c:v>105</c:v>
                </c:pt>
                <c:pt idx="12">
                  <c:v>105</c:v>
                </c:pt>
                <c:pt idx="13">
                  <c:v>105</c:v>
                </c:pt>
                <c:pt idx="14">
                  <c:v>105</c:v>
                </c:pt>
                <c:pt idx="15">
                  <c:v>105</c:v>
                </c:pt>
                <c:pt idx="16">
                  <c:v>105</c:v>
                </c:pt>
                <c:pt idx="17">
                  <c:v>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44288"/>
        <c:axId val="192446464"/>
      </c:lineChart>
      <c:catAx>
        <c:axId val="192444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446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446464"/>
        <c:scaling>
          <c:orientation val="minMax"/>
          <c:max val="114"/>
          <c:min val="1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44428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412885821655026"/>
          <c:y val="9.1814263957746028E-2"/>
          <c:w val="0.18826278007287897"/>
          <c:h val="0.611456530896600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7743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IgG!$B$3:$B$20</c:f>
              <c:numCache>
                <c:formatCode>0.0</c:formatCode>
                <c:ptCount val="18"/>
                <c:pt idx="1">
                  <c:v>965.65625</c:v>
                </c:pt>
                <c:pt idx="2">
                  <c:v>980.71875</c:v>
                </c:pt>
                <c:pt idx="3">
                  <c:v>970.1875</c:v>
                </c:pt>
                <c:pt idx="4">
                  <c:v>965</c:v>
                </c:pt>
                <c:pt idx="5">
                  <c:v>961.75</c:v>
                </c:pt>
                <c:pt idx="6">
                  <c:v>954.15625</c:v>
                </c:pt>
                <c:pt idx="7">
                  <c:v>961.75</c:v>
                </c:pt>
                <c:pt idx="8">
                  <c:v>960.96875</c:v>
                </c:pt>
                <c:pt idx="9">
                  <c:v>953.21875</c:v>
                </c:pt>
                <c:pt idx="10">
                  <c:v>955.6875</c:v>
                </c:pt>
                <c:pt idx="11">
                  <c:v>955.5</c:v>
                </c:pt>
                <c:pt idx="12">
                  <c:v>949.84375</c:v>
                </c:pt>
                <c:pt idx="13">
                  <c:v>958.40625</c:v>
                </c:pt>
                <c:pt idx="14">
                  <c:v>957.28125</c:v>
                </c:pt>
                <c:pt idx="15">
                  <c:v>961.09375</c:v>
                </c:pt>
                <c:pt idx="16">
                  <c:v>956.65625</c:v>
                </c:pt>
                <c:pt idx="17">
                  <c:v>951.41666666666663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IgG!$C$3:$C$20</c:f>
              <c:numCache>
                <c:formatCode>0.0</c:formatCode>
                <c:ptCount val="18"/>
                <c:pt idx="2">
                  <c:v>1069.95</c:v>
                </c:pt>
                <c:pt idx="3">
                  <c:v>1067.0274999999999</c:v>
                </c:pt>
                <c:pt idx="4">
                  <c:v>961.86842105263133</c:v>
                </c:pt>
                <c:pt idx="5">
                  <c:v>1005.8868421052631</c:v>
                </c:pt>
                <c:pt idx="6">
                  <c:v>1017.7291500000001</c:v>
                </c:pt>
                <c:pt idx="7">
                  <c:v>976.04647368421058</c:v>
                </c:pt>
                <c:pt idx="8">
                  <c:v>949.25526315789466</c:v>
                </c:pt>
                <c:pt idx="9">
                  <c:v>944.77619047619044</c:v>
                </c:pt>
                <c:pt idx="10">
                  <c:v>949.02380952380975</c:v>
                </c:pt>
                <c:pt idx="11">
                  <c:v>948.4</c:v>
                </c:pt>
                <c:pt idx="12">
                  <c:v>954.53571428571411</c:v>
                </c:pt>
                <c:pt idx="13">
                  <c:v>952.74249999999995</c:v>
                </c:pt>
                <c:pt idx="14">
                  <c:v>957.58541666666679</c:v>
                </c:pt>
                <c:pt idx="15">
                  <c:v>936.39835000000005</c:v>
                </c:pt>
                <c:pt idx="16">
                  <c:v>928.17380952380938</c:v>
                </c:pt>
                <c:pt idx="17">
                  <c:v>932.00714285714298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IgG!$E$2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IgG!$E$3:$E$20</c:f>
              <c:numCache>
                <c:formatCode>0.0</c:formatCode>
                <c:ptCount val="18"/>
                <c:pt idx="1">
                  <c:v>955.48</c:v>
                </c:pt>
                <c:pt idx="2">
                  <c:v>964.49</c:v>
                </c:pt>
                <c:pt idx="3">
                  <c:v>968.4</c:v>
                </c:pt>
                <c:pt idx="4">
                  <c:v>961.05</c:v>
                </c:pt>
                <c:pt idx="5">
                  <c:v>952.78</c:v>
                </c:pt>
                <c:pt idx="6">
                  <c:v>952.83</c:v>
                </c:pt>
                <c:pt idx="7">
                  <c:v>953.57</c:v>
                </c:pt>
                <c:pt idx="8">
                  <c:v>967.53</c:v>
                </c:pt>
                <c:pt idx="9">
                  <c:v>952.1</c:v>
                </c:pt>
                <c:pt idx="10">
                  <c:v>956.83</c:v>
                </c:pt>
                <c:pt idx="11">
                  <c:v>945.95</c:v>
                </c:pt>
                <c:pt idx="12">
                  <c:v>949.07</c:v>
                </c:pt>
                <c:pt idx="13">
                  <c:v>953.69</c:v>
                </c:pt>
                <c:pt idx="14">
                  <c:v>957.57</c:v>
                </c:pt>
                <c:pt idx="15">
                  <c:v>952</c:v>
                </c:pt>
                <c:pt idx="16">
                  <c:v>953.14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IgG!$G$3:$G$20</c:f>
              <c:numCache>
                <c:formatCode>0.0</c:formatCode>
                <c:ptCount val="18"/>
                <c:pt idx="0">
                  <c:v>978.10606060606074</c:v>
                </c:pt>
                <c:pt idx="1">
                  <c:v>973.33333333333326</c:v>
                </c:pt>
                <c:pt idx="2">
                  <c:v>977.0333333333333</c:v>
                </c:pt>
                <c:pt idx="3">
                  <c:v>990.64285714285711</c:v>
                </c:pt>
                <c:pt idx="4">
                  <c:v>962.52941176470586</c:v>
                </c:pt>
                <c:pt idx="5">
                  <c:v>953.86666666666656</c:v>
                </c:pt>
                <c:pt idx="6">
                  <c:v>961.05</c:v>
                </c:pt>
                <c:pt idx="7">
                  <c:v>959.2045454545455</c:v>
                </c:pt>
                <c:pt idx="8">
                  <c:v>960.10833333333323</c:v>
                </c:pt>
                <c:pt idx="9">
                  <c:v>959.49305555555566</c:v>
                </c:pt>
                <c:pt idx="10">
                  <c:v>954.03571428571433</c:v>
                </c:pt>
                <c:pt idx="11">
                  <c:v>952.47222222222217</c:v>
                </c:pt>
                <c:pt idx="12">
                  <c:v>963.96296296296305</c:v>
                </c:pt>
                <c:pt idx="13">
                  <c:v>956.84057971014499</c:v>
                </c:pt>
                <c:pt idx="14">
                  <c:v>956.57894736842104</c:v>
                </c:pt>
                <c:pt idx="15">
                  <c:v>955.6875</c:v>
                </c:pt>
                <c:pt idx="16">
                  <c:v>958.52272727272725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IgG!$H$3:$H$20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8"/>
          <c:order val="5"/>
          <c:tx>
            <c:strRef>
              <c:f>IgG!$I$2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IgG!$I$3:$I$20</c:f>
              <c:numCache>
                <c:formatCode>0.0</c:formatCode>
                <c:ptCount val="18"/>
                <c:pt idx="2">
                  <c:v>971.26199999999994</c:v>
                </c:pt>
                <c:pt idx="3">
                  <c:v>964.35599999999999</c:v>
                </c:pt>
                <c:pt idx="4">
                  <c:v>952.40899999999999</c:v>
                </c:pt>
                <c:pt idx="5">
                  <c:v>962.221</c:v>
                </c:pt>
                <c:pt idx="6">
                  <c:v>965.471</c:v>
                </c:pt>
                <c:pt idx="7">
                  <c:v>953.90700000000004</c:v>
                </c:pt>
                <c:pt idx="8">
                  <c:v>954.99800000000005</c:v>
                </c:pt>
                <c:pt idx="9">
                  <c:v>948.37699999999995</c:v>
                </c:pt>
                <c:pt idx="10">
                  <c:v>943.85500000000002</c:v>
                </c:pt>
                <c:pt idx="11">
                  <c:v>950.90899999999999</c:v>
                </c:pt>
                <c:pt idx="12">
                  <c:v>955.87199999999996</c:v>
                </c:pt>
                <c:pt idx="13">
                  <c:v>951.59299999999996</c:v>
                </c:pt>
                <c:pt idx="14">
                  <c:v>948.57299999999998</c:v>
                </c:pt>
                <c:pt idx="15">
                  <c:v>953.13099999999997</c:v>
                </c:pt>
                <c:pt idx="16">
                  <c:v>951.07100000000003</c:v>
                </c:pt>
              </c:numCache>
            </c:numRef>
          </c:val>
          <c:smooth val="0"/>
        </c:ser>
        <c:ser>
          <c:idx val="3"/>
          <c:order val="6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IgG!$J$3:$J$20</c:f>
              <c:numCache>
                <c:formatCode>0.0</c:formatCode>
                <c:ptCount val="18"/>
                <c:pt idx="1">
                  <c:v>955.96</c:v>
                </c:pt>
                <c:pt idx="2">
                  <c:v>950.37</c:v>
                </c:pt>
                <c:pt idx="3">
                  <c:v>962.08</c:v>
                </c:pt>
                <c:pt idx="4">
                  <c:v>981.96</c:v>
                </c:pt>
                <c:pt idx="5">
                  <c:v>969.21</c:v>
                </c:pt>
                <c:pt idx="6">
                  <c:v>979.9</c:v>
                </c:pt>
                <c:pt idx="7">
                  <c:v>964.15</c:v>
                </c:pt>
                <c:pt idx="8">
                  <c:v>949.11</c:v>
                </c:pt>
                <c:pt idx="9">
                  <c:v>948.31</c:v>
                </c:pt>
                <c:pt idx="10">
                  <c:v>950.54</c:v>
                </c:pt>
                <c:pt idx="11">
                  <c:v>950.78</c:v>
                </c:pt>
                <c:pt idx="12">
                  <c:v>943.41</c:v>
                </c:pt>
                <c:pt idx="13">
                  <c:v>943.56</c:v>
                </c:pt>
                <c:pt idx="14">
                  <c:v>942.89</c:v>
                </c:pt>
                <c:pt idx="15">
                  <c:v>952.57</c:v>
                </c:pt>
                <c:pt idx="16">
                  <c:v>957.67</c:v>
                </c:pt>
              </c:numCache>
            </c:numRef>
          </c:val>
          <c:smooth val="0"/>
        </c:ser>
        <c:ser>
          <c:idx val="14"/>
          <c:order val="7"/>
          <c:tx>
            <c:strRef>
              <c:f>IgG!$K$2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IgG!$K$3:$K$20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9"/>
          <c:order val="8"/>
          <c:tx>
            <c:strRef>
              <c:f>IgG!$L$2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IgG!$L$3:$L$20</c:f>
              <c:numCache>
                <c:formatCode>0</c:formatCode>
                <c:ptCount val="18"/>
                <c:pt idx="0">
                  <c:v>965</c:v>
                </c:pt>
                <c:pt idx="1">
                  <c:v>965</c:v>
                </c:pt>
                <c:pt idx="2">
                  <c:v>965</c:v>
                </c:pt>
                <c:pt idx="3">
                  <c:v>965</c:v>
                </c:pt>
                <c:pt idx="4">
                  <c:v>965</c:v>
                </c:pt>
                <c:pt idx="5">
                  <c:v>965</c:v>
                </c:pt>
                <c:pt idx="6">
                  <c:v>965</c:v>
                </c:pt>
                <c:pt idx="7">
                  <c:v>965</c:v>
                </c:pt>
                <c:pt idx="8">
                  <c:v>965</c:v>
                </c:pt>
                <c:pt idx="9">
                  <c:v>965</c:v>
                </c:pt>
                <c:pt idx="10">
                  <c:v>965</c:v>
                </c:pt>
                <c:pt idx="11">
                  <c:v>965</c:v>
                </c:pt>
                <c:pt idx="12">
                  <c:v>965</c:v>
                </c:pt>
                <c:pt idx="13">
                  <c:v>965</c:v>
                </c:pt>
                <c:pt idx="14">
                  <c:v>965</c:v>
                </c:pt>
                <c:pt idx="15">
                  <c:v>965</c:v>
                </c:pt>
                <c:pt idx="16">
                  <c:v>965</c:v>
                </c:pt>
                <c:pt idx="17">
                  <c:v>965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IgG!$M$2</c:f>
              <c:strCache>
                <c:ptCount val="1"/>
                <c:pt idx="0">
                  <c:v>8病院平均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IgG!$M$3:$M$20</c:f>
              <c:numCache>
                <c:formatCode>0.0</c:formatCode>
                <c:ptCount val="18"/>
                <c:pt idx="0">
                  <c:v>978.10606060606074</c:v>
                </c:pt>
                <c:pt idx="1">
                  <c:v>962.60739583333338</c:v>
                </c:pt>
                <c:pt idx="2">
                  <c:v>982.08327357456142</c:v>
                </c:pt>
                <c:pt idx="3">
                  <c:v>982.67909325396818</c:v>
                </c:pt>
                <c:pt idx="4">
                  <c:v>964.77483137489446</c:v>
                </c:pt>
                <c:pt idx="5">
                  <c:v>965.55806359649125</c:v>
                </c:pt>
                <c:pt idx="6">
                  <c:v>968.81648181818173</c:v>
                </c:pt>
                <c:pt idx="7">
                  <c:v>959.53840214171794</c:v>
                </c:pt>
                <c:pt idx="8">
                  <c:v>955.63194494047605</c:v>
                </c:pt>
                <c:pt idx="9">
                  <c:v>951.56895948420538</c:v>
                </c:pt>
                <c:pt idx="10">
                  <c:v>951.02031249999993</c:v>
                </c:pt>
                <c:pt idx="11">
                  <c:v>950.1420277777778</c:v>
                </c:pt>
                <c:pt idx="12">
                  <c:v>953.24513673941794</c:v>
                </c:pt>
                <c:pt idx="13">
                  <c:v>953.36619399154597</c:v>
                </c:pt>
                <c:pt idx="14">
                  <c:v>955.45002283281735</c:v>
                </c:pt>
                <c:pt idx="15">
                  <c:v>955.05851250000001</c:v>
                </c:pt>
                <c:pt idx="16">
                  <c:v>953.66802205086572</c:v>
                </c:pt>
                <c:pt idx="17">
                  <c:v>948.64920634920645</c:v>
                </c:pt>
              </c:numCache>
            </c:numRef>
          </c:val>
          <c:smooth val="0"/>
        </c:ser>
        <c:ser>
          <c:idx val="11"/>
          <c:order val="10"/>
          <c:tx>
            <c:strRef>
              <c:f>IgG!$N$2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IgG!$N$3:$N$20</c:f>
              <c:numCache>
                <c:formatCode>0.0</c:formatCode>
                <c:ptCount val="18"/>
                <c:pt idx="0">
                  <c:v>0</c:v>
                </c:pt>
                <c:pt idx="1">
                  <c:v>17.853333333333239</c:v>
                </c:pt>
                <c:pt idx="2">
                  <c:v>119.58000000000004</c:v>
                </c:pt>
                <c:pt idx="3">
                  <c:v>104.94749999999988</c:v>
                </c:pt>
                <c:pt idx="4">
                  <c:v>29.551000000000045</c:v>
                </c:pt>
                <c:pt idx="5">
                  <c:v>53.106842105263127</c:v>
                </c:pt>
                <c:pt idx="6">
                  <c:v>68.183695454545614</c:v>
                </c:pt>
                <c:pt idx="7">
                  <c:v>22.476473684210532</c:v>
                </c:pt>
                <c:pt idx="8">
                  <c:v>18.419999999999959</c:v>
                </c:pt>
                <c:pt idx="9">
                  <c:v>14.71686507936522</c:v>
                </c:pt>
                <c:pt idx="10">
                  <c:v>14.877619047619078</c:v>
                </c:pt>
                <c:pt idx="11">
                  <c:v>10.875</c:v>
                </c:pt>
                <c:pt idx="12">
                  <c:v>20.552962962963079</c:v>
                </c:pt>
                <c:pt idx="13">
                  <c:v>14.846250000000055</c:v>
                </c:pt>
                <c:pt idx="14">
                  <c:v>26.298235294117717</c:v>
                </c:pt>
                <c:pt idx="15">
                  <c:v>33.78914999999995</c:v>
                </c:pt>
                <c:pt idx="16">
                  <c:v>37.254761904762063</c:v>
                </c:pt>
                <c:pt idx="17">
                  <c:v>30.516666666666538</c:v>
                </c:pt>
              </c:numCache>
            </c:numRef>
          </c:val>
          <c:smooth val="0"/>
        </c:ser>
        <c:ser>
          <c:idx val="12"/>
          <c:order val="11"/>
          <c:tx>
            <c:strRef>
              <c:f>IgG!$O$2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IgG!$O$3:$O$20</c:f>
              <c:numCache>
                <c:formatCode>0</c:formatCode>
                <c:ptCount val="18"/>
                <c:pt idx="0">
                  <c:v>916</c:v>
                </c:pt>
                <c:pt idx="1">
                  <c:v>916</c:v>
                </c:pt>
                <c:pt idx="2">
                  <c:v>916</c:v>
                </c:pt>
                <c:pt idx="3">
                  <c:v>916</c:v>
                </c:pt>
                <c:pt idx="4">
                  <c:v>916</c:v>
                </c:pt>
                <c:pt idx="5">
                  <c:v>916</c:v>
                </c:pt>
                <c:pt idx="6">
                  <c:v>916</c:v>
                </c:pt>
                <c:pt idx="7">
                  <c:v>916</c:v>
                </c:pt>
                <c:pt idx="8">
                  <c:v>916</c:v>
                </c:pt>
                <c:pt idx="9">
                  <c:v>916</c:v>
                </c:pt>
                <c:pt idx="10">
                  <c:v>916</c:v>
                </c:pt>
                <c:pt idx="11">
                  <c:v>916</c:v>
                </c:pt>
                <c:pt idx="12">
                  <c:v>916</c:v>
                </c:pt>
                <c:pt idx="13">
                  <c:v>916</c:v>
                </c:pt>
                <c:pt idx="14">
                  <c:v>916</c:v>
                </c:pt>
                <c:pt idx="15">
                  <c:v>916</c:v>
                </c:pt>
                <c:pt idx="16">
                  <c:v>916</c:v>
                </c:pt>
                <c:pt idx="17">
                  <c:v>916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IgG!$P$2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IgG!$P$3:$P$20</c:f>
              <c:numCache>
                <c:formatCode>0</c:formatCode>
                <c:ptCount val="18"/>
                <c:pt idx="0">
                  <c:v>1014</c:v>
                </c:pt>
                <c:pt idx="1">
                  <c:v>1014</c:v>
                </c:pt>
                <c:pt idx="2">
                  <c:v>1014</c:v>
                </c:pt>
                <c:pt idx="3">
                  <c:v>1014</c:v>
                </c:pt>
                <c:pt idx="4">
                  <c:v>1014</c:v>
                </c:pt>
                <c:pt idx="5">
                  <c:v>1014</c:v>
                </c:pt>
                <c:pt idx="6">
                  <c:v>1014</c:v>
                </c:pt>
                <c:pt idx="7">
                  <c:v>1014</c:v>
                </c:pt>
                <c:pt idx="8">
                  <c:v>1014</c:v>
                </c:pt>
                <c:pt idx="9">
                  <c:v>1014</c:v>
                </c:pt>
                <c:pt idx="10">
                  <c:v>1014</c:v>
                </c:pt>
                <c:pt idx="11">
                  <c:v>1014</c:v>
                </c:pt>
                <c:pt idx="12">
                  <c:v>1014</c:v>
                </c:pt>
                <c:pt idx="13">
                  <c:v>1014</c:v>
                </c:pt>
                <c:pt idx="14">
                  <c:v>1014</c:v>
                </c:pt>
                <c:pt idx="15">
                  <c:v>1014</c:v>
                </c:pt>
                <c:pt idx="16">
                  <c:v>1014</c:v>
                </c:pt>
                <c:pt idx="17">
                  <c:v>1014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74752"/>
        <c:axId val="134076672"/>
      </c:lineChart>
      <c:catAx>
        <c:axId val="134074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4076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4076672"/>
        <c:scaling>
          <c:orientation val="minMax"/>
          <c:max val="1063"/>
          <c:min val="86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4074752"/>
        <c:crosses val="autoZero"/>
        <c:crossBetween val="between"/>
        <c:majorUnit val="49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4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81758638417619856"/>
          <c:y val="0.14098328763218387"/>
          <c:w val="0.16141764753633631"/>
          <c:h val="0.85901659344152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781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IgA!$B$3:$B$20</c:f>
              <c:numCache>
                <c:formatCode>0.0</c:formatCode>
                <c:ptCount val="18"/>
                <c:pt idx="1">
                  <c:v>195.6875</c:v>
                </c:pt>
                <c:pt idx="2">
                  <c:v>199.65625</c:v>
                </c:pt>
                <c:pt idx="3">
                  <c:v>198.375</c:v>
                </c:pt>
                <c:pt idx="4">
                  <c:v>196.625</c:v>
                </c:pt>
                <c:pt idx="5">
                  <c:v>199.46875</c:v>
                </c:pt>
                <c:pt idx="6">
                  <c:v>200.09375</c:v>
                </c:pt>
                <c:pt idx="7">
                  <c:v>197.625</c:v>
                </c:pt>
                <c:pt idx="8">
                  <c:v>197.375</c:v>
                </c:pt>
                <c:pt idx="9">
                  <c:v>197.40625</c:v>
                </c:pt>
                <c:pt idx="10">
                  <c:v>198.71875</c:v>
                </c:pt>
                <c:pt idx="11">
                  <c:v>200.40625</c:v>
                </c:pt>
                <c:pt idx="12">
                  <c:v>200.84375</c:v>
                </c:pt>
                <c:pt idx="13">
                  <c:v>198</c:v>
                </c:pt>
                <c:pt idx="14">
                  <c:v>200.6875</c:v>
                </c:pt>
                <c:pt idx="15">
                  <c:v>198.96875</c:v>
                </c:pt>
                <c:pt idx="16">
                  <c:v>199.75</c:v>
                </c:pt>
                <c:pt idx="17">
                  <c:v>202.41666666666666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IgA!$C$3:$C$20</c:f>
              <c:numCache>
                <c:formatCode>0.0</c:formatCode>
                <c:ptCount val="18"/>
                <c:pt idx="2">
                  <c:v>214.29772727272723</c:v>
                </c:pt>
                <c:pt idx="3">
                  <c:v>215.64750000000001</c:v>
                </c:pt>
                <c:pt idx="4">
                  <c:v>201.8552631578948</c:v>
                </c:pt>
                <c:pt idx="5">
                  <c:v>204.27368421052631</c:v>
                </c:pt>
                <c:pt idx="6">
                  <c:v>197.57665</c:v>
                </c:pt>
                <c:pt idx="7">
                  <c:v>197.12721052631579</c:v>
                </c:pt>
                <c:pt idx="8">
                  <c:v>199.35089473684212</c:v>
                </c:pt>
                <c:pt idx="9">
                  <c:v>202.25714285714284</c:v>
                </c:pt>
                <c:pt idx="10">
                  <c:v>203.72619047619048</c:v>
                </c:pt>
                <c:pt idx="11">
                  <c:v>203.88571428571427</c:v>
                </c:pt>
                <c:pt idx="12">
                  <c:v>204.79128571428572</c:v>
                </c:pt>
                <c:pt idx="13">
                  <c:v>205.73</c:v>
                </c:pt>
                <c:pt idx="14">
                  <c:v>208.12708333333333</c:v>
                </c:pt>
                <c:pt idx="15">
                  <c:v>200.36415</c:v>
                </c:pt>
                <c:pt idx="16">
                  <c:v>199.2880952380952</c:v>
                </c:pt>
                <c:pt idx="17">
                  <c:v>199.82857142857145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IgA!$D$3:$D$20</c:f>
              <c:numCache>
                <c:formatCode>0.0</c:formatCode>
                <c:ptCount val="18"/>
                <c:pt idx="2">
                  <c:v>193.31578947368422</c:v>
                </c:pt>
                <c:pt idx="3">
                  <c:v>192.94444444444446</c:v>
                </c:pt>
                <c:pt idx="4">
                  <c:v>195.6</c:v>
                </c:pt>
                <c:pt idx="5">
                  <c:v>195</c:v>
                </c:pt>
                <c:pt idx="6">
                  <c:v>193.77272727272728</c:v>
                </c:pt>
                <c:pt idx="7">
                  <c:v>196.26315789473685</c:v>
                </c:pt>
                <c:pt idx="8">
                  <c:v>197.65</c:v>
                </c:pt>
                <c:pt idx="9">
                  <c:v>193.21739130434781</c:v>
                </c:pt>
                <c:pt idx="10">
                  <c:v>195.9047619047619</c:v>
                </c:pt>
                <c:pt idx="11">
                  <c:v>195</c:v>
                </c:pt>
                <c:pt idx="12">
                  <c:v>195.23809523809524</c:v>
                </c:pt>
                <c:pt idx="13">
                  <c:v>195.14285714285714</c:v>
                </c:pt>
                <c:pt idx="14">
                  <c:v>195.02222222222224</c:v>
                </c:pt>
                <c:pt idx="15">
                  <c:v>195.38461538461539</c:v>
                </c:pt>
                <c:pt idx="16">
                  <c:v>194.21052631578948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IgA!$E$2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IgA!$E$3:$E$20</c:f>
              <c:numCache>
                <c:formatCode>0.0</c:formatCode>
                <c:ptCount val="18"/>
                <c:pt idx="1">
                  <c:v>198.73</c:v>
                </c:pt>
                <c:pt idx="2">
                  <c:v>198.02</c:v>
                </c:pt>
                <c:pt idx="3">
                  <c:v>197.03</c:v>
                </c:pt>
                <c:pt idx="4">
                  <c:v>199.5</c:v>
                </c:pt>
                <c:pt idx="5">
                  <c:v>195.95</c:v>
                </c:pt>
                <c:pt idx="6">
                  <c:v>195.37</c:v>
                </c:pt>
                <c:pt idx="7">
                  <c:v>195.18</c:v>
                </c:pt>
                <c:pt idx="8">
                  <c:v>195.66</c:v>
                </c:pt>
                <c:pt idx="9">
                  <c:v>194</c:v>
                </c:pt>
                <c:pt idx="10">
                  <c:v>194.95</c:v>
                </c:pt>
                <c:pt idx="11">
                  <c:v>194.26</c:v>
                </c:pt>
                <c:pt idx="12">
                  <c:v>194.21</c:v>
                </c:pt>
                <c:pt idx="13">
                  <c:v>195.6</c:v>
                </c:pt>
                <c:pt idx="14">
                  <c:v>199</c:v>
                </c:pt>
                <c:pt idx="15">
                  <c:v>206.19</c:v>
                </c:pt>
                <c:pt idx="16">
                  <c:v>201.68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IgA!$F$3:$F$20</c:f>
              <c:numCache>
                <c:formatCode>0.0</c:formatCode>
                <c:ptCount val="18"/>
                <c:pt idx="2">
                  <c:v>204.5</c:v>
                </c:pt>
                <c:pt idx="3">
                  <c:v>200.4</c:v>
                </c:pt>
                <c:pt idx="4">
                  <c:v>199.36363636363637</c:v>
                </c:pt>
                <c:pt idx="5">
                  <c:v>201.05</c:v>
                </c:pt>
                <c:pt idx="6">
                  <c:v>200.65</c:v>
                </c:pt>
                <c:pt idx="7">
                  <c:v>199.85714285714286</c:v>
                </c:pt>
                <c:pt idx="8">
                  <c:v>200.26315789473685</c:v>
                </c:pt>
                <c:pt idx="9">
                  <c:v>200.95454545454547</c:v>
                </c:pt>
                <c:pt idx="10">
                  <c:v>201.0952380952381</c:v>
                </c:pt>
                <c:pt idx="11">
                  <c:v>201.375</c:v>
                </c:pt>
                <c:pt idx="12">
                  <c:v>199</c:v>
                </c:pt>
                <c:pt idx="13">
                  <c:v>199.5</c:v>
                </c:pt>
                <c:pt idx="14">
                  <c:v>202.46666666666667</c:v>
                </c:pt>
                <c:pt idx="15">
                  <c:v>203.5</c:v>
                </c:pt>
                <c:pt idx="16">
                  <c:v>200.22727272727272</c:v>
                </c:pt>
                <c:pt idx="17">
                  <c:v>203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IgA!$G$3:$G$20</c:f>
              <c:numCache>
                <c:formatCode>0.0</c:formatCode>
                <c:ptCount val="18"/>
                <c:pt idx="0">
                  <c:v>196.780303030303</c:v>
                </c:pt>
                <c:pt idx="1">
                  <c:v>198.46153846153842</c:v>
                </c:pt>
                <c:pt idx="2">
                  <c:v>196.24</c:v>
                </c:pt>
                <c:pt idx="3">
                  <c:v>195.78125</c:v>
                </c:pt>
                <c:pt idx="4">
                  <c:v>195.93333333333334</c:v>
                </c:pt>
                <c:pt idx="5">
                  <c:v>194.3</c:v>
                </c:pt>
                <c:pt idx="6">
                  <c:v>196.72499999999999</c:v>
                </c:pt>
                <c:pt idx="7">
                  <c:v>194.35714285714286</c:v>
                </c:pt>
                <c:pt idx="8">
                  <c:v>194.46875</c:v>
                </c:pt>
                <c:pt idx="9">
                  <c:v>191.91666666666666</c:v>
                </c:pt>
                <c:pt idx="10">
                  <c:v>193.26190476190476</c:v>
                </c:pt>
                <c:pt idx="11">
                  <c:v>194.13888888888889</c:v>
                </c:pt>
                <c:pt idx="12">
                  <c:v>194.42105263157896</c:v>
                </c:pt>
                <c:pt idx="13">
                  <c:v>194.36231884057969</c:v>
                </c:pt>
                <c:pt idx="14">
                  <c:v>195.21052631578948</c:v>
                </c:pt>
                <c:pt idx="15">
                  <c:v>198.88235294117646</c:v>
                </c:pt>
                <c:pt idx="16">
                  <c:v>200.6875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IgA!$H$3:$H$20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8"/>
          <c:order val="7"/>
          <c:tx>
            <c:strRef>
              <c:f>IgA!$I$2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IgA!$I$3:$I$20</c:f>
              <c:numCache>
                <c:formatCode>0.0</c:formatCode>
                <c:ptCount val="18"/>
                <c:pt idx="2">
                  <c:v>203.624</c:v>
                </c:pt>
                <c:pt idx="3">
                  <c:v>198.11600000000001</c:v>
                </c:pt>
                <c:pt idx="4">
                  <c:v>198.21600000000001</c:v>
                </c:pt>
                <c:pt idx="5">
                  <c:v>200.011</c:v>
                </c:pt>
                <c:pt idx="6">
                  <c:v>201.61799999999999</c:v>
                </c:pt>
                <c:pt idx="7">
                  <c:v>201.54900000000001</c:v>
                </c:pt>
                <c:pt idx="8">
                  <c:v>200.68299999999999</c:v>
                </c:pt>
                <c:pt idx="9">
                  <c:v>197.28700000000001</c:v>
                </c:pt>
                <c:pt idx="10">
                  <c:v>195.79400000000001</c:v>
                </c:pt>
                <c:pt idx="11">
                  <c:v>199.18799999999999</c:v>
                </c:pt>
                <c:pt idx="12">
                  <c:v>197.65799999999999</c:v>
                </c:pt>
                <c:pt idx="13">
                  <c:v>198.01599999999999</c:v>
                </c:pt>
                <c:pt idx="14">
                  <c:v>199.17400000000001</c:v>
                </c:pt>
                <c:pt idx="15">
                  <c:v>198.238</c:v>
                </c:pt>
                <c:pt idx="16">
                  <c:v>196.976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IgA!$J$3:$J$20</c:f>
              <c:numCache>
                <c:formatCode>0.0</c:formatCode>
                <c:ptCount val="18"/>
                <c:pt idx="1">
                  <c:v>196.54</c:v>
                </c:pt>
                <c:pt idx="2">
                  <c:v>193.17</c:v>
                </c:pt>
                <c:pt idx="3">
                  <c:v>190.63</c:v>
                </c:pt>
                <c:pt idx="4">
                  <c:v>197.68</c:v>
                </c:pt>
                <c:pt idx="5">
                  <c:v>197.65</c:v>
                </c:pt>
                <c:pt idx="6">
                  <c:v>196.88</c:v>
                </c:pt>
                <c:pt idx="7">
                  <c:v>196.33</c:v>
                </c:pt>
                <c:pt idx="8">
                  <c:v>195.98</c:v>
                </c:pt>
                <c:pt idx="9">
                  <c:v>195.14</c:v>
                </c:pt>
                <c:pt idx="10">
                  <c:v>192.94</c:v>
                </c:pt>
                <c:pt idx="11">
                  <c:v>191.6</c:v>
                </c:pt>
                <c:pt idx="12">
                  <c:v>193.35</c:v>
                </c:pt>
                <c:pt idx="13">
                  <c:v>193.46</c:v>
                </c:pt>
                <c:pt idx="14">
                  <c:v>194.42</c:v>
                </c:pt>
                <c:pt idx="15">
                  <c:v>194.51</c:v>
                </c:pt>
                <c:pt idx="16">
                  <c:v>191.89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IgA!$K$2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IgA!$K$3:$K$20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IgA!$L$2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IgA!$L$3:$L$20</c:f>
              <c:numCache>
                <c:formatCode>0</c:formatCode>
                <c:ptCount val="18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IgA!$M$2</c:f>
              <c:strCache>
                <c:ptCount val="1"/>
                <c:pt idx="0">
                  <c:v>8病院平均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IgA!$M$3:$M$20</c:f>
              <c:numCache>
                <c:formatCode>0.0</c:formatCode>
                <c:ptCount val="18"/>
                <c:pt idx="0">
                  <c:v>196.780303030303</c:v>
                </c:pt>
                <c:pt idx="1">
                  <c:v>197.35475961538461</c:v>
                </c:pt>
                <c:pt idx="2">
                  <c:v>200.35297084330145</c:v>
                </c:pt>
                <c:pt idx="3">
                  <c:v>198.61552430555554</c:v>
                </c:pt>
                <c:pt idx="4">
                  <c:v>198.0966541068581</c:v>
                </c:pt>
                <c:pt idx="5">
                  <c:v>198.46292927631578</c:v>
                </c:pt>
                <c:pt idx="6">
                  <c:v>197.83576590909087</c:v>
                </c:pt>
                <c:pt idx="7">
                  <c:v>197.28608176691731</c:v>
                </c:pt>
                <c:pt idx="8">
                  <c:v>197.67885032894736</c:v>
                </c:pt>
                <c:pt idx="9">
                  <c:v>196.52237453533786</c:v>
                </c:pt>
                <c:pt idx="10">
                  <c:v>197.04885565476192</c:v>
                </c:pt>
                <c:pt idx="11">
                  <c:v>197.48173164682538</c:v>
                </c:pt>
                <c:pt idx="12">
                  <c:v>197.43902294799497</c:v>
                </c:pt>
                <c:pt idx="13">
                  <c:v>197.47639699792961</c:v>
                </c:pt>
                <c:pt idx="14">
                  <c:v>199.26349981725147</c:v>
                </c:pt>
                <c:pt idx="15">
                  <c:v>199.50473354072398</c:v>
                </c:pt>
                <c:pt idx="16">
                  <c:v>198.08867428514469</c:v>
                </c:pt>
                <c:pt idx="17">
                  <c:v>201.74841269841272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IgA!$N$2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IgA!$N$3:$N$20</c:f>
              <c:numCache>
                <c:formatCode>0.0</c:formatCode>
                <c:ptCount val="18"/>
                <c:pt idx="0">
                  <c:v>0</c:v>
                </c:pt>
                <c:pt idx="1">
                  <c:v>3.0424999999999898</c:v>
                </c:pt>
                <c:pt idx="2">
                  <c:v>21.127727272727242</c:v>
                </c:pt>
                <c:pt idx="3">
                  <c:v>25.017500000000013</c:v>
                </c:pt>
                <c:pt idx="4">
                  <c:v>6.2552631578948024</c:v>
                </c:pt>
                <c:pt idx="5">
                  <c:v>9.9736842105263008</c:v>
                </c:pt>
                <c:pt idx="6">
                  <c:v>7.8452727272727145</c:v>
                </c:pt>
                <c:pt idx="7">
                  <c:v>7.1918571428571454</c:v>
                </c:pt>
                <c:pt idx="8">
                  <c:v>6.2142499999999927</c:v>
                </c:pt>
                <c:pt idx="9">
                  <c:v>10.340476190476181</c:v>
                </c:pt>
                <c:pt idx="10">
                  <c:v>10.786190476190484</c:v>
                </c:pt>
                <c:pt idx="11">
                  <c:v>12.285714285714278</c:v>
                </c:pt>
                <c:pt idx="12">
                  <c:v>11.441285714285726</c:v>
                </c:pt>
                <c:pt idx="13">
                  <c:v>12.269999999999982</c:v>
                </c:pt>
                <c:pt idx="14">
                  <c:v>13.707083333333344</c:v>
                </c:pt>
                <c:pt idx="15">
                  <c:v>11.680000000000007</c:v>
                </c:pt>
                <c:pt idx="16">
                  <c:v>9.7900000000000205</c:v>
                </c:pt>
                <c:pt idx="17">
                  <c:v>3.1714285714285495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IgA!$O$2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IgA!$O$3:$O$20</c:f>
              <c:numCache>
                <c:formatCode>0</c:formatCode>
                <c:ptCount val="18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  <c:pt idx="12">
                  <c:v>180</c:v>
                </c:pt>
                <c:pt idx="13">
                  <c:v>180</c:v>
                </c:pt>
                <c:pt idx="14">
                  <c:v>180</c:v>
                </c:pt>
                <c:pt idx="15">
                  <c:v>180</c:v>
                </c:pt>
                <c:pt idx="16">
                  <c:v>180</c:v>
                </c:pt>
                <c:pt idx="17">
                  <c:v>180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IgA!$P$2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IgA!$P$3:$P$20</c:f>
              <c:numCache>
                <c:formatCode>0</c:formatCode>
                <c:ptCount val="18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98944"/>
        <c:axId val="135191168"/>
      </c:lineChart>
      <c:catAx>
        <c:axId val="134098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519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5191168"/>
        <c:scaling>
          <c:orientation val="minMax"/>
          <c:max val="240"/>
          <c:min val="1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409894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513286204"/>
          <c:y val="0.11731506934414238"/>
          <c:w val="0.16141759652306747"/>
          <c:h val="0.876179161036823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7876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IgM!$B$3:$B$20</c:f>
              <c:numCache>
                <c:formatCode>0.0</c:formatCode>
                <c:ptCount val="18"/>
                <c:pt idx="1">
                  <c:v>92.25</c:v>
                </c:pt>
                <c:pt idx="2">
                  <c:v>93.625</c:v>
                </c:pt>
                <c:pt idx="3">
                  <c:v>92.625</c:v>
                </c:pt>
                <c:pt idx="4">
                  <c:v>92.28125</c:v>
                </c:pt>
                <c:pt idx="5">
                  <c:v>92.1875</c:v>
                </c:pt>
                <c:pt idx="6">
                  <c:v>92.0625</c:v>
                </c:pt>
                <c:pt idx="7">
                  <c:v>92.6875</c:v>
                </c:pt>
                <c:pt idx="8">
                  <c:v>92.75</c:v>
                </c:pt>
                <c:pt idx="9">
                  <c:v>91.59375</c:v>
                </c:pt>
                <c:pt idx="10">
                  <c:v>94.03125</c:v>
                </c:pt>
                <c:pt idx="11">
                  <c:v>93.375</c:v>
                </c:pt>
                <c:pt idx="12">
                  <c:v>91.5</c:v>
                </c:pt>
                <c:pt idx="13">
                  <c:v>91.125</c:v>
                </c:pt>
                <c:pt idx="14">
                  <c:v>92.4375</c:v>
                </c:pt>
                <c:pt idx="15">
                  <c:v>92.6875</c:v>
                </c:pt>
                <c:pt idx="16">
                  <c:v>93</c:v>
                </c:pt>
                <c:pt idx="17">
                  <c:v>92.916666666666671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IgM!$C$3:$C$20</c:f>
              <c:numCache>
                <c:formatCode>0.0</c:formatCode>
                <c:ptCount val="18"/>
                <c:pt idx="2">
                  <c:v>99.690909090909059</c:v>
                </c:pt>
                <c:pt idx="3">
                  <c:v>100.84</c:v>
                </c:pt>
                <c:pt idx="4">
                  <c:v>91.776315789473699</c:v>
                </c:pt>
                <c:pt idx="5">
                  <c:v>94.884210526315783</c:v>
                </c:pt>
                <c:pt idx="6">
                  <c:v>98.306649999999991</c:v>
                </c:pt>
                <c:pt idx="7">
                  <c:v>91.971052631578956</c:v>
                </c:pt>
                <c:pt idx="8">
                  <c:v>89.242999999999995</c:v>
                </c:pt>
                <c:pt idx="9">
                  <c:v>91.383333333333326</c:v>
                </c:pt>
                <c:pt idx="10">
                  <c:v>91.226190476190482</c:v>
                </c:pt>
                <c:pt idx="11">
                  <c:v>91.580952380952368</c:v>
                </c:pt>
                <c:pt idx="12">
                  <c:v>93.3</c:v>
                </c:pt>
                <c:pt idx="13">
                  <c:v>95.517499999999998</c:v>
                </c:pt>
                <c:pt idx="14">
                  <c:v>91.949291666666682</c:v>
                </c:pt>
                <c:pt idx="15">
                  <c:v>90.273350000000022</c:v>
                </c:pt>
                <c:pt idx="16">
                  <c:v>90.669047619047632</c:v>
                </c:pt>
                <c:pt idx="17">
                  <c:v>90.704761904761895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IgM!$D$3:$D$20</c:f>
              <c:numCache>
                <c:formatCode>0.0</c:formatCode>
                <c:ptCount val="18"/>
                <c:pt idx="2">
                  <c:v>90.15789473684211</c:v>
                </c:pt>
                <c:pt idx="3">
                  <c:v>91.388888888888886</c:v>
                </c:pt>
                <c:pt idx="4">
                  <c:v>91.6</c:v>
                </c:pt>
                <c:pt idx="5">
                  <c:v>91.05</c:v>
                </c:pt>
                <c:pt idx="6">
                  <c:v>93.13636363636364</c:v>
                </c:pt>
                <c:pt idx="7">
                  <c:v>92.684210526315795</c:v>
                </c:pt>
                <c:pt idx="8">
                  <c:v>92.714285714285708</c:v>
                </c:pt>
                <c:pt idx="9">
                  <c:v>90.608695652173907</c:v>
                </c:pt>
                <c:pt idx="10">
                  <c:v>92.523809523809518</c:v>
                </c:pt>
                <c:pt idx="11">
                  <c:v>92.6</c:v>
                </c:pt>
                <c:pt idx="12">
                  <c:v>91.578947368421055</c:v>
                </c:pt>
                <c:pt idx="13">
                  <c:v>90.388888888888886</c:v>
                </c:pt>
                <c:pt idx="14">
                  <c:v>89.468421052631555</c:v>
                </c:pt>
                <c:pt idx="15">
                  <c:v>89.75</c:v>
                </c:pt>
                <c:pt idx="16">
                  <c:v>88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IgM!$E$2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IgM!$E$3:$E$20</c:f>
              <c:numCache>
                <c:formatCode>0.0</c:formatCode>
                <c:ptCount val="18"/>
                <c:pt idx="1">
                  <c:v>95.6</c:v>
                </c:pt>
                <c:pt idx="2">
                  <c:v>95.22</c:v>
                </c:pt>
                <c:pt idx="3">
                  <c:v>96.45</c:v>
                </c:pt>
                <c:pt idx="4">
                  <c:v>95.73</c:v>
                </c:pt>
                <c:pt idx="5">
                  <c:v>94.45</c:v>
                </c:pt>
                <c:pt idx="6">
                  <c:v>95.22</c:v>
                </c:pt>
                <c:pt idx="7">
                  <c:v>94.59</c:v>
                </c:pt>
                <c:pt idx="8">
                  <c:v>96.37</c:v>
                </c:pt>
                <c:pt idx="9">
                  <c:v>94.88</c:v>
                </c:pt>
                <c:pt idx="10">
                  <c:v>94.28</c:v>
                </c:pt>
                <c:pt idx="11">
                  <c:v>94.34</c:v>
                </c:pt>
                <c:pt idx="12">
                  <c:v>94.29</c:v>
                </c:pt>
                <c:pt idx="13">
                  <c:v>93.37</c:v>
                </c:pt>
                <c:pt idx="14">
                  <c:v>93.26</c:v>
                </c:pt>
                <c:pt idx="15">
                  <c:v>94.54</c:v>
                </c:pt>
                <c:pt idx="16">
                  <c:v>93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IgM!$F$3:$F$20</c:f>
              <c:numCache>
                <c:formatCode>0.0</c:formatCode>
                <c:ptCount val="18"/>
                <c:pt idx="2">
                  <c:v>95.8</c:v>
                </c:pt>
                <c:pt idx="3">
                  <c:v>92.25</c:v>
                </c:pt>
                <c:pt idx="4">
                  <c:v>92.409090909090907</c:v>
                </c:pt>
                <c:pt idx="5">
                  <c:v>94.8</c:v>
                </c:pt>
                <c:pt idx="6">
                  <c:v>95.55</c:v>
                </c:pt>
                <c:pt idx="7">
                  <c:v>93.238095238095241</c:v>
                </c:pt>
                <c:pt idx="8">
                  <c:v>94.578947368421055</c:v>
                </c:pt>
                <c:pt idx="9">
                  <c:v>92.818181818181813</c:v>
                </c:pt>
                <c:pt idx="10">
                  <c:v>91</c:v>
                </c:pt>
                <c:pt idx="11">
                  <c:v>91.625</c:v>
                </c:pt>
                <c:pt idx="12">
                  <c:v>91.75</c:v>
                </c:pt>
                <c:pt idx="13">
                  <c:v>92.291666666666671</c:v>
                </c:pt>
                <c:pt idx="14">
                  <c:v>91.533333333333331</c:v>
                </c:pt>
                <c:pt idx="15">
                  <c:v>93.6</c:v>
                </c:pt>
                <c:pt idx="16">
                  <c:v>93.727272727272734</c:v>
                </c:pt>
                <c:pt idx="17">
                  <c:v>94.38095238095238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IgM!$G$3:$G$20</c:f>
              <c:numCache>
                <c:formatCode>0.0</c:formatCode>
                <c:ptCount val="18"/>
                <c:pt idx="0">
                  <c:v>92.934782608695656</c:v>
                </c:pt>
                <c:pt idx="1">
                  <c:v>91.141975308641975</c:v>
                </c:pt>
                <c:pt idx="2">
                  <c:v>91.953333333333319</c:v>
                </c:pt>
                <c:pt idx="3">
                  <c:v>91.5625</c:v>
                </c:pt>
                <c:pt idx="4">
                  <c:v>92.10526315789474</c:v>
                </c:pt>
                <c:pt idx="5">
                  <c:v>91.231884057971001</c:v>
                </c:pt>
                <c:pt idx="6">
                  <c:v>90.724999999999994</c:v>
                </c:pt>
                <c:pt idx="7">
                  <c:v>97</c:v>
                </c:pt>
                <c:pt idx="8">
                  <c:v>97.158333333333331</c:v>
                </c:pt>
                <c:pt idx="9">
                  <c:v>96.791666666666671</c:v>
                </c:pt>
                <c:pt idx="10">
                  <c:v>97.154761904761912</c:v>
                </c:pt>
                <c:pt idx="11">
                  <c:v>97.722222222222229</c:v>
                </c:pt>
                <c:pt idx="12">
                  <c:v>97.087719298245617</c:v>
                </c:pt>
                <c:pt idx="13">
                  <c:v>93.64492753623189</c:v>
                </c:pt>
                <c:pt idx="14">
                  <c:v>93.763157894736835</c:v>
                </c:pt>
                <c:pt idx="15">
                  <c:v>94.375</c:v>
                </c:pt>
                <c:pt idx="16">
                  <c:v>95.398550724637673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IgM!$H$3:$H$20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8"/>
          <c:order val="7"/>
          <c:tx>
            <c:strRef>
              <c:f>IgM!$I$2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IgM!$I$3:$I$20</c:f>
              <c:numCache>
                <c:formatCode>0.0</c:formatCode>
                <c:ptCount val="18"/>
                <c:pt idx="2">
                  <c:v>93.817999999999998</c:v>
                </c:pt>
                <c:pt idx="3">
                  <c:v>90.424999999999997</c:v>
                </c:pt>
                <c:pt idx="4">
                  <c:v>91.432000000000002</c:v>
                </c:pt>
                <c:pt idx="5">
                  <c:v>90.421000000000006</c:v>
                </c:pt>
                <c:pt idx="6">
                  <c:v>92.959000000000003</c:v>
                </c:pt>
                <c:pt idx="7">
                  <c:v>94.03</c:v>
                </c:pt>
                <c:pt idx="8">
                  <c:v>95.78</c:v>
                </c:pt>
                <c:pt idx="9">
                  <c:v>92.364999999999995</c:v>
                </c:pt>
                <c:pt idx="10">
                  <c:v>90.718999999999994</c:v>
                </c:pt>
                <c:pt idx="11">
                  <c:v>91.855000000000004</c:v>
                </c:pt>
                <c:pt idx="12">
                  <c:v>91.296000000000006</c:v>
                </c:pt>
                <c:pt idx="13">
                  <c:v>91.245000000000005</c:v>
                </c:pt>
                <c:pt idx="14">
                  <c:v>91.811000000000007</c:v>
                </c:pt>
                <c:pt idx="15">
                  <c:v>92.429000000000002</c:v>
                </c:pt>
                <c:pt idx="16">
                  <c:v>92.341999999999999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IgM!$J$3:$J$20</c:f>
              <c:numCache>
                <c:formatCode>0.0</c:formatCode>
                <c:ptCount val="18"/>
                <c:pt idx="1">
                  <c:v>88.35</c:v>
                </c:pt>
                <c:pt idx="2">
                  <c:v>91.56</c:v>
                </c:pt>
                <c:pt idx="3">
                  <c:v>93.15</c:v>
                </c:pt>
                <c:pt idx="4">
                  <c:v>94.66</c:v>
                </c:pt>
                <c:pt idx="5">
                  <c:v>92.33</c:v>
                </c:pt>
                <c:pt idx="6">
                  <c:v>92.46</c:v>
                </c:pt>
                <c:pt idx="7">
                  <c:v>92.31</c:v>
                </c:pt>
                <c:pt idx="8">
                  <c:v>92.07</c:v>
                </c:pt>
                <c:pt idx="9">
                  <c:v>92.15</c:v>
                </c:pt>
                <c:pt idx="10">
                  <c:v>91.67</c:v>
                </c:pt>
                <c:pt idx="11">
                  <c:v>91</c:v>
                </c:pt>
                <c:pt idx="12">
                  <c:v>92.85</c:v>
                </c:pt>
                <c:pt idx="13">
                  <c:v>91.92</c:v>
                </c:pt>
                <c:pt idx="14">
                  <c:v>92.96</c:v>
                </c:pt>
                <c:pt idx="15">
                  <c:v>90.77</c:v>
                </c:pt>
                <c:pt idx="16">
                  <c:v>90.56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IgM!$K$2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IgM!$K$3:$K$20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IgM!$L$2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IgM!$L$3:$L$20</c:f>
              <c:numCache>
                <c:formatCode>0</c:formatCode>
                <c:ptCount val="18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92</c:v>
                </c:pt>
                <c:pt idx="5">
                  <c:v>92</c:v>
                </c:pt>
                <c:pt idx="6">
                  <c:v>92</c:v>
                </c:pt>
                <c:pt idx="7">
                  <c:v>92</c:v>
                </c:pt>
                <c:pt idx="8">
                  <c:v>92</c:v>
                </c:pt>
                <c:pt idx="9">
                  <c:v>92</c:v>
                </c:pt>
                <c:pt idx="10">
                  <c:v>92</c:v>
                </c:pt>
                <c:pt idx="11">
                  <c:v>92</c:v>
                </c:pt>
                <c:pt idx="12">
                  <c:v>92</c:v>
                </c:pt>
                <c:pt idx="13">
                  <c:v>92</c:v>
                </c:pt>
                <c:pt idx="14">
                  <c:v>92</c:v>
                </c:pt>
                <c:pt idx="15">
                  <c:v>92</c:v>
                </c:pt>
                <c:pt idx="16">
                  <c:v>92</c:v>
                </c:pt>
                <c:pt idx="17">
                  <c:v>92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IgM!$M$2</c:f>
              <c:strCache>
                <c:ptCount val="1"/>
                <c:pt idx="0">
                  <c:v>8病院平均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IgM!$M$3:$M$20</c:f>
              <c:numCache>
                <c:formatCode>0.0</c:formatCode>
                <c:ptCount val="18"/>
                <c:pt idx="0">
                  <c:v>92.934782608695656</c:v>
                </c:pt>
                <c:pt idx="1">
                  <c:v>91.835493827160491</c:v>
                </c:pt>
                <c:pt idx="2">
                  <c:v>93.978142145135564</c:v>
                </c:pt>
                <c:pt idx="3">
                  <c:v>93.586423611111101</c:v>
                </c:pt>
                <c:pt idx="4">
                  <c:v>92.749239982057404</c:v>
                </c:pt>
                <c:pt idx="5">
                  <c:v>92.669324323035866</c:v>
                </c:pt>
                <c:pt idx="6">
                  <c:v>93.802439204545465</c:v>
                </c:pt>
                <c:pt idx="7">
                  <c:v>93.56385729949875</c:v>
                </c:pt>
                <c:pt idx="8">
                  <c:v>93.833070802005011</c:v>
                </c:pt>
                <c:pt idx="9">
                  <c:v>92.823828433794461</c:v>
                </c:pt>
                <c:pt idx="10">
                  <c:v>92.825626488095239</c:v>
                </c:pt>
                <c:pt idx="11">
                  <c:v>93.012271825396823</c:v>
                </c:pt>
                <c:pt idx="12">
                  <c:v>92.956583333333342</c:v>
                </c:pt>
                <c:pt idx="13">
                  <c:v>92.437872886473428</c:v>
                </c:pt>
                <c:pt idx="14">
                  <c:v>92.147837993421064</c:v>
                </c:pt>
                <c:pt idx="15">
                  <c:v>92.303106249999999</c:v>
                </c:pt>
                <c:pt idx="16">
                  <c:v>92.087108883869746</c:v>
                </c:pt>
                <c:pt idx="17">
                  <c:v>92.667460317460311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IgM!$N$2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IgM!$N$3:$N$20</c:f>
              <c:numCache>
                <c:formatCode>0.0</c:formatCode>
                <c:ptCount val="18"/>
                <c:pt idx="0">
                  <c:v>0</c:v>
                </c:pt>
                <c:pt idx="1">
                  <c:v>7.25</c:v>
                </c:pt>
                <c:pt idx="2">
                  <c:v>9.5330143540669496</c:v>
                </c:pt>
                <c:pt idx="3">
                  <c:v>10.415000000000006</c:v>
                </c:pt>
                <c:pt idx="4">
                  <c:v>4.2980000000000018</c:v>
                </c:pt>
                <c:pt idx="5">
                  <c:v>4.4632105263157769</c:v>
                </c:pt>
                <c:pt idx="6">
                  <c:v>7.5816499999999962</c:v>
                </c:pt>
                <c:pt idx="7">
                  <c:v>5.0289473684210435</c:v>
                </c:pt>
                <c:pt idx="8">
                  <c:v>7.9153333333333364</c:v>
                </c:pt>
                <c:pt idx="9">
                  <c:v>6.1829710144927645</c:v>
                </c:pt>
                <c:pt idx="10">
                  <c:v>6.4357619047619181</c:v>
                </c:pt>
                <c:pt idx="11">
                  <c:v>6.7222222222222285</c:v>
                </c:pt>
                <c:pt idx="12">
                  <c:v>5.79171929824561</c:v>
                </c:pt>
                <c:pt idx="13">
                  <c:v>5.1286111111111126</c:v>
                </c:pt>
                <c:pt idx="14">
                  <c:v>4.2947368421052801</c:v>
                </c:pt>
                <c:pt idx="15">
                  <c:v>4.7900000000000063</c:v>
                </c:pt>
                <c:pt idx="16">
                  <c:v>7.3985507246376727</c:v>
                </c:pt>
                <c:pt idx="17">
                  <c:v>3.6761904761904844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IgM!$O$2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IgM!$O$3:$O$20</c:f>
              <c:numCache>
                <c:formatCode>0</c:formatCode>
                <c:ptCount val="18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  <c:pt idx="7">
                  <c:v>82</c:v>
                </c:pt>
                <c:pt idx="8">
                  <c:v>82</c:v>
                </c:pt>
                <c:pt idx="9">
                  <c:v>82</c:v>
                </c:pt>
                <c:pt idx="10">
                  <c:v>82</c:v>
                </c:pt>
                <c:pt idx="11">
                  <c:v>82</c:v>
                </c:pt>
                <c:pt idx="12">
                  <c:v>82</c:v>
                </c:pt>
                <c:pt idx="13">
                  <c:v>82</c:v>
                </c:pt>
                <c:pt idx="14">
                  <c:v>82</c:v>
                </c:pt>
                <c:pt idx="15">
                  <c:v>82</c:v>
                </c:pt>
                <c:pt idx="16">
                  <c:v>82</c:v>
                </c:pt>
                <c:pt idx="17">
                  <c:v>82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IgM!$P$2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IgM!$P$3:$P$20</c:f>
              <c:numCache>
                <c:formatCode>0</c:formatCode>
                <c:ptCount val="18"/>
                <c:pt idx="0">
                  <c:v>102</c:v>
                </c:pt>
                <c:pt idx="1">
                  <c:v>102</c:v>
                </c:pt>
                <c:pt idx="2">
                  <c:v>102</c:v>
                </c:pt>
                <c:pt idx="3">
                  <c:v>102</c:v>
                </c:pt>
                <c:pt idx="4">
                  <c:v>102</c:v>
                </c:pt>
                <c:pt idx="5">
                  <c:v>102</c:v>
                </c:pt>
                <c:pt idx="6">
                  <c:v>102</c:v>
                </c:pt>
                <c:pt idx="7">
                  <c:v>102</c:v>
                </c:pt>
                <c:pt idx="8">
                  <c:v>102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  <c:pt idx="12">
                  <c:v>102</c:v>
                </c:pt>
                <c:pt idx="13">
                  <c:v>102</c:v>
                </c:pt>
                <c:pt idx="14">
                  <c:v>102</c:v>
                </c:pt>
                <c:pt idx="15">
                  <c:v>102</c:v>
                </c:pt>
                <c:pt idx="16">
                  <c:v>102</c:v>
                </c:pt>
                <c:pt idx="17">
                  <c:v>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47392"/>
        <c:axId val="135275264"/>
      </c:lineChart>
      <c:catAx>
        <c:axId val="134347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527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5275264"/>
        <c:scaling>
          <c:orientation val="minMax"/>
          <c:max val="112"/>
          <c:min val="7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4347392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9773368558"/>
          <c:y val="0.12558008096345968"/>
          <c:w val="0.16141765160357069"/>
          <c:h val="0.848190026109549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1252878073695"/>
          <c:y val="7.6923192492777168E-2"/>
          <c:w val="0.61055908302044781"/>
          <c:h val="0.78461656342632657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LDL!$B$3:$B$20</c:f>
              <c:numCache>
                <c:formatCode>0.0</c:formatCode>
                <c:ptCount val="18"/>
                <c:pt idx="1">
                  <c:v>81.96875</c:v>
                </c:pt>
                <c:pt idx="2">
                  <c:v>81.375</c:v>
                </c:pt>
                <c:pt idx="3">
                  <c:v>81.65625</c:v>
                </c:pt>
                <c:pt idx="4">
                  <c:v>81.5625</c:v>
                </c:pt>
                <c:pt idx="5">
                  <c:v>82.15625</c:v>
                </c:pt>
                <c:pt idx="6">
                  <c:v>81.15625</c:v>
                </c:pt>
                <c:pt idx="7">
                  <c:v>81.25</c:v>
                </c:pt>
                <c:pt idx="8">
                  <c:v>81.4375</c:v>
                </c:pt>
                <c:pt idx="9">
                  <c:v>81.03125</c:v>
                </c:pt>
                <c:pt idx="10">
                  <c:v>80.65625</c:v>
                </c:pt>
                <c:pt idx="11">
                  <c:v>80.375</c:v>
                </c:pt>
                <c:pt idx="12">
                  <c:v>80.75</c:v>
                </c:pt>
                <c:pt idx="13">
                  <c:v>81.0625</c:v>
                </c:pt>
                <c:pt idx="14">
                  <c:v>81.125</c:v>
                </c:pt>
                <c:pt idx="15">
                  <c:v>81.1875</c:v>
                </c:pt>
                <c:pt idx="16">
                  <c:v>81.5</c:v>
                </c:pt>
                <c:pt idx="17">
                  <c:v>81.666666666666671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28575"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LDL!$D$3:$D$20</c:f>
              <c:numCache>
                <c:formatCode>0.0</c:formatCode>
                <c:ptCount val="18"/>
                <c:pt idx="2">
                  <c:v>80.75</c:v>
                </c:pt>
                <c:pt idx="3">
                  <c:v>80.388888888888886</c:v>
                </c:pt>
                <c:pt idx="4">
                  <c:v>81</c:v>
                </c:pt>
                <c:pt idx="5">
                  <c:v>80.25</c:v>
                </c:pt>
                <c:pt idx="6">
                  <c:v>80.045454545454547</c:v>
                </c:pt>
                <c:pt idx="7">
                  <c:v>79.315789473684205</c:v>
                </c:pt>
                <c:pt idx="8">
                  <c:v>80.61904761904762</c:v>
                </c:pt>
                <c:pt idx="9">
                  <c:v>80.086956521739125</c:v>
                </c:pt>
                <c:pt idx="10">
                  <c:v>79.333333333333329</c:v>
                </c:pt>
                <c:pt idx="11">
                  <c:v>78.3</c:v>
                </c:pt>
                <c:pt idx="12">
                  <c:v>80.142857142857139</c:v>
                </c:pt>
                <c:pt idx="13">
                  <c:v>81.714285714285708</c:v>
                </c:pt>
                <c:pt idx="14">
                  <c:v>81.043478260869563</c:v>
                </c:pt>
                <c:pt idx="15">
                  <c:v>79.066666666666663</c:v>
                </c:pt>
                <c:pt idx="16">
                  <c:v>79.78947368421052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LDL!$F$3:$F$20</c:f>
              <c:numCache>
                <c:formatCode>0.0</c:formatCode>
                <c:ptCount val="18"/>
                <c:pt idx="2">
                  <c:v>83.6</c:v>
                </c:pt>
                <c:pt idx="3">
                  <c:v>83.4</c:v>
                </c:pt>
                <c:pt idx="4">
                  <c:v>83.63636363636364</c:v>
                </c:pt>
                <c:pt idx="5">
                  <c:v>82.85</c:v>
                </c:pt>
                <c:pt idx="6">
                  <c:v>83.1</c:v>
                </c:pt>
                <c:pt idx="7">
                  <c:v>83.238095238095241</c:v>
                </c:pt>
                <c:pt idx="8">
                  <c:v>83.89473684210526</c:v>
                </c:pt>
                <c:pt idx="9">
                  <c:v>83.13636363636364</c:v>
                </c:pt>
                <c:pt idx="10">
                  <c:v>84.238095238095241</c:v>
                </c:pt>
                <c:pt idx="11">
                  <c:v>82.75</c:v>
                </c:pt>
                <c:pt idx="12">
                  <c:v>83.15</c:v>
                </c:pt>
                <c:pt idx="13">
                  <c:v>83.083333333333329</c:v>
                </c:pt>
                <c:pt idx="14">
                  <c:v>83.6</c:v>
                </c:pt>
                <c:pt idx="15">
                  <c:v>83.5</c:v>
                </c:pt>
                <c:pt idx="16">
                  <c:v>83.454545454545453</c:v>
                </c:pt>
                <c:pt idx="17">
                  <c:v>84.095238095238102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LDL!$L$2</c:f>
              <c:strCache>
                <c:ptCount val="1"/>
                <c:pt idx="0">
                  <c:v>協和認証値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LDL!$L$3:$L$20</c:f>
              <c:numCache>
                <c:formatCode>General</c:formatCode>
                <c:ptCount val="18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  <c:pt idx="7">
                  <c:v>83</c:v>
                </c:pt>
                <c:pt idx="8">
                  <c:v>83</c:v>
                </c:pt>
                <c:pt idx="9">
                  <c:v>83</c:v>
                </c:pt>
                <c:pt idx="10">
                  <c:v>83</c:v>
                </c:pt>
                <c:pt idx="11">
                  <c:v>83</c:v>
                </c:pt>
                <c:pt idx="12">
                  <c:v>83</c:v>
                </c:pt>
                <c:pt idx="13">
                  <c:v>83</c:v>
                </c:pt>
                <c:pt idx="14">
                  <c:v>83</c:v>
                </c:pt>
                <c:pt idx="15">
                  <c:v>83</c:v>
                </c:pt>
                <c:pt idx="16">
                  <c:v>83</c:v>
                </c:pt>
                <c:pt idx="17">
                  <c:v>83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LDL!$M$2</c:f>
              <c:strCache>
                <c:ptCount val="1"/>
                <c:pt idx="0">
                  <c:v>協和平均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LDL!$M$3:$M$20</c:f>
              <c:numCache>
                <c:formatCode>0.0</c:formatCode>
                <c:ptCount val="18"/>
                <c:pt idx="1">
                  <c:v>81.96875</c:v>
                </c:pt>
                <c:pt idx="2">
                  <c:v>81.908333333333331</c:v>
                </c:pt>
                <c:pt idx="3">
                  <c:v>81.815046296296302</c:v>
                </c:pt>
                <c:pt idx="4">
                  <c:v>82.066287878787875</c:v>
                </c:pt>
                <c:pt idx="5">
                  <c:v>81.752083333333331</c:v>
                </c:pt>
                <c:pt idx="6">
                  <c:v>81.433901515151518</c:v>
                </c:pt>
                <c:pt idx="7">
                  <c:v>81.267961570593158</c:v>
                </c:pt>
                <c:pt idx="8">
                  <c:v>81.983761487050955</c:v>
                </c:pt>
                <c:pt idx="9">
                  <c:v>81.418190052700922</c:v>
                </c:pt>
                <c:pt idx="10">
                  <c:v>81.40922619047619</c:v>
                </c:pt>
                <c:pt idx="11">
                  <c:v>80.475000000000009</c:v>
                </c:pt>
                <c:pt idx="12">
                  <c:v>81.347619047619048</c:v>
                </c:pt>
                <c:pt idx="13">
                  <c:v>81.953373015873012</c:v>
                </c:pt>
                <c:pt idx="14">
                  <c:v>81.922826086956519</c:v>
                </c:pt>
                <c:pt idx="15">
                  <c:v>81.251388888888883</c:v>
                </c:pt>
                <c:pt idx="16">
                  <c:v>81.581339712918648</c:v>
                </c:pt>
                <c:pt idx="17">
                  <c:v>82.88095238095238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LDL!$R$2</c:f>
              <c:strCache>
                <c:ptCount val="1"/>
                <c:pt idx="0">
                  <c:v>協和下限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LDL!$R$3:$R$20</c:f>
              <c:numCache>
                <c:formatCode>General</c:formatCode>
                <c:ptCount val="18"/>
                <c:pt idx="0">
                  <c:v>78</c:v>
                </c:pt>
                <c:pt idx="1">
                  <c:v>78</c:v>
                </c:pt>
                <c:pt idx="2">
                  <c:v>78</c:v>
                </c:pt>
                <c:pt idx="3">
                  <c:v>78</c:v>
                </c:pt>
                <c:pt idx="4">
                  <c:v>78</c:v>
                </c:pt>
                <c:pt idx="5">
                  <c:v>78</c:v>
                </c:pt>
                <c:pt idx="6">
                  <c:v>78</c:v>
                </c:pt>
                <c:pt idx="7">
                  <c:v>78</c:v>
                </c:pt>
                <c:pt idx="8">
                  <c:v>78</c:v>
                </c:pt>
                <c:pt idx="9">
                  <c:v>78</c:v>
                </c:pt>
                <c:pt idx="10">
                  <c:v>78</c:v>
                </c:pt>
                <c:pt idx="11">
                  <c:v>78</c:v>
                </c:pt>
                <c:pt idx="12">
                  <c:v>78</c:v>
                </c:pt>
                <c:pt idx="13">
                  <c:v>78</c:v>
                </c:pt>
                <c:pt idx="14">
                  <c:v>78</c:v>
                </c:pt>
                <c:pt idx="15">
                  <c:v>78</c:v>
                </c:pt>
                <c:pt idx="16">
                  <c:v>78</c:v>
                </c:pt>
                <c:pt idx="17">
                  <c:v>78</c:v>
                </c:pt>
              </c:numCache>
            </c:numRef>
          </c:val>
          <c:smooth val="0"/>
        </c:ser>
        <c:ser>
          <c:idx val="3"/>
          <c:order val="6"/>
          <c:tx>
            <c:strRef>
              <c:f>LDL!$S$2</c:f>
              <c:strCache>
                <c:ptCount val="1"/>
                <c:pt idx="0">
                  <c:v>協和上限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LDL!$S$3:$S$20</c:f>
              <c:numCache>
                <c:formatCode>General</c:formatCode>
                <c:ptCount val="18"/>
                <c:pt idx="0">
                  <c:v>88</c:v>
                </c:pt>
                <c:pt idx="1">
                  <c:v>88</c:v>
                </c:pt>
                <c:pt idx="2">
                  <c:v>88</c:v>
                </c:pt>
                <c:pt idx="3">
                  <c:v>88</c:v>
                </c:pt>
                <c:pt idx="4">
                  <c:v>88</c:v>
                </c:pt>
                <c:pt idx="5">
                  <c:v>88</c:v>
                </c:pt>
                <c:pt idx="6">
                  <c:v>88</c:v>
                </c:pt>
                <c:pt idx="7">
                  <c:v>88</c:v>
                </c:pt>
                <c:pt idx="8">
                  <c:v>88</c:v>
                </c:pt>
                <c:pt idx="9">
                  <c:v>88</c:v>
                </c:pt>
                <c:pt idx="10">
                  <c:v>88</c:v>
                </c:pt>
                <c:pt idx="11">
                  <c:v>88</c:v>
                </c:pt>
                <c:pt idx="12">
                  <c:v>88</c:v>
                </c:pt>
                <c:pt idx="13">
                  <c:v>88</c:v>
                </c:pt>
                <c:pt idx="14">
                  <c:v>88</c:v>
                </c:pt>
                <c:pt idx="15">
                  <c:v>88</c:v>
                </c:pt>
                <c:pt idx="16">
                  <c:v>88</c:v>
                </c:pt>
                <c:pt idx="17">
                  <c:v>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97952"/>
        <c:axId val="134399872"/>
      </c:lineChart>
      <c:catAx>
        <c:axId val="134397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4399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4399872"/>
        <c:scaling>
          <c:orientation val="minMax"/>
          <c:max val="93"/>
          <c:min val="7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4397952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740703755976333"/>
          <c:y val="0.23384663743379391"/>
          <c:w val="0.25964001006185677"/>
          <c:h val="0.587514083127656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68895508523228E-2"/>
          <c:y val="7.6923192492777168E-2"/>
          <c:w val="0.68344210018175156"/>
          <c:h val="0.78461656342632657"/>
        </c:manualLayout>
      </c:layout>
      <c:lineChart>
        <c:grouping val="standard"/>
        <c:varyColors val="0"/>
        <c:ser>
          <c:idx val="0"/>
          <c:order val="0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ymbol val="circle"/>
            <c:size val="7"/>
            <c:spPr>
              <a:solidFill>
                <a:srgbClr val="FF00FF"/>
              </a:solidFill>
            </c:spPr>
          </c:marker>
          <c:val>
            <c:numRef>
              <c:f>LDL!$C$3:$C$13</c:f>
              <c:numCache>
                <c:formatCode>0.0</c:formatCode>
                <c:ptCount val="11"/>
                <c:pt idx="10">
                  <c:v>67.7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LDL!$E$2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LDL!$E$3:$E$20</c:f>
              <c:numCache>
                <c:formatCode>0.0</c:formatCode>
                <c:ptCount val="18"/>
                <c:pt idx="1">
                  <c:v>62.55</c:v>
                </c:pt>
                <c:pt idx="2">
                  <c:v>63.01</c:v>
                </c:pt>
                <c:pt idx="3">
                  <c:v>63.68</c:v>
                </c:pt>
                <c:pt idx="4">
                  <c:v>64.89</c:v>
                </c:pt>
                <c:pt idx="5">
                  <c:v>64.680000000000007</c:v>
                </c:pt>
                <c:pt idx="6">
                  <c:v>66.010000000000005</c:v>
                </c:pt>
                <c:pt idx="7">
                  <c:v>61.942999999999998</c:v>
                </c:pt>
                <c:pt idx="8">
                  <c:v>66.010000000000005</c:v>
                </c:pt>
                <c:pt idx="9">
                  <c:v>65.819999999999993</c:v>
                </c:pt>
                <c:pt idx="10">
                  <c:v>65.3</c:v>
                </c:pt>
                <c:pt idx="11">
                  <c:v>65.7</c:v>
                </c:pt>
                <c:pt idx="12">
                  <c:v>65.22</c:v>
                </c:pt>
                <c:pt idx="13">
                  <c:v>64.87</c:v>
                </c:pt>
                <c:pt idx="14">
                  <c:v>64.92</c:v>
                </c:pt>
                <c:pt idx="15">
                  <c:v>63.27</c:v>
                </c:pt>
                <c:pt idx="16">
                  <c:v>64.08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LDL!$G$3:$G$20</c:f>
              <c:numCache>
                <c:formatCode>0.0</c:formatCode>
                <c:ptCount val="18"/>
                <c:pt idx="0">
                  <c:v>65.42</c:v>
                </c:pt>
                <c:pt idx="1">
                  <c:v>65.135333333333335</c:v>
                </c:pt>
                <c:pt idx="2">
                  <c:v>65.341666666666669</c:v>
                </c:pt>
                <c:pt idx="3">
                  <c:v>65.09375</c:v>
                </c:pt>
                <c:pt idx="4">
                  <c:v>67.096825396825395</c:v>
                </c:pt>
                <c:pt idx="5">
                  <c:v>66.874666666666656</c:v>
                </c:pt>
                <c:pt idx="6">
                  <c:v>66.745833333333351</c:v>
                </c:pt>
                <c:pt idx="7">
                  <c:v>66.174603174603178</c:v>
                </c:pt>
                <c:pt idx="8">
                  <c:v>65.854166666666657</c:v>
                </c:pt>
                <c:pt idx="9">
                  <c:v>67.117460317460313</c:v>
                </c:pt>
                <c:pt idx="10">
                  <c:v>66.375</c:v>
                </c:pt>
                <c:pt idx="11">
                  <c:v>66.30462962962963</c:v>
                </c:pt>
                <c:pt idx="12">
                  <c:v>66.347499999999997</c:v>
                </c:pt>
                <c:pt idx="13">
                  <c:v>66.267424242424241</c:v>
                </c:pt>
                <c:pt idx="14">
                  <c:v>64.413636363636357</c:v>
                </c:pt>
                <c:pt idx="15">
                  <c:v>62.759374999999999</c:v>
                </c:pt>
                <c:pt idx="16">
                  <c:v>65.360869565217399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LDL!$H$3:$H$20</c:f>
              <c:numCache>
                <c:formatCode>0.0</c:formatCode>
                <c:ptCount val="18"/>
                <c:pt idx="2">
                  <c:v>65.400000000000006</c:v>
                </c:pt>
                <c:pt idx="3">
                  <c:v>66</c:v>
                </c:pt>
                <c:pt idx="4">
                  <c:v>65.400000000000006</c:v>
                </c:pt>
                <c:pt idx="5">
                  <c:v>64.900000000000006</c:v>
                </c:pt>
                <c:pt idx="6">
                  <c:v>66.900000000000006</c:v>
                </c:pt>
                <c:pt idx="7">
                  <c:v>66.599999999999994</c:v>
                </c:pt>
                <c:pt idx="8">
                  <c:v>66.5</c:v>
                </c:pt>
                <c:pt idx="9">
                  <c:v>65.5</c:v>
                </c:pt>
                <c:pt idx="10">
                  <c:v>65.7</c:v>
                </c:pt>
                <c:pt idx="11">
                  <c:v>66.7</c:v>
                </c:pt>
                <c:pt idx="12">
                  <c:v>67</c:v>
                </c:pt>
                <c:pt idx="13">
                  <c:v>67.2</c:v>
                </c:pt>
                <c:pt idx="14">
                  <c:v>67</c:v>
                </c:pt>
                <c:pt idx="15">
                  <c:v>65.599999999999994</c:v>
                </c:pt>
                <c:pt idx="16">
                  <c:v>64.599999999999994</c:v>
                </c:pt>
                <c:pt idx="17">
                  <c:v>63.7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LDL!$I$2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LDL!$I$3:$I$18</c:f>
              <c:numCache>
                <c:formatCode>0.0</c:formatCode>
                <c:ptCount val="16"/>
                <c:pt idx="2">
                  <c:v>62.317999999999998</c:v>
                </c:pt>
                <c:pt idx="3">
                  <c:v>62.32</c:v>
                </c:pt>
                <c:pt idx="4">
                  <c:v>63.677999999999997</c:v>
                </c:pt>
                <c:pt idx="5">
                  <c:v>64.843000000000004</c:v>
                </c:pt>
                <c:pt idx="6">
                  <c:v>65.415000000000006</c:v>
                </c:pt>
                <c:pt idx="7">
                  <c:v>63.207999999999998</c:v>
                </c:pt>
                <c:pt idx="8">
                  <c:v>62.637999999999998</c:v>
                </c:pt>
                <c:pt idx="9">
                  <c:v>62.984000000000002</c:v>
                </c:pt>
                <c:pt idx="10">
                  <c:v>64.852999999999994</c:v>
                </c:pt>
                <c:pt idx="11">
                  <c:v>64.379000000000005</c:v>
                </c:pt>
                <c:pt idx="12">
                  <c:v>64.424000000000007</c:v>
                </c:pt>
                <c:pt idx="13">
                  <c:v>63.497999999999998</c:v>
                </c:pt>
                <c:pt idx="14">
                  <c:v>60.802</c:v>
                </c:pt>
                <c:pt idx="15">
                  <c:v>59.268000000000001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LDL!$J$3:$J$20</c:f>
              <c:numCache>
                <c:formatCode>0.0</c:formatCode>
                <c:ptCount val="18"/>
                <c:pt idx="1">
                  <c:v>64.47</c:v>
                </c:pt>
                <c:pt idx="2">
                  <c:v>64.3</c:v>
                </c:pt>
                <c:pt idx="3">
                  <c:v>64.52</c:v>
                </c:pt>
                <c:pt idx="4">
                  <c:v>65.62</c:v>
                </c:pt>
                <c:pt idx="5">
                  <c:v>65.959999999999994</c:v>
                </c:pt>
                <c:pt idx="6">
                  <c:v>64.92</c:v>
                </c:pt>
                <c:pt idx="7">
                  <c:v>64.739999999999995</c:v>
                </c:pt>
                <c:pt idx="8">
                  <c:v>65.02</c:v>
                </c:pt>
                <c:pt idx="9">
                  <c:v>65.209999999999994</c:v>
                </c:pt>
                <c:pt idx="10">
                  <c:v>64.91</c:v>
                </c:pt>
                <c:pt idx="11">
                  <c:v>65.59</c:v>
                </c:pt>
                <c:pt idx="12">
                  <c:v>65.31</c:v>
                </c:pt>
                <c:pt idx="13">
                  <c:v>64.260000000000005</c:v>
                </c:pt>
                <c:pt idx="14">
                  <c:v>63.8</c:v>
                </c:pt>
                <c:pt idx="15">
                  <c:v>63.24</c:v>
                </c:pt>
                <c:pt idx="16">
                  <c:v>62.86</c:v>
                </c:pt>
              </c:numCache>
            </c:numRef>
          </c:val>
          <c:smooth val="0"/>
        </c:ser>
        <c:ser>
          <c:idx val="4"/>
          <c:order val="6"/>
          <c:tx>
            <c:strRef>
              <c:f>LDL!$O$2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LDL!$O$3:$O$20</c:f>
              <c:numCache>
                <c:formatCode>0</c:formatCode>
                <c:ptCount val="1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  <c:pt idx="10">
                  <c:v>64</c:v>
                </c:pt>
                <c:pt idx="11">
                  <c:v>64</c:v>
                </c:pt>
                <c:pt idx="12">
                  <c:v>64</c:v>
                </c:pt>
                <c:pt idx="13">
                  <c:v>64</c:v>
                </c:pt>
                <c:pt idx="14">
                  <c:v>64</c:v>
                </c:pt>
                <c:pt idx="15">
                  <c:v>64</c:v>
                </c:pt>
                <c:pt idx="16">
                  <c:v>64</c:v>
                </c:pt>
                <c:pt idx="17">
                  <c:v>64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LDL!$P$2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LDL!$P$3:$P$18</c:f>
              <c:numCache>
                <c:formatCode>0.0</c:formatCode>
                <c:ptCount val="16"/>
                <c:pt idx="0">
                  <c:v>64.41</c:v>
                </c:pt>
                <c:pt idx="1">
                  <c:v>64.013833333333324</c:v>
                </c:pt>
                <c:pt idx="2">
                  <c:v>64.011611111111108</c:v>
                </c:pt>
                <c:pt idx="3">
                  <c:v>64.185625000000002</c:v>
                </c:pt>
                <c:pt idx="4">
                  <c:v>64.96413756613758</c:v>
                </c:pt>
                <c:pt idx="5">
                  <c:v>65.092944444444441</c:v>
                </c:pt>
                <c:pt idx="6">
                  <c:v>65.581805555555562</c:v>
                </c:pt>
                <c:pt idx="7">
                  <c:v>64.360933862433868</c:v>
                </c:pt>
                <c:pt idx="8">
                  <c:v>65.120361111111109</c:v>
                </c:pt>
                <c:pt idx="9">
                  <c:v>65.255243386243379</c:v>
                </c:pt>
                <c:pt idx="10">
                  <c:v>65.676857142857131</c:v>
                </c:pt>
                <c:pt idx="11">
                  <c:v>65.324804232804226</c:v>
                </c:pt>
                <c:pt idx="12">
                  <c:v>65.343071428571434</c:v>
                </c:pt>
                <c:pt idx="13">
                  <c:v>64.896489177489173</c:v>
                </c:pt>
                <c:pt idx="14">
                  <c:v>64.276519480519482</c:v>
                </c:pt>
                <c:pt idx="15">
                  <c:v>63.269624999999998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LDL!$T$2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LDL!$T$3:$T$20</c:f>
              <c:numCache>
                <c:formatCode>General</c:formatCode>
                <c:ptCount val="18"/>
                <c:pt idx="0">
                  <c:v>59</c:v>
                </c:pt>
                <c:pt idx="1">
                  <c:v>59</c:v>
                </c:pt>
                <c:pt idx="2">
                  <c:v>59</c:v>
                </c:pt>
                <c:pt idx="3">
                  <c:v>59</c:v>
                </c:pt>
                <c:pt idx="4">
                  <c:v>59</c:v>
                </c:pt>
                <c:pt idx="5">
                  <c:v>59</c:v>
                </c:pt>
                <c:pt idx="6">
                  <c:v>59</c:v>
                </c:pt>
                <c:pt idx="7">
                  <c:v>59</c:v>
                </c:pt>
                <c:pt idx="8">
                  <c:v>59</c:v>
                </c:pt>
                <c:pt idx="9">
                  <c:v>59</c:v>
                </c:pt>
                <c:pt idx="10">
                  <c:v>59</c:v>
                </c:pt>
                <c:pt idx="11">
                  <c:v>59</c:v>
                </c:pt>
                <c:pt idx="12">
                  <c:v>59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</c:numCache>
            </c:numRef>
          </c:val>
          <c:smooth val="0"/>
        </c:ser>
        <c:ser>
          <c:idx val="7"/>
          <c:order val="9"/>
          <c:tx>
            <c:strRef>
              <c:f>LDL!$U$2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LDL!$U$3:$U$20</c:f>
              <c:numCache>
                <c:formatCode>General</c:formatCode>
                <c:ptCount val="18"/>
                <c:pt idx="0">
                  <c:v>69</c:v>
                </c:pt>
                <c:pt idx="1">
                  <c:v>69</c:v>
                </c:pt>
                <c:pt idx="2">
                  <c:v>69</c:v>
                </c:pt>
                <c:pt idx="3">
                  <c:v>69</c:v>
                </c:pt>
                <c:pt idx="4">
                  <c:v>69</c:v>
                </c:pt>
                <c:pt idx="5">
                  <c:v>69</c:v>
                </c:pt>
                <c:pt idx="6">
                  <c:v>69</c:v>
                </c:pt>
                <c:pt idx="7">
                  <c:v>69</c:v>
                </c:pt>
                <c:pt idx="8">
                  <c:v>69</c:v>
                </c:pt>
                <c:pt idx="9">
                  <c:v>69</c:v>
                </c:pt>
                <c:pt idx="10">
                  <c:v>69</c:v>
                </c:pt>
                <c:pt idx="11">
                  <c:v>69</c:v>
                </c:pt>
                <c:pt idx="12">
                  <c:v>69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28192"/>
        <c:axId val="135130112"/>
      </c:lineChart>
      <c:catAx>
        <c:axId val="135128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5130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5130112"/>
        <c:scaling>
          <c:orientation val="minMax"/>
          <c:max val="74"/>
          <c:min val="5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5128192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75652774664062"/>
          <c:y val="0.19692322243503346"/>
          <c:w val="0.20882969524219119"/>
          <c:h val="0.755781483508616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80015148993245E-2"/>
          <c:y val="5.4129223762859349E-2"/>
          <c:w val="0.82132630883198798"/>
          <c:h val="0.80569267677794498"/>
        </c:manualLayout>
      </c:layout>
      <c:lineChart>
        <c:grouping val="standard"/>
        <c:varyColors val="0"/>
        <c:ser>
          <c:idx val="18"/>
          <c:order val="0"/>
          <c:tx>
            <c:strRef>
              <c:f>'2017.6月を100％とした時の活性変化率'!$B$1</c:f>
              <c:strCache>
                <c:ptCount val="1"/>
                <c:pt idx="0">
                  <c:v>Na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'2017.6月を100％とした時の活性変化率'!$B$2:$B$19</c:f>
              <c:numCache>
                <c:formatCode>0.0</c:formatCode>
                <c:ptCount val="18"/>
                <c:pt idx="0">
                  <c:v>100</c:v>
                </c:pt>
                <c:pt idx="1">
                  <c:v>100.09712251509507</c:v>
                </c:pt>
                <c:pt idx="2">
                  <c:v>100.30710063492553</c:v>
                </c:pt>
                <c:pt idx="3">
                  <c:v>100.41905616964384</c:v>
                </c:pt>
                <c:pt idx="4">
                  <c:v>100.39494764089459</c:v>
                </c:pt>
                <c:pt idx="5">
                  <c:v>100.37336919878868</c:v>
                </c:pt>
                <c:pt idx="6">
                  <c:v>100.41977763503228</c:v>
                </c:pt>
                <c:pt idx="7">
                  <c:v>100.36431273370216</c:v>
                </c:pt>
                <c:pt idx="8">
                  <c:v>100.40643527631168</c:v>
                </c:pt>
                <c:pt idx="9">
                  <c:v>100.39272295301048</c:v>
                </c:pt>
                <c:pt idx="10">
                  <c:v>100.50589087816246</c:v>
                </c:pt>
                <c:pt idx="11">
                  <c:v>100.4288204508052</c:v>
                </c:pt>
                <c:pt idx="12">
                  <c:v>100.45506717215127</c:v>
                </c:pt>
                <c:pt idx="13">
                  <c:v>100.41807104909455</c:v>
                </c:pt>
                <c:pt idx="14">
                  <c:v>100.41729476728061</c:v>
                </c:pt>
                <c:pt idx="15">
                  <c:v>100.3917347711055</c:v>
                </c:pt>
                <c:pt idx="16">
                  <c:v>100.43266139750658</c:v>
                </c:pt>
                <c:pt idx="17">
                  <c:v>100.50314817405905</c:v>
                </c:pt>
              </c:numCache>
            </c:numRef>
          </c:val>
          <c:smooth val="0"/>
        </c:ser>
        <c:ser>
          <c:idx val="19"/>
          <c:order val="1"/>
          <c:tx>
            <c:strRef>
              <c:f>'2017.6月を100％とした時の活性変化率'!$C$1</c:f>
              <c:strCache>
                <c:ptCount val="1"/>
                <c:pt idx="0">
                  <c:v>K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'2017.6月を100％とした時の活性変化率'!$C$2:$C$19</c:f>
              <c:numCache>
                <c:formatCode>0.0</c:formatCode>
                <c:ptCount val="18"/>
                <c:pt idx="0">
                  <c:v>100</c:v>
                </c:pt>
                <c:pt idx="1">
                  <c:v>100.45611646836821</c:v>
                </c:pt>
                <c:pt idx="2">
                  <c:v>100.79041990500863</c:v>
                </c:pt>
                <c:pt idx="3">
                  <c:v>100.76817629373762</c:v>
                </c:pt>
                <c:pt idx="4">
                  <c:v>100.86984898097502</c:v>
                </c:pt>
                <c:pt idx="5">
                  <c:v>100.69167954428386</c:v>
                </c:pt>
                <c:pt idx="6">
                  <c:v>100.75123236902708</c:v>
                </c:pt>
                <c:pt idx="7">
                  <c:v>100.64445343082087</c:v>
                </c:pt>
                <c:pt idx="8">
                  <c:v>100.69758476141419</c:v>
                </c:pt>
                <c:pt idx="9">
                  <c:v>100.90573085586394</c:v>
                </c:pt>
                <c:pt idx="10">
                  <c:v>100.93971329536421</c:v>
                </c:pt>
                <c:pt idx="11">
                  <c:v>100.84881183691094</c:v>
                </c:pt>
                <c:pt idx="12">
                  <c:v>100.74360403870735</c:v>
                </c:pt>
                <c:pt idx="13">
                  <c:v>100.65594527030733</c:v>
                </c:pt>
                <c:pt idx="14">
                  <c:v>100.72432556636267</c:v>
                </c:pt>
                <c:pt idx="15">
                  <c:v>100.71390539692031</c:v>
                </c:pt>
                <c:pt idx="16">
                  <c:v>100.74331301379907</c:v>
                </c:pt>
                <c:pt idx="17">
                  <c:v>100.73649491460375</c:v>
                </c:pt>
              </c:numCache>
            </c:numRef>
          </c:val>
          <c:smooth val="0"/>
        </c:ser>
        <c:ser>
          <c:idx val="20"/>
          <c:order val="2"/>
          <c:tx>
            <c:strRef>
              <c:f>'2017.6月を100％とした時の活性変化率'!$D$1</c:f>
              <c:strCache>
                <c:ptCount val="1"/>
                <c:pt idx="0">
                  <c:v>CL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'2017.6月を100％とした時の活性変化率'!$D$2:$D$19</c:f>
              <c:numCache>
                <c:formatCode>0.0</c:formatCode>
                <c:ptCount val="18"/>
                <c:pt idx="0">
                  <c:v>100</c:v>
                </c:pt>
                <c:pt idx="1">
                  <c:v>100.37210809934767</c:v>
                </c:pt>
                <c:pt idx="2">
                  <c:v>99.816037486816626</c:v>
                </c:pt>
                <c:pt idx="3">
                  <c:v>99.904407573977267</c:v>
                </c:pt>
                <c:pt idx="4">
                  <c:v>99.60314912632164</c:v>
                </c:pt>
                <c:pt idx="5">
                  <c:v>99.309940454231054</c:v>
                </c:pt>
                <c:pt idx="6">
                  <c:v>99.167561417014412</c:v>
                </c:pt>
                <c:pt idx="7">
                  <c:v>99.424064395013701</c:v>
                </c:pt>
                <c:pt idx="8">
                  <c:v>99.357556810871642</c:v>
                </c:pt>
                <c:pt idx="9">
                  <c:v>99.309804212867306</c:v>
                </c:pt>
                <c:pt idx="10">
                  <c:v>99.876519628555599</c:v>
                </c:pt>
                <c:pt idx="11">
                  <c:v>100.44733284100072</c:v>
                </c:pt>
                <c:pt idx="12">
                  <c:v>100.09211185520897</c:v>
                </c:pt>
                <c:pt idx="13">
                  <c:v>99.656415866455987</c:v>
                </c:pt>
                <c:pt idx="14">
                  <c:v>99.764135100727387</c:v>
                </c:pt>
                <c:pt idx="15">
                  <c:v>100.13889130061489</c:v>
                </c:pt>
                <c:pt idx="16">
                  <c:v>100.34392370456548</c:v>
                </c:pt>
                <c:pt idx="17">
                  <c:v>100.40088577872703</c:v>
                </c:pt>
              </c:numCache>
            </c:numRef>
          </c:val>
          <c:smooth val="0"/>
        </c:ser>
        <c:ser>
          <c:idx val="21"/>
          <c:order val="3"/>
          <c:tx>
            <c:strRef>
              <c:f>'2017.6月を100％とした時の活性変化率'!$E$1</c:f>
              <c:strCache>
                <c:ptCount val="1"/>
                <c:pt idx="0">
                  <c:v>Ca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'2017.6月を100％とした時の活性変化率'!$E$2:$E$19</c:f>
              <c:numCache>
                <c:formatCode>0.0</c:formatCode>
                <c:ptCount val="18"/>
                <c:pt idx="0">
                  <c:v>100</c:v>
                </c:pt>
                <c:pt idx="1">
                  <c:v>98.78320834786652</c:v>
                </c:pt>
                <c:pt idx="2">
                  <c:v>99.102767618092869</c:v>
                </c:pt>
                <c:pt idx="3">
                  <c:v>99.149333410843695</c:v>
                </c:pt>
                <c:pt idx="4">
                  <c:v>99.394853803023921</c:v>
                </c:pt>
                <c:pt idx="5">
                  <c:v>99.622231299094153</c:v>
                </c:pt>
                <c:pt idx="6">
                  <c:v>99.692347480736927</c:v>
                </c:pt>
                <c:pt idx="7">
                  <c:v>99.731139788622386</c:v>
                </c:pt>
                <c:pt idx="8">
                  <c:v>99.403391359021924</c:v>
                </c:pt>
                <c:pt idx="9">
                  <c:v>99.167382104368386</c:v>
                </c:pt>
                <c:pt idx="10">
                  <c:v>99.064970642948481</c:v>
                </c:pt>
                <c:pt idx="11">
                  <c:v>99.034896159176782</c:v>
                </c:pt>
                <c:pt idx="12">
                  <c:v>99.21421280406129</c:v>
                </c:pt>
                <c:pt idx="13">
                  <c:v>99.363293858410714</c:v>
                </c:pt>
                <c:pt idx="14">
                  <c:v>99.272736034365636</c:v>
                </c:pt>
                <c:pt idx="15">
                  <c:v>99.502006272803285</c:v>
                </c:pt>
                <c:pt idx="16">
                  <c:v>99.546638864988097</c:v>
                </c:pt>
                <c:pt idx="17">
                  <c:v>99.70829803843408</c:v>
                </c:pt>
              </c:numCache>
            </c:numRef>
          </c:val>
          <c:smooth val="0"/>
        </c:ser>
        <c:ser>
          <c:idx val="17"/>
          <c:order val="4"/>
          <c:tx>
            <c:strRef>
              <c:f>'2017.6月を100％とした時の活性変化率'!$F$1</c:f>
              <c:strCache>
                <c:ptCount val="1"/>
                <c:pt idx="0">
                  <c:v>GLU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'2017.6月を100％とした時の活性変化率'!$F$2:$F$19</c:f>
              <c:numCache>
                <c:formatCode>0.0</c:formatCode>
                <c:ptCount val="18"/>
                <c:pt idx="0">
                  <c:v>100</c:v>
                </c:pt>
                <c:pt idx="1">
                  <c:v>100.39055079475862</c:v>
                </c:pt>
                <c:pt idx="2">
                  <c:v>101.10579547706419</c:v>
                </c:pt>
                <c:pt idx="3">
                  <c:v>101.19918589060721</c:v>
                </c:pt>
                <c:pt idx="4">
                  <c:v>101.2730370700472</c:v>
                </c:pt>
                <c:pt idx="5">
                  <c:v>101.08168354158732</c:v>
                </c:pt>
                <c:pt idx="6">
                  <c:v>101.27936395694816</c:v>
                </c:pt>
                <c:pt idx="7">
                  <c:v>101.43048609445758</c:v>
                </c:pt>
                <c:pt idx="8">
                  <c:v>101.40634633087512</c:v>
                </c:pt>
                <c:pt idx="9">
                  <c:v>101.23470092801851</c:v>
                </c:pt>
                <c:pt idx="10">
                  <c:v>101.19831182665916</c:v>
                </c:pt>
                <c:pt idx="11">
                  <c:v>100.96092473159656</c:v>
                </c:pt>
                <c:pt idx="12">
                  <c:v>100.92788208583021</c:v>
                </c:pt>
                <c:pt idx="13">
                  <c:v>101.05301077912763</c:v>
                </c:pt>
                <c:pt idx="14">
                  <c:v>100.97299376301385</c:v>
                </c:pt>
                <c:pt idx="15">
                  <c:v>101.08759811800438</c:v>
                </c:pt>
                <c:pt idx="16">
                  <c:v>101.14468422942097</c:v>
                </c:pt>
                <c:pt idx="17">
                  <c:v>101.43300570421019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'2017.6月を100％とした時の活性変化率'!$G$1</c:f>
              <c:strCache>
                <c:ptCount val="1"/>
                <c:pt idx="0">
                  <c:v>TCH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'2017.6月を100％とした時の活性変化率'!$G$2:$G$19</c:f>
              <c:numCache>
                <c:formatCode>0.0</c:formatCode>
                <c:ptCount val="18"/>
                <c:pt idx="0">
                  <c:v>100</c:v>
                </c:pt>
                <c:pt idx="1">
                  <c:v>100.23994907798854</c:v>
                </c:pt>
                <c:pt idx="2">
                  <c:v>100.2921298373104</c:v>
                </c:pt>
                <c:pt idx="3">
                  <c:v>99.949668785250338</c:v>
                </c:pt>
                <c:pt idx="4">
                  <c:v>100.16649289646938</c:v>
                </c:pt>
                <c:pt idx="5">
                  <c:v>100.08021663522375</c:v>
                </c:pt>
                <c:pt idx="6">
                  <c:v>100.09974388024689</c:v>
                </c:pt>
                <c:pt idx="7">
                  <c:v>100.13147691333806</c:v>
                </c:pt>
                <c:pt idx="8">
                  <c:v>99.914219531671492</c:v>
                </c:pt>
                <c:pt idx="9">
                  <c:v>99.645598064206524</c:v>
                </c:pt>
                <c:pt idx="10">
                  <c:v>99.702185276318389</c:v>
                </c:pt>
                <c:pt idx="11">
                  <c:v>99.613555001304888</c:v>
                </c:pt>
                <c:pt idx="12">
                  <c:v>99.578187518406949</c:v>
                </c:pt>
                <c:pt idx="13">
                  <c:v>100.18967127319173</c:v>
                </c:pt>
                <c:pt idx="14">
                  <c:v>100.0647298768301</c:v>
                </c:pt>
                <c:pt idx="15">
                  <c:v>99.861594829723046</c:v>
                </c:pt>
                <c:pt idx="16">
                  <c:v>99.822256868843269</c:v>
                </c:pt>
                <c:pt idx="17">
                  <c:v>100.35947747936042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'2017.6月を100％とした時の活性変化率'!$H$1</c:f>
              <c:strCache>
                <c:ptCount val="1"/>
                <c:pt idx="0">
                  <c:v>TG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'2017.6月を100％とした時の活性変化率'!$H$2:$H$19</c:f>
              <c:numCache>
                <c:formatCode>0.0</c:formatCode>
                <c:ptCount val="18"/>
                <c:pt idx="0">
                  <c:v>100</c:v>
                </c:pt>
                <c:pt idx="1">
                  <c:v>100.68520215801864</c:v>
                </c:pt>
                <c:pt idx="2">
                  <c:v>100.96922755000325</c:v>
                </c:pt>
                <c:pt idx="3">
                  <c:v>100.58568724352699</c:v>
                </c:pt>
                <c:pt idx="4">
                  <c:v>100.74158285379633</c:v>
                </c:pt>
                <c:pt idx="5">
                  <c:v>100.51568948826544</c:v>
                </c:pt>
                <c:pt idx="6">
                  <c:v>100.58195833183419</c:v>
                </c:pt>
                <c:pt idx="7">
                  <c:v>100.59743722581128</c:v>
                </c:pt>
                <c:pt idx="8">
                  <c:v>99.877958888670847</c:v>
                </c:pt>
                <c:pt idx="9">
                  <c:v>99.959492188680329</c:v>
                </c:pt>
                <c:pt idx="10">
                  <c:v>99.921676526339922</c:v>
                </c:pt>
                <c:pt idx="11">
                  <c:v>99.616358725463655</c:v>
                </c:pt>
                <c:pt idx="12">
                  <c:v>99.762099584909038</c:v>
                </c:pt>
                <c:pt idx="13">
                  <c:v>99.685632256280826</c:v>
                </c:pt>
                <c:pt idx="14">
                  <c:v>99.678831717777882</c:v>
                </c:pt>
                <c:pt idx="15">
                  <c:v>100.11027433499282</c:v>
                </c:pt>
                <c:pt idx="16">
                  <c:v>99.994343645792895</c:v>
                </c:pt>
                <c:pt idx="17">
                  <c:v>99.661191076301378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'2017.6月を100％とした時の活性変化率'!$I$1</c:f>
              <c:strCache>
                <c:ptCount val="1"/>
                <c:pt idx="0">
                  <c:v>HDL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'2017.6月を100％とした時の活性変化率'!$I$2:$I$19</c:f>
              <c:numCache>
                <c:formatCode>0.0</c:formatCode>
                <c:ptCount val="18"/>
                <c:pt idx="0">
                  <c:v>100</c:v>
                </c:pt>
                <c:pt idx="1">
                  <c:v>100.29476416294354</c:v>
                </c:pt>
                <c:pt idx="2">
                  <c:v>100.18694803691331</c:v>
                </c:pt>
                <c:pt idx="3">
                  <c:v>99.702803464520812</c:v>
                </c:pt>
                <c:pt idx="4">
                  <c:v>99.59074115016648</c:v>
                </c:pt>
                <c:pt idx="5">
                  <c:v>99.746481276123859</c:v>
                </c:pt>
                <c:pt idx="6">
                  <c:v>99.734065425197642</c:v>
                </c:pt>
                <c:pt idx="7">
                  <c:v>100.02691841899261</c:v>
                </c:pt>
                <c:pt idx="8">
                  <c:v>99.714769674823785</c:v>
                </c:pt>
                <c:pt idx="9">
                  <c:v>99.605800881613845</c:v>
                </c:pt>
                <c:pt idx="10">
                  <c:v>99.356130875596364</c:v>
                </c:pt>
                <c:pt idx="11">
                  <c:v>99.591415316351657</c:v>
                </c:pt>
                <c:pt idx="12">
                  <c:v>99.517273984087012</c:v>
                </c:pt>
                <c:pt idx="13">
                  <c:v>100.0621355953609</c:v>
                </c:pt>
                <c:pt idx="14">
                  <c:v>99.821683172970637</c:v>
                </c:pt>
                <c:pt idx="15">
                  <c:v>100.19501574806044</c:v>
                </c:pt>
                <c:pt idx="16">
                  <c:v>100.15390282470742</c:v>
                </c:pt>
                <c:pt idx="17">
                  <c:v>101.25409688456691</c:v>
                </c:pt>
              </c:numCache>
            </c:numRef>
          </c:val>
          <c:smooth val="0"/>
        </c:ser>
        <c:ser>
          <c:idx val="12"/>
          <c:order val="8"/>
          <c:tx>
            <c:strRef>
              <c:f>'2017.6月を100％とした時の活性変化率'!$J$1</c:f>
              <c:strCache>
                <c:ptCount val="1"/>
                <c:pt idx="0">
                  <c:v>TP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'2017.6月を100％とした時の活性変化率'!$J$2:$J$19</c:f>
              <c:numCache>
                <c:formatCode>0.0</c:formatCode>
                <c:ptCount val="18"/>
                <c:pt idx="0">
                  <c:v>100</c:v>
                </c:pt>
                <c:pt idx="1">
                  <c:v>101.00252209480433</c:v>
                </c:pt>
                <c:pt idx="2">
                  <c:v>101.28560516068524</c:v>
                </c:pt>
                <c:pt idx="3">
                  <c:v>101.1898517806876</c:v>
                </c:pt>
                <c:pt idx="4">
                  <c:v>101.12676506060198</c:v>
                </c:pt>
                <c:pt idx="5">
                  <c:v>100.9353711590034</c:v>
                </c:pt>
                <c:pt idx="6">
                  <c:v>101.13074117563339</c:v>
                </c:pt>
                <c:pt idx="7">
                  <c:v>101.31178854331722</c:v>
                </c:pt>
                <c:pt idx="8">
                  <c:v>101.44272261300134</c:v>
                </c:pt>
                <c:pt idx="9">
                  <c:v>101.27485516307667</c:v>
                </c:pt>
                <c:pt idx="10">
                  <c:v>101.48684647499762</c:v>
                </c:pt>
                <c:pt idx="11">
                  <c:v>101.17588418088559</c:v>
                </c:pt>
                <c:pt idx="12">
                  <c:v>101.32609520260232</c:v>
                </c:pt>
                <c:pt idx="13">
                  <c:v>101.07497492307486</c:v>
                </c:pt>
                <c:pt idx="14">
                  <c:v>101.25489191773913</c:v>
                </c:pt>
                <c:pt idx="15">
                  <c:v>101.03837743822268</c:v>
                </c:pt>
                <c:pt idx="16">
                  <c:v>101.0409830982212</c:v>
                </c:pt>
                <c:pt idx="17">
                  <c:v>101.11607566453853</c:v>
                </c:pt>
              </c:numCache>
            </c:numRef>
          </c:val>
          <c:smooth val="0"/>
        </c:ser>
        <c:ser>
          <c:idx val="13"/>
          <c:order val="9"/>
          <c:tx>
            <c:strRef>
              <c:f>'2017.6月を100％とした時の活性変化率'!$K$1</c:f>
              <c:strCache>
                <c:ptCount val="1"/>
                <c:pt idx="0">
                  <c:v>ALB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'2017.6月を100％とした時の活性変化率'!$K$2:$K$19</c:f>
              <c:numCache>
                <c:formatCode>0.0</c:formatCode>
                <c:ptCount val="18"/>
                <c:pt idx="0">
                  <c:v>100</c:v>
                </c:pt>
                <c:pt idx="1">
                  <c:v>99.697320415387566</c:v>
                </c:pt>
                <c:pt idx="2">
                  <c:v>99.998817330001685</c:v>
                </c:pt>
                <c:pt idx="3">
                  <c:v>99.703216526290234</c:v>
                </c:pt>
                <c:pt idx="4">
                  <c:v>99.906368918042304</c:v>
                </c:pt>
                <c:pt idx="5">
                  <c:v>99.970065047378654</c:v>
                </c:pt>
                <c:pt idx="6">
                  <c:v>100.21137107361685</c:v>
                </c:pt>
                <c:pt idx="7">
                  <c:v>100.39500561171614</c:v>
                </c:pt>
                <c:pt idx="8">
                  <c:v>100.12226684262906</c:v>
                </c:pt>
                <c:pt idx="9">
                  <c:v>99.969059795356969</c:v>
                </c:pt>
                <c:pt idx="10">
                  <c:v>100.1033660630728</c:v>
                </c:pt>
                <c:pt idx="11">
                  <c:v>99.939742123323256</c:v>
                </c:pt>
                <c:pt idx="12">
                  <c:v>99.843060651524809</c:v>
                </c:pt>
                <c:pt idx="13">
                  <c:v>99.79313715295828</c:v>
                </c:pt>
                <c:pt idx="14">
                  <c:v>100.11347382528623</c:v>
                </c:pt>
                <c:pt idx="15">
                  <c:v>100.4356468113357</c:v>
                </c:pt>
                <c:pt idx="16">
                  <c:v>100.45999305882842</c:v>
                </c:pt>
                <c:pt idx="17">
                  <c:v>100.04468277900742</c:v>
                </c:pt>
              </c:numCache>
            </c:numRef>
          </c:val>
          <c:smooth val="0"/>
        </c:ser>
        <c:ser>
          <c:idx val="11"/>
          <c:order val="10"/>
          <c:tx>
            <c:strRef>
              <c:f>'2017.6月を100％とした時の活性変化率'!$L$1</c:f>
              <c:strCache>
                <c:ptCount val="1"/>
                <c:pt idx="0">
                  <c:v>TBIL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'2017.6月を100％とした時の活性変化率'!$L$2:$L$19</c:f>
              <c:numCache>
                <c:formatCode>0.0</c:formatCode>
                <c:ptCount val="18"/>
                <c:pt idx="0">
                  <c:v>100</c:v>
                </c:pt>
                <c:pt idx="1">
                  <c:v>99.480787475788432</c:v>
                </c:pt>
                <c:pt idx="2">
                  <c:v>97.468043015940964</c:v>
                </c:pt>
                <c:pt idx="3">
                  <c:v>97.692596239082732</c:v>
                </c:pt>
                <c:pt idx="4">
                  <c:v>98.079390250965858</c:v>
                </c:pt>
                <c:pt idx="5">
                  <c:v>98.097644684641139</c:v>
                </c:pt>
                <c:pt idx="6">
                  <c:v>97.90970390108636</c:v>
                </c:pt>
                <c:pt idx="7">
                  <c:v>98.479173472294619</c:v>
                </c:pt>
                <c:pt idx="8">
                  <c:v>99.116581234814333</c:v>
                </c:pt>
                <c:pt idx="9">
                  <c:v>98.38316473619129</c:v>
                </c:pt>
                <c:pt idx="10">
                  <c:v>97.663115461987033</c:v>
                </c:pt>
                <c:pt idx="11">
                  <c:v>97.200154421264543</c:v>
                </c:pt>
                <c:pt idx="12">
                  <c:v>97.760003879328821</c:v>
                </c:pt>
                <c:pt idx="13">
                  <c:v>98.20260464350244</c:v>
                </c:pt>
                <c:pt idx="14">
                  <c:v>97.258894624409265</c:v>
                </c:pt>
                <c:pt idx="15">
                  <c:v>97.5908929327978</c:v>
                </c:pt>
                <c:pt idx="16">
                  <c:v>98.685565877385045</c:v>
                </c:pt>
                <c:pt idx="17">
                  <c:v>98.34312868623249</c:v>
                </c:pt>
              </c:numCache>
            </c:numRef>
          </c:val>
          <c:smooth val="0"/>
        </c:ser>
        <c:ser>
          <c:idx val="24"/>
          <c:order val="11"/>
          <c:tx>
            <c:strRef>
              <c:f>'2017.6月を100％とした時の活性変化率'!$M$1</c:f>
              <c:strCache>
                <c:ptCount val="1"/>
                <c:pt idx="0">
                  <c:v>CRP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'2017.6月を100％とした時の活性変化率'!$M$2:$M$19</c:f>
              <c:numCache>
                <c:formatCode>0.0</c:formatCode>
                <c:ptCount val="18"/>
                <c:pt idx="0">
                  <c:v>100</c:v>
                </c:pt>
                <c:pt idx="1">
                  <c:v>102.74503863594653</c:v>
                </c:pt>
                <c:pt idx="2">
                  <c:v>102.10138185799961</c:v>
                </c:pt>
                <c:pt idx="3">
                  <c:v>101.29140621449059</c:v>
                </c:pt>
                <c:pt idx="4">
                  <c:v>101.33188392274654</c:v>
                </c:pt>
                <c:pt idx="5">
                  <c:v>100.51552651597993</c:v>
                </c:pt>
                <c:pt idx="6">
                  <c:v>99.965668347304941</c:v>
                </c:pt>
                <c:pt idx="7">
                  <c:v>100.54860343422123</c:v>
                </c:pt>
                <c:pt idx="8">
                  <c:v>100.37414861728568</c:v>
                </c:pt>
                <c:pt idx="9">
                  <c:v>101.40132614339774</c:v>
                </c:pt>
                <c:pt idx="10">
                  <c:v>101.76113237617481</c:v>
                </c:pt>
                <c:pt idx="11">
                  <c:v>100.78642737873957</c:v>
                </c:pt>
                <c:pt idx="12">
                  <c:v>99.292351266727977</c:v>
                </c:pt>
                <c:pt idx="13">
                  <c:v>99.451582481433704</c:v>
                </c:pt>
                <c:pt idx="14">
                  <c:v>100.20312800403704</c:v>
                </c:pt>
                <c:pt idx="15">
                  <c:v>100.47241280896711</c:v>
                </c:pt>
                <c:pt idx="16">
                  <c:v>100.43696700060407</c:v>
                </c:pt>
                <c:pt idx="17">
                  <c:v>100.6204460383417</c:v>
                </c:pt>
              </c:numCache>
            </c:numRef>
          </c:val>
          <c:smooth val="0"/>
        </c:ser>
        <c:ser>
          <c:idx val="16"/>
          <c:order val="12"/>
          <c:tx>
            <c:strRef>
              <c:f>'2017.6月を100％とした時の活性変化率'!$N$1</c:f>
              <c:strCache>
                <c:ptCount val="1"/>
                <c:pt idx="0">
                  <c:v>UA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'2017.6月を100％とした時の活性変化率'!$N$2:$N$19</c:f>
              <c:numCache>
                <c:formatCode>0.0</c:formatCode>
                <c:ptCount val="18"/>
                <c:pt idx="0">
                  <c:v>100</c:v>
                </c:pt>
                <c:pt idx="1">
                  <c:v>99.457750637305026</c:v>
                </c:pt>
                <c:pt idx="2">
                  <c:v>99.597110722728232</c:v>
                </c:pt>
                <c:pt idx="3">
                  <c:v>99.783202271734368</c:v>
                </c:pt>
                <c:pt idx="4">
                  <c:v>99.610315746542227</c:v>
                </c:pt>
                <c:pt idx="5">
                  <c:v>99.806740519258611</c:v>
                </c:pt>
                <c:pt idx="6">
                  <c:v>99.988827686075396</c:v>
                </c:pt>
                <c:pt idx="7">
                  <c:v>99.804172081626035</c:v>
                </c:pt>
                <c:pt idx="8">
                  <c:v>99.818971166448236</c:v>
                </c:pt>
                <c:pt idx="9">
                  <c:v>99.676210283723549</c:v>
                </c:pt>
                <c:pt idx="10">
                  <c:v>99.719945847075593</c:v>
                </c:pt>
                <c:pt idx="11">
                  <c:v>99.523516475515166</c:v>
                </c:pt>
                <c:pt idx="12">
                  <c:v>99.299716330093318</c:v>
                </c:pt>
                <c:pt idx="13">
                  <c:v>99.418173733213052</c:v>
                </c:pt>
                <c:pt idx="14">
                  <c:v>99.303033345845066</c:v>
                </c:pt>
                <c:pt idx="15">
                  <c:v>99.673438182612486</c:v>
                </c:pt>
                <c:pt idx="16">
                  <c:v>99.524345533092458</c:v>
                </c:pt>
                <c:pt idx="17">
                  <c:v>99.831852289257256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'2017.6月を100％とした時の活性変化率'!$O$1</c:f>
              <c:strCache>
                <c:ptCount val="1"/>
                <c:pt idx="0">
                  <c:v>BUN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'2017.6月を100％とした時の活性変化率'!$O$2:$O$19</c:f>
              <c:numCache>
                <c:formatCode>0.0</c:formatCode>
                <c:ptCount val="18"/>
                <c:pt idx="0">
                  <c:v>100</c:v>
                </c:pt>
                <c:pt idx="1">
                  <c:v>99.36918786020685</c:v>
                </c:pt>
                <c:pt idx="2">
                  <c:v>99.922997631426512</c:v>
                </c:pt>
                <c:pt idx="3">
                  <c:v>99.923296417046657</c:v>
                </c:pt>
                <c:pt idx="4">
                  <c:v>99.843985022980604</c:v>
                </c:pt>
                <c:pt idx="5">
                  <c:v>100.14635462143946</c:v>
                </c:pt>
                <c:pt idx="6">
                  <c:v>99.874824982567674</c:v>
                </c:pt>
                <c:pt idx="7">
                  <c:v>99.757779288518023</c:v>
                </c:pt>
                <c:pt idx="8">
                  <c:v>99.934835227443301</c:v>
                </c:pt>
                <c:pt idx="9">
                  <c:v>99.891179953586175</c:v>
                </c:pt>
                <c:pt idx="10">
                  <c:v>99.671087271656802</c:v>
                </c:pt>
                <c:pt idx="11">
                  <c:v>99.486456710906396</c:v>
                </c:pt>
                <c:pt idx="12">
                  <c:v>99.876463353472104</c:v>
                </c:pt>
                <c:pt idx="13">
                  <c:v>99.820650491765534</c:v>
                </c:pt>
                <c:pt idx="14">
                  <c:v>99.83466320051518</c:v>
                </c:pt>
                <c:pt idx="15">
                  <c:v>99.878781937330729</c:v>
                </c:pt>
                <c:pt idx="16">
                  <c:v>99.993401387316382</c:v>
                </c:pt>
                <c:pt idx="17">
                  <c:v>100.12064310192019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'2017.6月を100％とした時の活性変化率'!$P$1</c:f>
              <c:strCache>
                <c:ptCount val="1"/>
                <c:pt idx="0">
                  <c:v>CRE</c:v>
                </c:pt>
              </c:strCache>
            </c:strRef>
          </c:tx>
          <c:spPr>
            <a:ln w="12700">
              <a:solidFill>
                <a:srgbClr val="E3E3E3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E3E3E3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'2017.6月を100％とした時の活性変化率'!$P$2:$P$19</c:f>
              <c:numCache>
                <c:formatCode>0.0</c:formatCode>
                <c:ptCount val="18"/>
                <c:pt idx="0">
                  <c:v>100</c:v>
                </c:pt>
                <c:pt idx="1">
                  <c:v>100.7226144600295</c:v>
                </c:pt>
                <c:pt idx="2">
                  <c:v>100.21339292041891</c:v>
                </c:pt>
                <c:pt idx="3">
                  <c:v>100.31866403864262</c:v>
                </c:pt>
                <c:pt idx="4">
                  <c:v>100.39674877061525</c:v>
                </c:pt>
                <c:pt idx="5">
                  <c:v>100.52488557561668</c:v>
                </c:pt>
                <c:pt idx="6">
                  <c:v>100.66953167526226</c:v>
                </c:pt>
                <c:pt idx="7">
                  <c:v>100.69114999766722</c:v>
                </c:pt>
                <c:pt idx="8">
                  <c:v>100.45129991910903</c:v>
                </c:pt>
                <c:pt idx="9">
                  <c:v>100.47550290880089</c:v>
                </c:pt>
                <c:pt idx="10">
                  <c:v>100.46909912905566</c:v>
                </c:pt>
                <c:pt idx="11">
                  <c:v>100.49918064027565</c:v>
                </c:pt>
                <c:pt idx="12">
                  <c:v>100.76132427963532</c:v>
                </c:pt>
                <c:pt idx="13">
                  <c:v>100.94644080948395</c:v>
                </c:pt>
                <c:pt idx="14">
                  <c:v>100.99622106363097</c:v>
                </c:pt>
                <c:pt idx="15">
                  <c:v>101.08530012098022</c:v>
                </c:pt>
                <c:pt idx="16">
                  <c:v>100.96406605209837</c:v>
                </c:pt>
                <c:pt idx="17">
                  <c:v>101.22818393851335</c:v>
                </c:pt>
              </c:numCache>
            </c:numRef>
          </c:val>
          <c:smooth val="0"/>
        </c:ser>
        <c:ser>
          <c:idx val="0"/>
          <c:order val="15"/>
          <c:tx>
            <c:strRef>
              <c:f>'2017.6月を100％とした時の活性変化率'!$Q$1</c:f>
              <c:strCache>
                <c:ptCount val="1"/>
                <c:pt idx="0">
                  <c:v>AST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'2017.6月を100％とした時の活性変化率'!$Q$2:$Q$19</c:f>
              <c:numCache>
                <c:formatCode>0.0</c:formatCode>
                <c:ptCount val="18"/>
                <c:pt idx="0">
                  <c:v>100</c:v>
                </c:pt>
                <c:pt idx="1">
                  <c:v>101.16174686615449</c:v>
                </c:pt>
                <c:pt idx="2">
                  <c:v>100.6265712880932</c:v>
                </c:pt>
                <c:pt idx="3">
                  <c:v>100.55775213977624</c:v>
                </c:pt>
                <c:pt idx="4">
                  <c:v>100.41883219754209</c:v>
                </c:pt>
                <c:pt idx="5">
                  <c:v>100.4355113293748</c:v>
                </c:pt>
                <c:pt idx="6">
                  <c:v>100.6434964893578</c:v>
                </c:pt>
                <c:pt idx="7">
                  <c:v>100.68934825057998</c:v>
                </c:pt>
                <c:pt idx="8">
                  <c:v>100.52788164811544</c:v>
                </c:pt>
                <c:pt idx="9">
                  <c:v>100.52325174133607</c:v>
                </c:pt>
                <c:pt idx="10">
                  <c:v>100.72444885532987</c:v>
                </c:pt>
                <c:pt idx="11">
                  <c:v>100.63942102484611</c:v>
                </c:pt>
                <c:pt idx="12">
                  <c:v>100.87729960849907</c:v>
                </c:pt>
                <c:pt idx="13">
                  <c:v>100.87440482207846</c:v>
                </c:pt>
                <c:pt idx="14">
                  <c:v>100.72806680201735</c:v>
                </c:pt>
                <c:pt idx="15">
                  <c:v>100.7154827133037</c:v>
                </c:pt>
                <c:pt idx="16">
                  <c:v>100.79421702774056</c:v>
                </c:pt>
                <c:pt idx="17">
                  <c:v>100.97073392640519</c:v>
                </c:pt>
              </c:numCache>
            </c:numRef>
          </c:val>
          <c:smooth val="0"/>
        </c:ser>
        <c:ser>
          <c:idx val="1"/>
          <c:order val="16"/>
          <c:tx>
            <c:strRef>
              <c:f>'2017.6月を100％とした時の活性変化率'!$R$1</c:f>
              <c:strCache>
                <c:ptCount val="1"/>
                <c:pt idx="0">
                  <c:v>ALT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'2017.6月を100％とした時の活性変化率'!$R$2:$R$19</c:f>
              <c:numCache>
                <c:formatCode>0.0</c:formatCode>
                <c:ptCount val="18"/>
                <c:pt idx="0">
                  <c:v>100</c:v>
                </c:pt>
                <c:pt idx="1">
                  <c:v>100.40270048489369</c:v>
                </c:pt>
                <c:pt idx="2">
                  <c:v>100.81100118680277</c:v>
                </c:pt>
                <c:pt idx="3">
                  <c:v>100.70158537859008</c:v>
                </c:pt>
                <c:pt idx="4">
                  <c:v>101.07630991792323</c:v>
                </c:pt>
                <c:pt idx="5">
                  <c:v>100.90627547982227</c:v>
                </c:pt>
                <c:pt idx="6">
                  <c:v>100.90935770234988</c:v>
                </c:pt>
                <c:pt idx="7">
                  <c:v>100.88659955371457</c:v>
                </c:pt>
                <c:pt idx="8">
                  <c:v>100.87847048430476</c:v>
                </c:pt>
                <c:pt idx="9">
                  <c:v>101.11473211527564</c:v>
                </c:pt>
                <c:pt idx="10">
                  <c:v>100.80902235776816</c:v>
                </c:pt>
                <c:pt idx="11">
                  <c:v>100.40152911434375</c:v>
                </c:pt>
                <c:pt idx="12">
                  <c:v>100.85116019586941</c:v>
                </c:pt>
                <c:pt idx="13">
                  <c:v>100.84212825474839</c:v>
                </c:pt>
                <c:pt idx="14">
                  <c:v>100.58614896248454</c:v>
                </c:pt>
                <c:pt idx="15">
                  <c:v>100.79126684073107</c:v>
                </c:pt>
                <c:pt idx="16">
                  <c:v>100.9425815023115</c:v>
                </c:pt>
                <c:pt idx="17">
                  <c:v>100.3028720626632</c:v>
                </c:pt>
              </c:numCache>
            </c:numRef>
          </c:val>
          <c:smooth val="0"/>
        </c:ser>
        <c:ser>
          <c:idx val="2"/>
          <c:order val="17"/>
          <c:tx>
            <c:strRef>
              <c:f>'2017.6月を100％とした時の活性変化率'!$S$1</c:f>
              <c:strCache>
                <c:ptCount val="1"/>
                <c:pt idx="0">
                  <c:v>ALP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'2017.6月を100％とした時の活性変化率'!$S$2:$S$19</c:f>
              <c:numCache>
                <c:formatCode>0.0</c:formatCode>
                <c:ptCount val="18"/>
                <c:pt idx="0">
                  <c:v>100</c:v>
                </c:pt>
                <c:pt idx="1">
                  <c:v>100.33666846385194</c:v>
                </c:pt>
                <c:pt idx="2">
                  <c:v>99.313159111910011</c:v>
                </c:pt>
                <c:pt idx="3">
                  <c:v>99.413568030594874</c:v>
                </c:pt>
                <c:pt idx="4">
                  <c:v>99.347916739453908</c:v>
                </c:pt>
                <c:pt idx="5">
                  <c:v>99.438506326617272</c:v>
                </c:pt>
                <c:pt idx="6">
                  <c:v>99.845788145257103</c:v>
                </c:pt>
                <c:pt idx="7">
                  <c:v>99.436065063296169</c:v>
                </c:pt>
                <c:pt idx="8">
                  <c:v>99.452469034250967</c:v>
                </c:pt>
                <c:pt idx="9">
                  <c:v>99.598219913988757</c:v>
                </c:pt>
                <c:pt idx="10">
                  <c:v>99.705657715698621</c:v>
                </c:pt>
                <c:pt idx="11">
                  <c:v>99.662413940832622</c:v>
                </c:pt>
                <c:pt idx="12">
                  <c:v>99.565282621960762</c:v>
                </c:pt>
                <c:pt idx="13">
                  <c:v>99.67363998453051</c:v>
                </c:pt>
                <c:pt idx="14">
                  <c:v>99.215277665122386</c:v>
                </c:pt>
                <c:pt idx="15">
                  <c:v>99.654885507635925</c:v>
                </c:pt>
                <c:pt idx="16">
                  <c:v>99.590025117448775</c:v>
                </c:pt>
                <c:pt idx="17">
                  <c:v>99.897629358903203</c:v>
                </c:pt>
              </c:numCache>
            </c:numRef>
          </c:val>
          <c:smooth val="0"/>
        </c:ser>
        <c:ser>
          <c:idx val="3"/>
          <c:order val="18"/>
          <c:tx>
            <c:strRef>
              <c:f>'2017.6月を100％とした時の活性変化率'!$T$1</c:f>
              <c:strCache>
                <c:ptCount val="1"/>
                <c:pt idx="0">
                  <c:v>LD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'2017.6月を100％とした時の活性変化率'!$T$2:$T$19</c:f>
              <c:numCache>
                <c:formatCode>0.0</c:formatCode>
                <c:ptCount val="18"/>
                <c:pt idx="0">
                  <c:v>100</c:v>
                </c:pt>
                <c:pt idx="1">
                  <c:v>99.835771205950053</c:v>
                </c:pt>
                <c:pt idx="2">
                  <c:v>98.628765361313626</c:v>
                </c:pt>
                <c:pt idx="3">
                  <c:v>98.999579422702311</c:v>
                </c:pt>
                <c:pt idx="4">
                  <c:v>99.059039831173152</c:v>
                </c:pt>
                <c:pt idx="5">
                  <c:v>99.203989905109253</c:v>
                </c:pt>
                <c:pt idx="6">
                  <c:v>99.243715300695982</c:v>
                </c:pt>
                <c:pt idx="7">
                  <c:v>99.065546695379041</c:v>
                </c:pt>
                <c:pt idx="8">
                  <c:v>99.037467251447197</c:v>
                </c:pt>
                <c:pt idx="9">
                  <c:v>99.05279652759728</c:v>
                </c:pt>
                <c:pt idx="10">
                  <c:v>98.727485306146519</c:v>
                </c:pt>
                <c:pt idx="11">
                  <c:v>98.672954689618393</c:v>
                </c:pt>
                <c:pt idx="12">
                  <c:v>98.872724333411881</c:v>
                </c:pt>
                <c:pt idx="13">
                  <c:v>98.771274957063895</c:v>
                </c:pt>
                <c:pt idx="14">
                  <c:v>99.010023124631687</c:v>
                </c:pt>
                <c:pt idx="15">
                  <c:v>98.793236254330623</c:v>
                </c:pt>
                <c:pt idx="16">
                  <c:v>99.055843874756562</c:v>
                </c:pt>
                <c:pt idx="17">
                  <c:v>99.234796394208459</c:v>
                </c:pt>
              </c:numCache>
            </c:numRef>
          </c:val>
          <c:smooth val="0"/>
        </c:ser>
        <c:ser>
          <c:idx val="4"/>
          <c:order val="19"/>
          <c:tx>
            <c:strRef>
              <c:f>'2017.6月を100％とした時の活性変化率'!$U$1</c:f>
              <c:strCache>
                <c:ptCount val="1"/>
                <c:pt idx="0">
                  <c:v>CPK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'2017.6月を100％とした時の活性変化率'!$U$2:$U$19</c:f>
              <c:numCache>
                <c:formatCode>0.0</c:formatCode>
                <c:ptCount val="18"/>
                <c:pt idx="0">
                  <c:v>100</c:v>
                </c:pt>
                <c:pt idx="1">
                  <c:v>100.23511983372322</c:v>
                </c:pt>
                <c:pt idx="2">
                  <c:v>99.320242513363539</c:v>
                </c:pt>
                <c:pt idx="3">
                  <c:v>99.390486514644579</c:v>
                </c:pt>
                <c:pt idx="4">
                  <c:v>99.154428952023366</c:v>
                </c:pt>
                <c:pt idx="5">
                  <c:v>98.941923615165763</c:v>
                </c:pt>
                <c:pt idx="6">
                  <c:v>99.395541138404624</c:v>
                </c:pt>
                <c:pt idx="7">
                  <c:v>99.326787814199449</c:v>
                </c:pt>
                <c:pt idx="8">
                  <c:v>99.210509683479714</c:v>
                </c:pt>
                <c:pt idx="9">
                  <c:v>99.441204126066381</c:v>
                </c:pt>
                <c:pt idx="10">
                  <c:v>99.275796220749669</c:v>
                </c:pt>
                <c:pt idx="11">
                  <c:v>99.084673990362703</c:v>
                </c:pt>
                <c:pt idx="12">
                  <c:v>99.420223505420097</c:v>
                </c:pt>
                <c:pt idx="13">
                  <c:v>99.414079850272415</c:v>
                </c:pt>
                <c:pt idx="14">
                  <c:v>99.385417101092685</c:v>
                </c:pt>
                <c:pt idx="15">
                  <c:v>99.279965662968834</c:v>
                </c:pt>
                <c:pt idx="16">
                  <c:v>99.286720856401928</c:v>
                </c:pt>
                <c:pt idx="17">
                  <c:v>99.109211883379871</c:v>
                </c:pt>
              </c:numCache>
            </c:numRef>
          </c:val>
          <c:smooth val="0"/>
        </c:ser>
        <c:ser>
          <c:idx val="5"/>
          <c:order val="20"/>
          <c:tx>
            <c:strRef>
              <c:f>'2017.6月を100％とした時の活性変化率'!$V$1</c:f>
              <c:strCache>
                <c:ptCount val="1"/>
                <c:pt idx="0">
                  <c:v>rGT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'2017.6月を100％とした時の活性変化率'!$V$2:$V$19</c:f>
              <c:numCache>
                <c:formatCode>0.0</c:formatCode>
                <c:ptCount val="18"/>
                <c:pt idx="0">
                  <c:v>100</c:v>
                </c:pt>
                <c:pt idx="1">
                  <c:v>100.6211542621178</c:v>
                </c:pt>
                <c:pt idx="2">
                  <c:v>100.00878533441784</c:v>
                </c:pt>
                <c:pt idx="3">
                  <c:v>100.24079284239504</c:v>
                </c:pt>
                <c:pt idx="4">
                  <c:v>100.86559242879774</c:v>
                </c:pt>
                <c:pt idx="5">
                  <c:v>100.49879929003514</c:v>
                </c:pt>
                <c:pt idx="6">
                  <c:v>100.86708708002254</c:v>
                </c:pt>
                <c:pt idx="7">
                  <c:v>100.67663740844948</c:v>
                </c:pt>
                <c:pt idx="8">
                  <c:v>100.78697564282351</c:v>
                </c:pt>
                <c:pt idx="9">
                  <c:v>100.89384066015276</c:v>
                </c:pt>
                <c:pt idx="10">
                  <c:v>100.79276216694521</c:v>
                </c:pt>
                <c:pt idx="11">
                  <c:v>100.83405394422051</c:v>
                </c:pt>
                <c:pt idx="12">
                  <c:v>100.83333845970743</c:v>
                </c:pt>
                <c:pt idx="13">
                  <c:v>100.78693712069074</c:v>
                </c:pt>
                <c:pt idx="14">
                  <c:v>100.49430099801407</c:v>
                </c:pt>
                <c:pt idx="15">
                  <c:v>100.33280110117001</c:v>
                </c:pt>
                <c:pt idx="16">
                  <c:v>100.60202184697017</c:v>
                </c:pt>
                <c:pt idx="17">
                  <c:v>100.83413626978664</c:v>
                </c:pt>
              </c:numCache>
            </c:numRef>
          </c:val>
          <c:smooth val="0"/>
        </c:ser>
        <c:ser>
          <c:idx val="6"/>
          <c:order val="21"/>
          <c:tx>
            <c:strRef>
              <c:f>'2017.6月を100％とした時の活性変化率'!$W$1</c:f>
              <c:strCache>
                <c:ptCount val="1"/>
                <c:pt idx="0">
                  <c:v>AMY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'2017.6月を100％とした時の活性変化率'!$W$2:$W$19</c:f>
              <c:numCache>
                <c:formatCode>0.0</c:formatCode>
                <c:ptCount val="18"/>
                <c:pt idx="0">
                  <c:v>100</c:v>
                </c:pt>
                <c:pt idx="1">
                  <c:v>100.00808052168983</c:v>
                </c:pt>
                <c:pt idx="2">
                  <c:v>100.00371979280922</c:v>
                </c:pt>
                <c:pt idx="3">
                  <c:v>100.09689910912807</c:v>
                </c:pt>
                <c:pt idx="4">
                  <c:v>100.08374515920893</c:v>
                </c:pt>
                <c:pt idx="5">
                  <c:v>99.829841931691178</c:v>
                </c:pt>
                <c:pt idx="6">
                  <c:v>100.17055503477617</c:v>
                </c:pt>
                <c:pt idx="7">
                  <c:v>100.31973244007632</c:v>
                </c:pt>
                <c:pt idx="8">
                  <c:v>100.47049046369526</c:v>
                </c:pt>
                <c:pt idx="9">
                  <c:v>100.50549441107989</c:v>
                </c:pt>
                <c:pt idx="10">
                  <c:v>100.56683712181153</c:v>
                </c:pt>
                <c:pt idx="11">
                  <c:v>100.3852766426036</c:v>
                </c:pt>
                <c:pt idx="12">
                  <c:v>100.43944186455124</c:v>
                </c:pt>
                <c:pt idx="13">
                  <c:v>100.29881062140555</c:v>
                </c:pt>
                <c:pt idx="14">
                  <c:v>100.36957253777155</c:v>
                </c:pt>
                <c:pt idx="15">
                  <c:v>100.5732898553553</c:v>
                </c:pt>
                <c:pt idx="16">
                  <c:v>100.71052204664836</c:v>
                </c:pt>
                <c:pt idx="17">
                  <c:v>100.56403554960551</c:v>
                </c:pt>
              </c:numCache>
            </c:numRef>
          </c:val>
          <c:smooth val="0"/>
        </c:ser>
        <c:ser>
          <c:idx val="7"/>
          <c:order val="22"/>
          <c:tx>
            <c:strRef>
              <c:f>'2017.6月を100％とした時の活性変化率'!$X$1</c:f>
              <c:strCache>
                <c:ptCount val="1"/>
                <c:pt idx="0">
                  <c:v>CHE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'2017.6月を100％とした時の活性変化率'!$X$2:$X$19</c:f>
              <c:numCache>
                <c:formatCode>0.0</c:formatCode>
                <c:ptCount val="18"/>
                <c:pt idx="0">
                  <c:v>100</c:v>
                </c:pt>
                <c:pt idx="1">
                  <c:v>99.803869465333506</c:v>
                </c:pt>
                <c:pt idx="2">
                  <c:v>99.55215835001755</c:v>
                </c:pt>
                <c:pt idx="3">
                  <c:v>99.781473997290661</c:v>
                </c:pt>
                <c:pt idx="4">
                  <c:v>99.716115815628697</c:v>
                </c:pt>
                <c:pt idx="5">
                  <c:v>99.877612911321876</c:v>
                </c:pt>
                <c:pt idx="6">
                  <c:v>99.730536899167333</c:v>
                </c:pt>
                <c:pt idx="7">
                  <c:v>99.629150895230197</c:v>
                </c:pt>
                <c:pt idx="8">
                  <c:v>100.06089669953326</c:v>
                </c:pt>
                <c:pt idx="9">
                  <c:v>99.95003984697847</c:v>
                </c:pt>
                <c:pt idx="10">
                  <c:v>99.92183835126491</c:v>
                </c:pt>
                <c:pt idx="11">
                  <c:v>99.721596780071152</c:v>
                </c:pt>
                <c:pt idx="12">
                  <c:v>99.533985800695632</c:v>
                </c:pt>
                <c:pt idx="13">
                  <c:v>99.482395013940391</c:v>
                </c:pt>
                <c:pt idx="14">
                  <c:v>99.324378954725702</c:v>
                </c:pt>
                <c:pt idx="15">
                  <c:v>99.72286385849803</c:v>
                </c:pt>
                <c:pt idx="16">
                  <c:v>99.6395590597932</c:v>
                </c:pt>
                <c:pt idx="17">
                  <c:v>99.448682921094417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'2017.6月を100％とした時の活性変化率'!$Y$1</c:f>
              <c:strCache>
                <c:ptCount val="1"/>
                <c:pt idx="0">
                  <c:v>Fe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'2017.6月を100％とした時の活性変化率'!$Y$2:$Y$19</c:f>
              <c:numCache>
                <c:formatCode>0.0</c:formatCode>
                <c:ptCount val="18"/>
                <c:pt idx="0">
                  <c:v>100</c:v>
                </c:pt>
                <c:pt idx="1">
                  <c:v>97.964468081320859</c:v>
                </c:pt>
                <c:pt idx="2">
                  <c:v>97.873344715094419</c:v>
                </c:pt>
                <c:pt idx="3">
                  <c:v>97.473567597820335</c:v>
                </c:pt>
                <c:pt idx="4">
                  <c:v>97.573444983433347</c:v>
                </c:pt>
                <c:pt idx="5">
                  <c:v>97.661873644373927</c:v>
                </c:pt>
                <c:pt idx="6">
                  <c:v>97.272702658527422</c:v>
                </c:pt>
                <c:pt idx="7">
                  <c:v>97.567717359580513</c:v>
                </c:pt>
                <c:pt idx="8">
                  <c:v>97.392319607646755</c:v>
                </c:pt>
                <c:pt idx="9">
                  <c:v>97.571882530741632</c:v>
                </c:pt>
                <c:pt idx="10">
                  <c:v>97.573025801338659</c:v>
                </c:pt>
                <c:pt idx="11">
                  <c:v>97.219231644464116</c:v>
                </c:pt>
                <c:pt idx="12">
                  <c:v>97.453332604351061</c:v>
                </c:pt>
                <c:pt idx="13">
                  <c:v>97.354942819090923</c:v>
                </c:pt>
                <c:pt idx="14">
                  <c:v>97.452624635595399</c:v>
                </c:pt>
                <c:pt idx="15">
                  <c:v>97.378299219733393</c:v>
                </c:pt>
                <c:pt idx="16">
                  <c:v>97.387225789655758</c:v>
                </c:pt>
                <c:pt idx="17">
                  <c:v>97.975182268191233</c:v>
                </c:pt>
              </c:numCache>
            </c:numRef>
          </c:val>
          <c:smooth val="0"/>
        </c:ser>
        <c:ser>
          <c:idx val="29"/>
          <c:order val="24"/>
          <c:tx>
            <c:strRef>
              <c:f>'2017.6月を100％とした時の活性変化率'!$Z$1</c:f>
              <c:strCache>
                <c:ptCount val="1"/>
                <c:pt idx="0">
                  <c:v>Mg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'2017.6月を100％とした時の活性変化率'!$Z$2:$Z$19</c:f>
              <c:numCache>
                <c:formatCode>0.0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100.17121268392886</c:v>
                </c:pt>
                <c:pt idx="3">
                  <c:v>100.22145072941953</c:v>
                </c:pt>
                <c:pt idx="4">
                  <c:v>100.59092674502</c:v>
                </c:pt>
                <c:pt idx="5">
                  <c:v>100.48481665336621</c:v>
                </c:pt>
                <c:pt idx="6">
                  <c:v>99.825495178496197</c:v>
                </c:pt>
                <c:pt idx="7">
                  <c:v>99.415560814225344</c:v>
                </c:pt>
                <c:pt idx="8">
                  <c:v>99.70113321217427</c:v>
                </c:pt>
                <c:pt idx="9">
                  <c:v>100.4853689134917</c:v>
                </c:pt>
                <c:pt idx="10">
                  <c:v>100.47982751368889</c:v>
                </c:pt>
                <c:pt idx="11">
                  <c:v>100.57861960201737</c:v>
                </c:pt>
                <c:pt idx="12">
                  <c:v>100.61157140600108</c:v>
                </c:pt>
                <c:pt idx="13">
                  <c:v>100.53650686000634</c:v>
                </c:pt>
                <c:pt idx="14">
                  <c:v>100.86334022996412</c:v>
                </c:pt>
                <c:pt idx="15">
                  <c:v>100.45431955231888</c:v>
                </c:pt>
                <c:pt idx="16">
                  <c:v>100.68586152876226</c:v>
                </c:pt>
                <c:pt idx="17">
                  <c:v>100.9071678858047</c:v>
                </c:pt>
              </c:numCache>
            </c:numRef>
          </c:val>
          <c:smooth val="0"/>
        </c:ser>
        <c:ser>
          <c:idx val="22"/>
          <c:order val="25"/>
          <c:tx>
            <c:strRef>
              <c:f>'2017.6月を100％とした時の活性変化率'!$AA$1</c:f>
              <c:strCache>
                <c:ptCount val="1"/>
                <c:pt idx="0">
                  <c:v>IP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'2017.6月を100％とした時の活性変化率'!$AA$2:$AA$19</c:f>
              <c:numCache>
                <c:formatCode>0.0</c:formatCode>
                <c:ptCount val="18"/>
                <c:pt idx="0">
                  <c:v>100</c:v>
                </c:pt>
                <c:pt idx="1">
                  <c:v>100.59721871049305</c:v>
                </c:pt>
                <c:pt idx="2">
                  <c:v>100.88115848753017</c:v>
                </c:pt>
                <c:pt idx="3">
                  <c:v>100.77368731563421</c:v>
                </c:pt>
                <c:pt idx="4">
                  <c:v>100.75884320616507</c:v>
                </c:pt>
                <c:pt idx="5">
                  <c:v>100.83166464834652</c:v>
                </c:pt>
                <c:pt idx="6">
                  <c:v>100.94970748189863</c:v>
                </c:pt>
                <c:pt idx="7">
                  <c:v>100.83895987757003</c:v>
                </c:pt>
                <c:pt idx="8">
                  <c:v>100.85210246856077</c:v>
                </c:pt>
                <c:pt idx="9">
                  <c:v>100.59305173984667</c:v>
                </c:pt>
                <c:pt idx="10">
                  <c:v>100.7170771175727</c:v>
                </c:pt>
                <c:pt idx="11">
                  <c:v>100.71954487989885</c:v>
                </c:pt>
                <c:pt idx="12">
                  <c:v>100.73329482999536</c:v>
                </c:pt>
                <c:pt idx="13">
                  <c:v>100.7010752787036</c:v>
                </c:pt>
                <c:pt idx="14">
                  <c:v>101.10140709989672</c:v>
                </c:pt>
                <c:pt idx="15">
                  <c:v>101.24550546590316</c:v>
                </c:pt>
                <c:pt idx="16">
                  <c:v>101.18589891216902</c:v>
                </c:pt>
                <c:pt idx="17">
                  <c:v>101.72973957016436</c:v>
                </c:pt>
              </c:numCache>
            </c:numRef>
          </c:val>
          <c:smooth val="0"/>
        </c:ser>
        <c:ser>
          <c:idx val="25"/>
          <c:order val="26"/>
          <c:tx>
            <c:strRef>
              <c:f>'2017.6月を100％とした時の活性変化率'!$AB$1</c:f>
              <c:strCache>
                <c:ptCount val="1"/>
                <c:pt idx="0">
                  <c:v>IgG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'2017.6月を100％とした時の活性変化率'!$AB$2:$AB$19</c:f>
              <c:numCache>
                <c:formatCode>0.0</c:formatCode>
                <c:ptCount val="18"/>
                <c:pt idx="0">
                  <c:v>100</c:v>
                </c:pt>
                <c:pt idx="1">
                  <c:v>98.415441290372542</c:v>
                </c:pt>
                <c:pt idx="2">
                  <c:v>100.40662389578041</c:v>
                </c:pt>
                <c:pt idx="3">
                  <c:v>100.46753954730367</c:v>
                </c:pt>
                <c:pt idx="4">
                  <c:v>98.637036435199491</c:v>
                </c:pt>
                <c:pt idx="5">
                  <c:v>98.717112845431672</c:v>
                </c:pt>
                <c:pt idx="6">
                  <c:v>99.05024831538995</c:v>
                </c:pt>
                <c:pt idx="7">
                  <c:v>98.101672281548105</c:v>
                </c:pt>
                <c:pt idx="8">
                  <c:v>97.702282342299455</c:v>
                </c:pt>
                <c:pt idx="9">
                  <c:v>97.286889204488489</c:v>
                </c:pt>
                <c:pt idx="10">
                  <c:v>97.230796413910596</c:v>
                </c:pt>
                <c:pt idx="11">
                  <c:v>97.141001987968906</c:v>
                </c:pt>
                <c:pt idx="12">
                  <c:v>97.458258887462748</c:v>
                </c:pt>
                <c:pt idx="13">
                  <c:v>97.470635587393744</c:v>
                </c:pt>
                <c:pt idx="14">
                  <c:v>97.683682916839814</c:v>
                </c:pt>
                <c:pt idx="15">
                  <c:v>97.64365552629539</c:v>
                </c:pt>
                <c:pt idx="16">
                  <c:v>97.501494005665137</c:v>
                </c:pt>
                <c:pt idx="17">
                  <c:v>96.988378311591077</c:v>
                </c:pt>
              </c:numCache>
            </c:numRef>
          </c:val>
          <c:smooth val="0"/>
        </c:ser>
        <c:ser>
          <c:idx val="26"/>
          <c:order val="27"/>
          <c:tx>
            <c:strRef>
              <c:f>'2017.6月を100％とした時の活性変化率'!$AC$1</c:f>
              <c:strCache>
                <c:ptCount val="1"/>
                <c:pt idx="0">
                  <c:v>IgA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'2017.6月を100％とした時の活性変化率'!$AC$2:$AC$19</c:f>
              <c:numCache>
                <c:formatCode>0.0</c:formatCode>
                <c:ptCount val="18"/>
                <c:pt idx="0">
                  <c:v>100</c:v>
                </c:pt>
                <c:pt idx="1">
                  <c:v>100.29192788924261</c:v>
                </c:pt>
                <c:pt idx="2">
                  <c:v>101.8155616990021</c:v>
                </c:pt>
                <c:pt idx="3">
                  <c:v>100.93262447866537</c:v>
                </c:pt>
                <c:pt idx="4">
                  <c:v>100.66894453168536</c:v>
                </c:pt>
                <c:pt idx="5">
                  <c:v>100.85507859277647</c:v>
                </c:pt>
                <c:pt idx="6">
                  <c:v>100.53636612127043</c:v>
                </c:pt>
                <c:pt idx="7">
                  <c:v>100.25702711543056</c:v>
                </c:pt>
                <c:pt idx="8">
                  <c:v>100.45662461374805</c:v>
                </c:pt>
                <c:pt idx="9">
                  <c:v>99.868925654146693</c:v>
                </c:pt>
                <c:pt idx="10">
                  <c:v>100.13647332600031</c:v>
                </c:pt>
                <c:pt idx="11">
                  <c:v>100.35645265594209</c:v>
                </c:pt>
                <c:pt idx="12">
                  <c:v>100.33474890908695</c:v>
                </c:pt>
                <c:pt idx="13">
                  <c:v>100.35374168903451</c:v>
                </c:pt>
                <c:pt idx="14">
                  <c:v>101.26191328537901</c:v>
                </c:pt>
                <c:pt idx="15">
                  <c:v>101.38450366650844</c:v>
                </c:pt>
                <c:pt idx="16">
                  <c:v>100.66488933836035</c:v>
                </c:pt>
                <c:pt idx="17">
                  <c:v>102.52469865713371</c:v>
                </c:pt>
              </c:numCache>
            </c:numRef>
          </c:val>
          <c:smooth val="0"/>
        </c:ser>
        <c:ser>
          <c:idx val="27"/>
          <c:order val="28"/>
          <c:tx>
            <c:strRef>
              <c:f>'2017.6月を100％とした時の活性変化率'!$AD$1</c:f>
              <c:strCache>
                <c:ptCount val="1"/>
                <c:pt idx="0">
                  <c:v>IgM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'2017.6月を100％とした時の活性変化率'!$AD$2:$AD$19</c:f>
              <c:numCache>
                <c:formatCode>0.0</c:formatCode>
                <c:ptCount val="18"/>
                <c:pt idx="0">
                  <c:v>100</c:v>
                </c:pt>
                <c:pt idx="1">
                  <c:v>98.8171395567107</c:v>
                </c:pt>
                <c:pt idx="2">
                  <c:v>101.12267926728038</c:v>
                </c:pt>
                <c:pt idx="3">
                  <c:v>100.70118096166341</c:v>
                </c:pt>
                <c:pt idx="4">
                  <c:v>99.800351793558832</c:v>
                </c:pt>
                <c:pt idx="5">
                  <c:v>99.714360675079533</c:v>
                </c:pt>
                <c:pt idx="6">
                  <c:v>100.93361879319511</c:v>
                </c:pt>
                <c:pt idx="7">
                  <c:v>100.67689908250156</c:v>
                </c:pt>
                <c:pt idx="8">
                  <c:v>100.9665791085902</c:v>
                </c:pt>
                <c:pt idx="9">
                  <c:v>99.880610712387025</c:v>
                </c:pt>
                <c:pt idx="10">
                  <c:v>99.882545460874411</c:v>
                </c:pt>
                <c:pt idx="11">
                  <c:v>100.08338020978371</c:v>
                </c:pt>
                <c:pt idx="12">
                  <c:v>100.02345808966862</c:v>
                </c:pt>
                <c:pt idx="13">
                  <c:v>99.465313515269642</c:v>
                </c:pt>
                <c:pt idx="14">
                  <c:v>99.153229185903356</c:v>
                </c:pt>
                <c:pt idx="15">
                  <c:v>99.320301461988308</c:v>
                </c:pt>
                <c:pt idx="16">
                  <c:v>99.087883243462187</c:v>
                </c:pt>
                <c:pt idx="17">
                  <c:v>99.712354961477757</c:v>
                </c:pt>
              </c:numCache>
            </c:numRef>
          </c:val>
          <c:smooth val="0"/>
        </c:ser>
        <c:ser>
          <c:idx val="28"/>
          <c:order val="29"/>
          <c:tx>
            <c:strRef>
              <c:f>'2017.6月を100％とした時の活性変化率'!$AE$1</c:f>
              <c:strCache>
                <c:ptCount val="1"/>
                <c:pt idx="0">
                  <c:v>LDL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'2017.6月を100％とした時の活性変化率'!$A$2:$A$19</c:f>
              <c:strCache>
                <c:ptCount val="18"/>
                <c:pt idx="0">
                  <c:v>17.06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18.01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strCache>
            </c:strRef>
          </c:cat>
          <c:val>
            <c:numRef>
              <c:f>'2017.6月を100％とした時の活性変化率'!$AE$2:$AE$19</c:f>
              <c:numCache>
                <c:formatCode>0.0</c:formatCode>
                <c:ptCount val="18"/>
                <c:pt idx="0">
                  <c:v>100</c:v>
                </c:pt>
                <c:pt idx="1">
                  <c:v>99.384929876313194</c:v>
                </c:pt>
                <c:pt idx="2">
                  <c:v>99.381479756421527</c:v>
                </c:pt>
                <c:pt idx="3">
                  <c:v>99.651645707188337</c:v>
                </c:pt>
                <c:pt idx="4">
                  <c:v>100.86032846784285</c:v>
                </c:pt>
                <c:pt idx="5">
                  <c:v>101.06030809570632</c:v>
                </c:pt>
                <c:pt idx="6">
                  <c:v>101.81929134537427</c:v>
                </c:pt>
                <c:pt idx="7">
                  <c:v>99.923822174249139</c:v>
                </c:pt>
                <c:pt idx="8">
                  <c:v>101.10287394986976</c:v>
                </c:pt>
                <c:pt idx="9">
                  <c:v>101.31228595907993</c:v>
                </c:pt>
                <c:pt idx="10">
                  <c:v>101.96686406281188</c:v>
                </c:pt>
                <c:pt idx="11">
                  <c:v>101.42028292626026</c:v>
                </c:pt>
                <c:pt idx="12">
                  <c:v>101.44864373322689</c:v>
                </c:pt>
                <c:pt idx="13">
                  <c:v>100.7553006947511</c:v>
                </c:pt>
                <c:pt idx="14">
                  <c:v>99.792764292065655</c:v>
                </c:pt>
                <c:pt idx="15">
                  <c:v>98.229506287843506</c:v>
                </c:pt>
                <c:pt idx="16">
                  <c:v>99.375844382020858</c:v>
                </c:pt>
                <c:pt idx="17">
                  <c:v>99.10715825946383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48928"/>
        <c:axId val="135550848"/>
      </c:lineChart>
      <c:catAx>
        <c:axId val="135548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3555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550848"/>
        <c:scaling>
          <c:orientation val="minMax"/>
          <c:max val="106"/>
          <c:min val="9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35548928"/>
        <c:crosses val="autoZero"/>
        <c:crossBetween val="between"/>
        <c:majorUnit val="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89409448821513"/>
          <c:y val="6.4784143361390168E-3"/>
          <c:w val="7.3842257217847124E-2"/>
          <c:h val="0.993521585663860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684385382066444E-2"/>
          <c:y val="7.6923192492777168E-2"/>
          <c:w val="0.62251560550315865"/>
          <c:h val="0.78461656342632657"/>
        </c:manualLayout>
      </c:layout>
      <c:lineChart>
        <c:grouping val="standard"/>
        <c:varyColors val="0"/>
        <c:ser>
          <c:idx val="1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CL!$B$3:$B$17</c:f>
              <c:numCache>
                <c:formatCode>0.0</c:formatCode>
                <c:ptCount val="15"/>
                <c:pt idx="1">
                  <c:v>109.98124999999997</c:v>
                </c:pt>
                <c:pt idx="2">
                  <c:v>110.09375</c:v>
                </c:pt>
                <c:pt idx="3">
                  <c:v>110.11875000000001</c:v>
                </c:pt>
                <c:pt idx="4">
                  <c:v>110.20000000000005</c:v>
                </c:pt>
                <c:pt idx="5">
                  <c:v>110.409375</c:v>
                </c:pt>
                <c:pt idx="6">
                  <c:v>110.31250000000003</c:v>
                </c:pt>
                <c:pt idx="7">
                  <c:v>110.22500000000004</c:v>
                </c:pt>
                <c:pt idx="8">
                  <c:v>110.265625</c:v>
                </c:pt>
                <c:pt idx="9">
                  <c:v>110.32812500000003</c:v>
                </c:pt>
                <c:pt idx="10">
                  <c:v>110.20625</c:v>
                </c:pt>
                <c:pt idx="11">
                  <c:v>110.128125</c:v>
                </c:pt>
                <c:pt idx="12">
                  <c:v>110.15937499999998</c:v>
                </c:pt>
                <c:pt idx="13">
                  <c:v>109.96875</c:v>
                </c:pt>
                <c:pt idx="14">
                  <c:v>110.01249999999999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CL!$D$3:$D$20</c:f>
              <c:numCache>
                <c:formatCode>0.0</c:formatCode>
                <c:ptCount val="18"/>
                <c:pt idx="2">
                  <c:v>109.95833333333333</c:v>
                </c:pt>
                <c:pt idx="3">
                  <c:v>109.66666666666667</c:v>
                </c:pt>
                <c:pt idx="4">
                  <c:v>110</c:v>
                </c:pt>
                <c:pt idx="5">
                  <c:v>109.55</c:v>
                </c:pt>
                <c:pt idx="6">
                  <c:v>110</c:v>
                </c:pt>
                <c:pt idx="7">
                  <c:v>110</c:v>
                </c:pt>
                <c:pt idx="8">
                  <c:v>109.66666666666667</c:v>
                </c:pt>
                <c:pt idx="9">
                  <c:v>109.91304347826087</c:v>
                </c:pt>
                <c:pt idx="10">
                  <c:v>109.9047619047619</c:v>
                </c:pt>
                <c:pt idx="11">
                  <c:v>109.7</c:v>
                </c:pt>
                <c:pt idx="12">
                  <c:v>109.30434782608695</c:v>
                </c:pt>
                <c:pt idx="13">
                  <c:v>109.61904761904762</c:v>
                </c:pt>
                <c:pt idx="14" formatCode="0.0\ ">
                  <c:v>109.54545454545455</c:v>
                </c:pt>
                <c:pt idx="15">
                  <c:v>109.65625000000001</c:v>
                </c:pt>
                <c:pt idx="16">
                  <c:v>109.9047619047619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CL!$E$2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CL!$E$3:$E$20</c:f>
              <c:numCache>
                <c:formatCode>0.0</c:formatCode>
                <c:ptCount val="18"/>
                <c:pt idx="1">
                  <c:v>109.74</c:v>
                </c:pt>
                <c:pt idx="2">
                  <c:v>109.45</c:v>
                </c:pt>
                <c:pt idx="3">
                  <c:v>109.59</c:v>
                </c:pt>
                <c:pt idx="4">
                  <c:v>109.64</c:v>
                </c:pt>
                <c:pt idx="5">
                  <c:v>109.69</c:v>
                </c:pt>
                <c:pt idx="6">
                  <c:v>109.87</c:v>
                </c:pt>
                <c:pt idx="7">
                  <c:v>109.78</c:v>
                </c:pt>
                <c:pt idx="8">
                  <c:v>109.82</c:v>
                </c:pt>
                <c:pt idx="9">
                  <c:v>109.75</c:v>
                </c:pt>
                <c:pt idx="10">
                  <c:v>109.81</c:v>
                </c:pt>
                <c:pt idx="11">
                  <c:v>109.56</c:v>
                </c:pt>
                <c:pt idx="12">
                  <c:v>109.57</c:v>
                </c:pt>
                <c:pt idx="13">
                  <c:v>109.36</c:v>
                </c:pt>
                <c:pt idx="14">
                  <c:v>109.79</c:v>
                </c:pt>
                <c:pt idx="15">
                  <c:v>109.46</c:v>
                </c:pt>
                <c:pt idx="16">
                  <c:v>109.12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CL!$F$3:$F$20</c:f>
              <c:numCache>
                <c:formatCode>0.0</c:formatCode>
                <c:ptCount val="18"/>
                <c:pt idx="2">
                  <c:v>109.9</c:v>
                </c:pt>
                <c:pt idx="3">
                  <c:v>110.25</c:v>
                </c:pt>
                <c:pt idx="4">
                  <c:v>110.13636363636364</c:v>
                </c:pt>
                <c:pt idx="5">
                  <c:v>110.1</c:v>
                </c:pt>
                <c:pt idx="6">
                  <c:v>110.45</c:v>
                </c:pt>
                <c:pt idx="7">
                  <c:v>109.66666666666667</c:v>
                </c:pt>
                <c:pt idx="8">
                  <c:v>110.26315789473684</c:v>
                </c:pt>
                <c:pt idx="9">
                  <c:v>110.22727272727273</c:v>
                </c:pt>
                <c:pt idx="10">
                  <c:v>110</c:v>
                </c:pt>
                <c:pt idx="11">
                  <c:v>110.08333333333333</c:v>
                </c:pt>
                <c:pt idx="12">
                  <c:v>110.4</c:v>
                </c:pt>
                <c:pt idx="13">
                  <c:v>110.25</c:v>
                </c:pt>
                <c:pt idx="14">
                  <c:v>109.93333333333334</c:v>
                </c:pt>
                <c:pt idx="15">
                  <c:v>110.15</c:v>
                </c:pt>
                <c:pt idx="16">
                  <c:v>110.22727272727273</c:v>
                </c:pt>
                <c:pt idx="17">
                  <c:v>110.19047619047619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CL!$I$2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CL!$I$3:$I$20</c:f>
              <c:numCache>
                <c:formatCode>0.0</c:formatCode>
                <c:ptCount val="18"/>
                <c:pt idx="2">
                  <c:v>110.675</c:v>
                </c:pt>
                <c:pt idx="3">
                  <c:v>110.64100000000001</c:v>
                </c:pt>
                <c:pt idx="4">
                  <c:v>110.66500000000001</c:v>
                </c:pt>
                <c:pt idx="5">
                  <c:v>110.505</c:v>
                </c:pt>
                <c:pt idx="6">
                  <c:v>110.565</c:v>
                </c:pt>
                <c:pt idx="7">
                  <c:v>110.629</c:v>
                </c:pt>
                <c:pt idx="8">
                  <c:v>110.68600000000001</c:v>
                </c:pt>
                <c:pt idx="9">
                  <c:v>110.741</c:v>
                </c:pt>
                <c:pt idx="10">
                  <c:v>110.724</c:v>
                </c:pt>
                <c:pt idx="11">
                  <c:v>110.425</c:v>
                </c:pt>
                <c:pt idx="12">
                  <c:v>110.218</c:v>
                </c:pt>
                <c:pt idx="13">
                  <c:v>110.35899999999999</c:v>
                </c:pt>
                <c:pt idx="14">
                  <c:v>110.116</c:v>
                </c:pt>
                <c:pt idx="15">
                  <c:v>110.239</c:v>
                </c:pt>
                <c:pt idx="16">
                  <c:v>110.21899999999999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CL!$J$3:$J$20</c:f>
              <c:numCache>
                <c:formatCode>0.0</c:formatCode>
                <c:ptCount val="18"/>
                <c:pt idx="1">
                  <c:v>110.64</c:v>
                </c:pt>
                <c:pt idx="2">
                  <c:v>110.32</c:v>
                </c:pt>
                <c:pt idx="3">
                  <c:v>110.34</c:v>
                </c:pt>
                <c:pt idx="4">
                  <c:v>110.18</c:v>
                </c:pt>
                <c:pt idx="5">
                  <c:v>110.07</c:v>
                </c:pt>
                <c:pt idx="6">
                  <c:v>109.98</c:v>
                </c:pt>
                <c:pt idx="7">
                  <c:v>110.26</c:v>
                </c:pt>
                <c:pt idx="8">
                  <c:v>110.02</c:v>
                </c:pt>
                <c:pt idx="9">
                  <c:v>109.93</c:v>
                </c:pt>
                <c:pt idx="10">
                  <c:v>110.11</c:v>
                </c:pt>
                <c:pt idx="11">
                  <c:v>110.04</c:v>
                </c:pt>
                <c:pt idx="12">
                  <c:v>110.22</c:v>
                </c:pt>
                <c:pt idx="13">
                  <c:v>110.26</c:v>
                </c:pt>
                <c:pt idx="14">
                  <c:v>110.21</c:v>
                </c:pt>
                <c:pt idx="15">
                  <c:v>109.94</c:v>
                </c:pt>
                <c:pt idx="16">
                  <c:v>110.27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marker>
            <c:symbol val="circle"/>
            <c:size val="7"/>
            <c:spPr>
              <a:solidFill>
                <a:srgbClr val="800080"/>
              </a:solidFill>
            </c:spPr>
          </c:marker>
          <c:val>
            <c:numRef>
              <c:f>CL!$K$3:$K$20</c:f>
              <c:numCache>
                <c:formatCode>0.0</c:formatCode>
                <c:ptCount val="18"/>
                <c:pt idx="0">
                  <c:v>109.5</c:v>
                </c:pt>
                <c:pt idx="1">
                  <c:v>109.4</c:v>
                </c:pt>
                <c:pt idx="2">
                  <c:v>109.2</c:v>
                </c:pt>
                <c:pt idx="3">
                  <c:v>109.5</c:v>
                </c:pt>
                <c:pt idx="4">
                  <c:v>109.2</c:v>
                </c:pt>
                <c:pt idx="5">
                  <c:v>109.7</c:v>
                </c:pt>
                <c:pt idx="6">
                  <c:v>109.8</c:v>
                </c:pt>
                <c:pt idx="7">
                  <c:v>108.4</c:v>
                </c:pt>
                <c:pt idx="8">
                  <c:v>108.6</c:v>
                </c:pt>
                <c:pt idx="9">
                  <c:v>109</c:v>
                </c:pt>
                <c:pt idx="10">
                  <c:v>109</c:v>
                </c:pt>
                <c:pt idx="11">
                  <c:v>109.6</c:v>
                </c:pt>
                <c:pt idx="12">
                  <c:v>108.6</c:v>
                </c:pt>
                <c:pt idx="13">
                  <c:v>110</c:v>
                </c:pt>
                <c:pt idx="14">
                  <c:v>109.4</c:v>
                </c:pt>
                <c:pt idx="15">
                  <c:v>109.1</c:v>
                </c:pt>
                <c:pt idx="16">
                  <c:v>109.5</c:v>
                </c:pt>
                <c:pt idx="17">
                  <c:v>108.3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CL!$L$2</c:f>
              <c:strCache>
                <c:ptCount val="1"/>
                <c:pt idx="0">
                  <c:v>日立以外認証値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CL!$L$3:$L$20</c:f>
              <c:numCache>
                <c:formatCode>0</c:formatCode>
                <c:ptCount val="18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</c:numCache>
            </c:numRef>
          </c:val>
          <c:smooth val="0"/>
        </c:ser>
        <c:ser>
          <c:idx val="0"/>
          <c:order val="8"/>
          <c:tx>
            <c:strRef>
              <c:f>CL!$M$2</c:f>
              <c:strCache>
                <c:ptCount val="1"/>
                <c:pt idx="0">
                  <c:v>日立以外平均</c:v>
                </c:pt>
              </c:strCache>
            </c:strRef>
          </c:tx>
          <c:marker>
            <c:symbol val="square"/>
            <c:size val="7"/>
            <c:spPr>
              <a:solidFill>
                <a:schemeClr val="tx1"/>
              </a:solidFill>
            </c:spPr>
          </c:marker>
          <c:val>
            <c:numRef>
              <c:f>CL!$M$3:$M$20</c:f>
              <c:numCache>
                <c:formatCode>0.0</c:formatCode>
                <c:ptCount val="18"/>
                <c:pt idx="0">
                  <c:v>109.5</c:v>
                </c:pt>
                <c:pt idx="1">
                  <c:v>109.9403125</c:v>
                </c:pt>
                <c:pt idx="2">
                  <c:v>109.94244047619047</c:v>
                </c:pt>
                <c:pt idx="3">
                  <c:v>110.01520238095237</c:v>
                </c:pt>
                <c:pt idx="4">
                  <c:v>110.00305194805196</c:v>
                </c:pt>
                <c:pt idx="5">
                  <c:v>110.00348214285714</c:v>
                </c:pt>
                <c:pt idx="6">
                  <c:v>110.13964285714285</c:v>
                </c:pt>
                <c:pt idx="7">
                  <c:v>109.8515238095238</c:v>
                </c:pt>
                <c:pt idx="8">
                  <c:v>109.90306422305764</c:v>
                </c:pt>
                <c:pt idx="9">
                  <c:v>109.9842058865048</c:v>
                </c:pt>
                <c:pt idx="10">
                  <c:v>109.96500170068028</c:v>
                </c:pt>
                <c:pt idx="11">
                  <c:v>109.93377976190474</c:v>
                </c:pt>
                <c:pt idx="12">
                  <c:v>109.781674689441</c:v>
                </c:pt>
                <c:pt idx="13">
                  <c:v>109.97382823129252</c:v>
                </c:pt>
                <c:pt idx="14">
                  <c:v>109.85818398268398</c:v>
                </c:pt>
                <c:pt idx="15">
                  <c:v>109.79128571428573</c:v>
                </c:pt>
                <c:pt idx="16">
                  <c:v>109.89782637600494</c:v>
                </c:pt>
                <c:pt idx="17">
                  <c:v>109.5607142857143</c:v>
                </c:pt>
              </c:numCache>
            </c:numRef>
          </c:val>
          <c:smooth val="0"/>
        </c:ser>
        <c:ser>
          <c:idx val="11"/>
          <c:order val="9"/>
          <c:tx>
            <c:strRef>
              <c:f>CL!$R$2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CL!$R$3:$R$20</c:f>
              <c:numCache>
                <c:formatCode>General</c:formatCode>
                <c:ptCount val="18"/>
                <c:pt idx="0">
                  <c:v>107</c:v>
                </c:pt>
                <c:pt idx="1">
                  <c:v>107</c:v>
                </c:pt>
                <c:pt idx="2">
                  <c:v>107</c:v>
                </c:pt>
                <c:pt idx="3">
                  <c:v>107</c:v>
                </c:pt>
                <c:pt idx="4">
                  <c:v>107</c:v>
                </c:pt>
                <c:pt idx="5">
                  <c:v>107</c:v>
                </c:pt>
                <c:pt idx="6">
                  <c:v>107</c:v>
                </c:pt>
                <c:pt idx="7">
                  <c:v>107</c:v>
                </c:pt>
                <c:pt idx="8">
                  <c:v>107</c:v>
                </c:pt>
                <c:pt idx="9">
                  <c:v>107</c:v>
                </c:pt>
                <c:pt idx="10">
                  <c:v>107</c:v>
                </c:pt>
                <c:pt idx="11">
                  <c:v>107</c:v>
                </c:pt>
                <c:pt idx="12">
                  <c:v>107</c:v>
                </c:pt>
                <c:pt idx="13">
                  <c:v>107</c:v>
                </c:pt>
                <c:pt idx="14">
                  <c:v>107</c:v>
                </c:pt>
                <c:pt idx="15">
                  <c:v>107</c:v>
                </c:pt>
                <c:pt idx="16">
                  <c:v>107</c:v>
                </c:pt>
                <c:pt idx="17">
                  <c:v>107</c:v>
                </c:pt>
              </c:numCache>
            </c:numRef>
          </c:val>
          <c:smooth val="0"/>
        </c:ser>
        <c:ser>
          <c:idx val="7"/>
          <c:order val="10"/>
          <c:tx>
            <c:strRef>
              <c:f>CL!$S$2</c:f>
              <c:strCache>
                <c:ptCount val="1"/>
                <c:pt idx="0">
                  <c:v>日立以外上限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CL!$S$3:$S$20</c:f>
              <c:numCache>
                <c:formatCode>General</c:formatCode>
                <c:ptCount val="18"/>
                <c:pt idx="0">
                  <c:v>113</c:v>
                </c:pt>
                <c:pt idx="1">
                  <c:v>113</c:v>
                </c:pt>
                <c:pt idx="2">
                  <c:v>113</c:v>
                </c:pt>
                <c:pt idx="3">
                  <c:v>113</c:v>
                </c:pt>
                <c:pt idx="4">
                  <c:v>113</c:v>
                </c:pt>
                <c:pt idx="5">
                  <c:v>113</c:v>
                </c:pt>
                <c:pt idx="6">
                  <c:v>113</c:v>
                </c:pt>
                <c:pt idx="7">
                  <c:v>113</c:v>
                </c:pt>
                <c:pt idx="8">
                  <c:v>113</c:v>
                </c:pt>
                <c:pt idx="9">
                  <c:v>113</c:v>
                </c:pt>
                <c:pt idx="10">
                  <c:v>113</c:v>
                </c:pt>
                <c:pt idx="11">
                  <c:v>113</c:v>
                </c:pt>
                <c:pt idx="12">
                  <c:v>113</c:v>
                </c:pt>
                <c:pt idx="13">
                  <c:v>113</c:v>
                </c:pt>
                <c:pt idx="14">
                  <c:v>113</c:v>
                </c:pt>
                <c:pt idx="15">
                  <c:v>113</c:v>
                </c:pt>
                <c:pt idx="16">
                  <c:v>113</c:v>
                </c:pt>
                <c:pt idx="17">
                  <c:v>113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520192"/>
        <c:axId val="192522112"/>
      </c:lineChart>
      <c:catAx>
        <c:axId val="192520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522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522112"/>
        <c:scaling>
          <c:orientation val="minMax"/>
          <c:max val="116"/>
          <c:min val="1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520192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85178180919598"/>
          <c:y val="0.12184234629616389"/>
          <c:w val="0.23908266821410934"/>
          <c:h val="0.839457135434343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624238449031743E-2"/>
          <c:y val="7.2368537290134247E-2"/>
          <c:w val="0.69440876341583768"/>
          <c:h val="0.72697485186904465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Ca!$B$3:$B$20</c:f>
              <c:numCache>
                <c:formatCode>0.00</c:formatCode>
                <c:ptCount val="18"/>
                <c:pt idx="1">
                  <c:v>11.415624999999997</c:v>
                </c:pt>
                <c:pt idx="2">
                  <c:v>11.415624999999999</c:v>
                </c:pt>
                <c:pt idx="3">
                  <c:v>11.393749999999999</c:v>
                </c:pt>
                <c:pt idx="4">
                  <c:v>11.362500000000001</c:v>
                </c:pt>
                <c:pt idx="5">
                  <c:v>11.381250000000001</c:v>
                </c:pt>
                <c:pt idx="6">
                  <c:v>11.453125</c:v>
                </c:pt>
                <c:pt idx="7">
                  <c:v>11.312499999999998</c:v>
                </c:pt>
                <c:pt idx="8">
                  <c:v>11.415624999999999</c:v>
                </c:pt>
                <c:pt idx="9">
                  <c:v>11.415625000000002</c:v>
                </c:pt>
                <c:pt idx="10">
                  <c:v>11.409375000000002</c:v>
                </c:pt>
                <c:pt idx="11">
                  <c:v>11.359375</c:v>
                </c:pt>
                <c:pt idx="12">
                  <c:v>11.31875</c:v>
                </c:pt>
                <c:pt idx="13">
                  <c:v>11.406249999999998</c:v>
                </c:pt>
                <c:pt idx="14">
                  <c:v>11.36875</c:v>
                </c:pt>
                <c:pt idx="15">
                  <c:v>11.356250000000001</c:v>
                </c:pt>
                <c:pt idx="16">
                  <c:v>11.415625</c:v>
                </c:pt>
                <c:pt idx="17">
                  <c:v>11.3125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Ca!$C$3:$C$20</c:f>
              <c:numCache>
                <c:formatCode>0.00</c:formatCode>
                <c:ptCount val="18"/>
                <c:pt idx="2">
                  <c:v>11.401454545454545</c:v>
                </c:pt>
                <c:pt idx="3">
                  <c:v>11.500399999999999</c:v>
                </c:pt>
                <c:pt idx="4">
                  <c:v>11.531578947368422</c:v>
                </c:pt>
                <c:pt idx="5">
                  <c:v>11.536052631578947</c:v>
                </c:pt>
                <c:pt idx="6">
                  <c:v>11.474149999999998</c:v>
                </c:pt>
                <c:pt idx="7">
                  <c:v>11.408157894736844</c:v>
                </c:pt>
                <c:pt idx="8">
                  <c:v>11.36642105263158</c:v>
                </c:pt>
                <c:pt idx="9">
                  <c:v>11.420619047619047</c:v>
                </c:pt>
                <c:pt idx="10">
                  <c:v>11.437476190476188</c:v>
                </c:pt>
                <c:pt idx="11">
                  <c:v>11.355714285714285</c:v>
                </c:pt>
                <c:pt idx="12">
                  <c:v>11.397619047619047</c:v>
                </c:pt>
                <c:pt idx="13">
                  <c:v>11.44875</c:v>
                </c:pt>
                <c:pt idx="14">
                  <c:v>11.455416666666665</c:v>
                </c:pt>
                <c:pt idx="15">
                  <c:v>11.487000000000002</c:v>
                </c:pt>
                <c:pt idx="16">
                  <c:v>11.427238095238094</c:v>
                </c:pt>
                <c:pt idx="17">
                  <c:v>11.489761904761906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Ca!$D$3:$D$20</c:f>
              <c:numCache>
                <c:formatCode>0.00</c:formatCode>
                <c:ptCount val="18"/>
                <c:pt idx="2">
                  <c:v>11.391666666666667</c:v>
                </c:pt>
                <c:pt idx="3">
                  <c:v>11.405555555555559</c:v>
                </c:pt>
                <c:pt idx="4">
                  <c:v>11.6</c:v>
                </c:pt>
                <c:pt idx="5">
                  <c:v>11.484999999999999</c:v>
                </c:pt>
                <c:pt idx="6">
                  <c:v>11.490909090909092</c:v>
                </c:pt>
                <c:pt idx="7">
                  <c:v>11.473684210526315</c:v>
                </c:pt>
                <c:pt idx="8">
                  <c:v>11.510526315789475</c:v>
                </c:pt>
                <c:pt idx="9">
                  <c:v>11.495652173913042</c:v>
                </c:pt>
                <c:pt idx="10">
                  <c:v>11.461904761904762</c:v>
                </c:pt>
                <c:pt idx="11">
                  <c:v>11.41</c:v>
                </c:pt>
                <c:pt idx="12">
                  <c:v>11.533333333333335</c:v>
                </c:pt>
                <c:pt idx="13">
                  <c:v>11.475</c:v>
                </c:pt>
                <c:pt idx="14">
                  <c:v>11.363157894736844</c:v>
                </c:pt>
                <c:pt idx="15">
                  <c:v>11.371428571428572</c:v>
                </c:pt>
                <c:pt idx="16">
                  <c:v>11.526315789473683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Ca!$E$3:$E$20</c:f>
              <c:numCache>
                <c:formatCode>0.00</c:formatCode>
                <c:ptCount val="18"/>
                <c:pt idx="1">
                  <c:v>11.17</c:v>
                </c:pt>
                <c:pt idx="2">
                  <c:v>11.24</c:v>
                </c:pt>
                <c:pt idx="3">
                  <c:v>11.26</c:v>
                </c:pt>
                <c:pt idx="4">
                  <c:v>11.22</c:v>
                </c:pt>
                <c:pt idx="5">
                  <c:v>11.19</c:v>
                </c:pt>
                <c:pt idx="6">
                  <c:v>11.19</c:v>
                </c:pt>
                <c:pt idx="7">
                  <c:v>11.28</c:v>
                </c:pt>
                <c:pt idx="8">
                  <c:v>11.28</c:v>
                </c:pt>
                <c:pt idx="9">
                  <c:v>11.27</c:v>
                </c:pt>
                <c:pt idx="10">
                  <c:v>11.3</c:v>
                </c:pt>
                <c:pt idx="11">
                  <c:v>11.35</c:v>
                </c:pt>
                <c:pt idx="12">
                  <c:v>11.32</c:v>
                </c:pt>
                <c:pt idx="13">
                  <c:v>11.33</c:v>
                </c:pt>
                <c:pt idx="14">
                  <c:v>11.31</c:v>
                </c:pt>
                <c:pt idx="15">
                  <c:v>11.31</c:v>
                </c:pt>
                <c:pt idx="16">
                  <c:v>11.28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Ca!$F$3:$F$20</c:f>
              <c:numCache>
                <c:formatCode>0.00</c:formatCode>
                <c:ptCount val="18"/>
                <c:pt idx="2">
                  <c:v>11.36</c:v>
                </c:pt>
                <c:pt idx="3">
                  <c:v>11.375000000000004</c:v>
                </c:pt>
                <c:pt idx="4">
                  <c:v>11.427272727272729</c:v>
                </c:pt>
                <c:pt idx="5">
                  <c:v>11.385000000000002</c:v>
                </c:pt>
                <c:pt idx="6">
                  <c:v>11.430000000000003</c:v>
                </c:pt>
                <c:pt idx="7">
                  <c:v>11.428571428571431</c:v>
                </c:pt>
                <c:pt idx="8">
                  <c:v>11.394736842105265</c:v>
                </c:pt>
                <c:pt idx="9">
                  <c:v>11.409090909090914</c:v>
                </c:pt>
                <c:pt idx="10">
                  <c:v>11.347619047619048</c:v>
                </c:pt>
                <c:pt idx="11">
                  <c:v>11.337500000000004</c:v>
                </c:pt>
                <c:pt idx="12">
                  <c:v>11.395000000000001</c:v>
                </c:pt>
                <c:pt idx="13">
                  <c:v>11.366666666666669</c:v>
                </c:pt>
                <c:pt idx="14">
                  <c:v>11.4</c:v>
                </c:pt>
                <c:pt idx="15">
                  <c:v>11.360000000000001</c:v>
                </c:pt>
                <c:pt idx="16">
                  <c:v>11.354545454545457</c:v>
                </c:pt>
                <c:pt idx="17">
                  <c:v>11.390476190476193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Ca!$G$3:$G$20</c:f>
              <c:numCache>
                <c:formatCode>0.00</c:formatCode>
                <c:ptCount val="18"/>
                <c:pt idx="0">
                  <c:v>11.436</c:v>
                </c:pt>
                <c:pt idx="1">
                  <c:v>11.266666666666666</c:v>
                </c:pt>
                <c:pt idx="2">
                  <c:v>11.217307692307694</c:v>
                </c:pt>
                <c:pt idx="3">
                  <c:v>11.268749999999999</c:v>
                </c:pt>
                <c:pt idx="4">
                  <c:v>11.286666666666667</c:v>
                </c:pt>
                <c:pt idx="5">
                  <c:v>11.303472222222226</c:v>
                </c:pt>
                <c:pt idx="6">
                  <c:v>11.255000000000003</c:v>
                </c:pt>
                <c:pt idx="7">
                  <c:v>11.325757575757578</c:v>
                </c:pt>
                <c:pt idx="8">
                  <c:v>11.317500000000003</c:v>
                </c:pt>
                <c:pt idx="9">
                  <c:v>11.254166666666665</c:v>
                </c:pt>
                <c:pt idx="10">
                  <c:v>11.233333333333334</c:v>
                </c:pt>
                <c:pt idx="11">
                  <c:v>11.254629629629628</c:v>
                </c:pt>
                <c:pt idx="12">
                  <c:v>11.242156862745095</c:v>
                </c:pt>
                <c:pt idx="13">
                  <c:v>11.330158730158733</c:v>
                </c:pt>
                <c:pt idx="14">
                  <c:v>11.359649122807019</c:v>
                </c:pt>
                <c:pt idx="15">
                  <c:v>11.382222222222225</c:v>
                </c:pt>
                <c:pt idx="16">
                  <c:v>11.367361111111114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Ca!$H$3:$H$20</c:f>
              <c:numCache>
                <c:formatCode>0.00</c:formatCode>
                <c:ptCount val="18"/>
                <c:pt idx="2">
                  <c:v>11.47</c:v>
                </c:pt>
                <c:pt idx="3">
                  <c:v>11.39</c:v>
                </c:pt>
                <c:pt idx="4">
                  <c:v>11.45</c:v>
                </c:pt>
                <c:pt idx="5">
                  <c:v>11.32</c:v>
                </c:pt>
                <c:pt idx="6">
                  <c:v>11.4</c:v>
                </c:pt>
                <c:pt idx="7">
                  <c:v>11.41</c:v>
                </c:pt>
                <c:pt idx="8">
                  <c:v>11.33</c:v>
                </c:pt>
                <c:pt idx="9">
                  <c:v>11.3</c:v>
                </c:pt>
                <c:pt idx="10">
                  <c:v>11.41</c:v>
                </c:pt>
                <c:pt idx="11">
                  <c:v>11.23</c:v>
                </c:pt>
                <c:pt idx="12">
                  <c:v>11.15</c:v>
                </c:pt>
                <c:pt idx="13">
                  <c:v>11.36</c:v>
                </c:pt>
                <c:pt idx="14">
                  <c:v>11.33</c:v>
                </c:pt>
                <c:pt idx="15">
                  <c:v>11.31</c:v>
                </c:pt>
                <c:pt idx="16">
                  <c:v>11.35</c:v>
                </c:pt>
                <c:pt idx="17">
                  <c:v>11.38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Ca!$I$3:$I$20</c:f>
              <c:numCache>
                <c:formatCode>0.00</c:formatCode>
                <c:ptCount val="18"/>
                <c:pt idx="2">
                  <c:v>11.404999999999999</c:v>
                </c:pt>
                <c:pt idx="3">
                  <c:v>11.331</c:v>
                </c:pt>
                <c:pt idx="4">
                  <c:v>11.478</c:v>
                </c:pt>
                <c:pt idx="5">
                  <c:v>11.736000000000001</c:v>
                </c:pt>
                <c:pt idx="6">
                  <c:v>11.784000000000001</c:v>
                </c:pt>
                <c:pt idx="7">
                  <c:v>11.712999999999999</c:v>
                </c:pt>
                <c:pt idx="8">
                  <c:v>11.510999999999999</c:v>
                </c:pt>
                <c:pt idx="9">
                  <c:v>11.56</c:v>
                </c:pt>
                <c:pt idx="10">
                  <c:v>11.558</c:v>
                </c:pt>
                <c:pt idx="11">
                  <c:v>11.536</c:v>
                </c:pt>
                <c:pt idx="12">
                  <c:v>11.561999999999999</c:v>
                </c:pt>
                <c:pt idx="13">
                  <c:v>11.532999999999999</c:v>
                </c:pt>
                <c:pt idx="14">
                  <c:v>11.579000000000001</c:v>
                </c:pt>
                <c:pt idx="15">
                  <c:v>11.552</c:v>
                </c:pt>
                <c:pt idx="16">
                  <c:v>11.509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Ca!$J$3:$J$20</c:f>
              <c:numCache>
                <c:formatCode>0.00</c:formatCode>
                <c:ptCount val="18"/>
                <c:pt idx="1">
                  <c:v>11.29</c:v>
                </c:pt>
                <c:pt idx="2">
                  <c:v>11.25</c:v>
                </c:pt>
                <c:pt idx="3">
                  <c:v>11.28</c:v>
                </c:pt>
                <c:pt idx="4">
                  <c:v>11.23</c:v>
                </c:pt>
                <c:pt idx="5">
                  <c:v>11.31</c:v>
                </c:pt>
                <c:pt idx="6">
                  <c:v>11.35</c:v>
                </c:pt>
                <c:pt idx="7">
                  <c:v>11.42</c:v>
                </c:pt>
                <c:pt idx="8">
                  <c:v>11.37</c:v>
                </c:pt>
                <c:pt idx="9">
                  <c:v>11.3</c:v>
                </c:pt>
                <c:pt idx="10">
                  <c:v>11.15</c:v>
                </c:pt>
                <c:pt idx="11">
                  <c:v>11.34</c:v>
                </c:pt>
                <c:pt idx="12">
                  <c:v>11.36</c:v>
                </c:pt>
                <c:pt idx="13">
                  <c:v>11.3</c:v>
                </c:pt>
                <c:pt idx="14">
                  <c:v>11.28</c:v>
                </c:pt>
                <c:pt idx="15">
                  <c:v>11.48</c:v>
                </c:pt>
                <c:pt idx="16">
                  <c:v>11.43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Ca!$K$3:$K$20</c:f>
              <c:numCache>
                <c:formatCode>0.00</c:formatCode>
                <c:ptCount val="18"/>
                <c:pt idx="0">
                  <c:v>11.5</c:v>
                </c:pt>
                <c:pt idx="1">
                  <c:v>11.5</c:v>
                </c:pt>
                <c:pt idx="2">
                  <c:v>11.5</c:v>
                </c:pt>
                <c:pt idx="3">
                  <c:v>11.5</c:v>
                </c:pt>
                <c:pt idx="4">
                  <c:v>11.4</c:v>
                </c:pt>
                <c:pt idx="5">
                  <c:v>11.6</c:v>
                </c:pt>
                <c:pt idx="6">
                  <c:v>11.5</c:v>
                </c:pt>
                <c:pt idx="7">
                  <c:v>11.6</c:v>
                </c:pt>
                <c:pt idx="8">
                  <c:v>11.5</c:v>
                </c:pt>
                <c:pt idx="9">
                  <c:v>11.3</c:v>
                </c:pt>
                <c:pt idx="10">
                  <c:v>11.3</c:v>
                </c:pt>
                <c:pt idx="11">
                  <c:v>11.4</c:v>
                </c:pt>
                <c:pt idx="12">
                  <c:v>11.5</c:v>
                </c:pt>
                <c:pt idx="13">
                  <c:v>11.4</c:v>
                </c:pt>
                <c:pt idx="14">
                  <c:v>11.4</c:v>
                </c:pt>
                <c:pt idx="15">
                  <c:v>11.5</c:v>
                </c:pt>
                <c:pt idx="16">
                  <c:v>11.5</c:v>
                </c:pt>
                <c:pt idx="17">
                  <c:v>11.6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Ca!$L$3:$L$20</c:f>
              <c:numCache>
                <c:formatCode>0.0</c:formatCode>
                <c:ptCount val="18"/>
                <c:pt idx="0">
                  <c:v>11.4</c:v>
                </c:pt>
                <c:pt idx="1">
                  <c:v>11.4</c:v>
                </c:pt>
                <c:pt idx="2">
                  <c:v>11.4</c:v>
                </c:pt>
                <c:pt idx="3">
                  <c:v>11.4</c:v>
                </c:pt>
                <c:pt idx="4">
                  <c:v>11.4</c:v>
                </c:pt>
                <c:pt idx="5">
                  <c:v>11.4</c:v>
                </c:pt>
                <c:pt idx="6">
                  <c:v>11.4</c:v>
                </c:pt>
                <c:pt idx="7">
                  <c:v>11.4</c:v>
                </c:pt>
                <c:pt idx="8">
                  <c:v>11.4</c:v>
                </c:pt>
                <c:pt idx="9">
                  <c:v>11.4</c:v>
                </c:pt>
                <c:pt idx="10">
                  <c:v>11.4</c:v>
                </c:pt>
                <c:pt idx="11">
                  <c:v>11.4</c:v>
                </c:pt>
                <c:pt idx="12">
                  <c:v>11.4</c:v>
                </c:pt>
                <c:pt idx="13">
                  <c:v>11.4</c:v>
                </c:pt>
                <c:pt idx="14">
                  <c:v>11.4</c:v>
                </c:pt>
                <c:pt idx="15">
                  <c:v>11.4</c:v>
                </c:pt>
                <c:pt idx="16">
                  <c:v>11.4</c:v>
                </c:pt>
                <c:pt idx="17">
                  <c:v>11.4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Ca!$M$2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Ca!$M$3:$M$20</c:f>
              <c:numCache>
                <c:formatCode>0.00</c:formatCode>
                <c:ptCount val="18"/>
                <c:pt idx="0">
                  <c:v>11.468</c:v>
                </c:pt>
                <c:pt idx="1">
                  <c:v>11.328458333333332</c:v>
                </c:pt>
                <c:pt idx="2">
                  <c:v>11.36510539044289</c:v>
                </c:pt>
                <c:pt idx="3">
                  <c:v>11.370445555555555</c:v>
                </c:pt>
                <c:pt idx="4">
                  <c:v>11.398601834130783</c:v>
                </c:pt>
                <c:pt idx="5">
                  <c:v>11.424677485380117</c:v>
                </c:pt>
                <c:pt idx="6">
                  <c:v>11.432718409090912</c:v>
                </c:pt>
                <c:pt idx="7">
                  <c:v>11.437167110959216</c:v>
                </c:pt>
                <c:pt idx="8">
                  <c:v>11.399580921052634</c:v>
                </c:pt>
                <c:pt idx="9">
                  <c:v>11.372515379728966</c:v>
                </c:pt>
                <c:pt idx="10">
                  <c:v>11.360770833333332</c:v>
                </c:pt>
                <c:pt idx="11">
                  <c:v>11.357321891534394</c:v>
                </c:pt>
                <c:pt idx="12">
                  <c:v>11.377885924369748</c:v>
                </c:pt>
                <c:pt idx="13">
                  <c:v>11.394982539682541</c:v>
                </c:pt>
                <c:pt idx="14">
                  <c:v>11.384597368421051</c:v>
                </c:pt>
                <c:pt idx="15">
                  <c:v>11.410890079365082</c:v>
                </c:pt>
                <c:pt idx="16">
                  <c:v>11.416008545036835</c:v>
                </c:pt>
                <c:pt idx="17">
                  <c:v>11.434547619047621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Ca!$N$2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Ca!$N$3:$N$20</c:f>
              <c:numCache>
                <c:formatCode>0.00</c:formatCode>
                <c:ptCount val="18"/>
                <c:pt idx="0">
                  <c:v>6.4000000000000057E-2</c:v>
                </c:pt>
                <c:pt idx="1">
                  <c:v>0.33000000000000007</c:v>
                </c:pt>
                <c:pt idx="2">
                  <c:v>0.28269230769230624</c:v>
                </c:pt>
                <c:pt idx="3">
                  <c:v>0.24039999999999928</c:v>
                </c:pt>
                <c:pt idx="4">
                  <c:v>0.37999999999999901</c:v>
                </c:pt>
                <c:pt idx="5">
                  <c:v>0.54600000000000115</c:v>
                </c:pt>
                <c:pt idx="6">
                  <c:v>0.59400000000000119</c:v>
                </c:pt>
                <c:pt idx="7">
                  <c:v>0.43299999999999983</c:v>
                </c:pt>
                <c:pt idx="8">
                  <c:v>0.23099999999999987</c:v>
                </c:pt>
                <c:pt idx="9">
                  <c:v>0.30583333333333584</c:v>
                </c:pt>
                <c:pt idx="10">
                  <c:v>0.40799999999999947</c:v>
                </c:pt>
                <c:pt idx="11">
                  <c:v>0.30599999999999916</c:v>
                </c:pt>
                <c:pt idx="12">
                  <c:v>0.41199999999999903</c:v>
                </c:pt>
                <c:pt idx="13">
                  <c:v>0.23299999999999876</c:v>
                </c:pt>
                <c:pt idx="14">
                  <c:v>0.29900000000000126</c:v>
                </c:pt>
                <c:pt idx="15">
                  <c:v>0.2419999999999991</c:v>
                </c:pt>
                <c:pt idx="16">
                  <c:v>0.24631578947368382</c:v>
                </c:pt>
                <c:pt idx="17">
                  <c:v>0.28749999999999964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Ca!$O$2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Ca!$O$3:$O$20</c:f>
              <c:numCache>
                <c:formatCode>0.0</c:formatCode>
                <c:ptCount val="18"/>
                <c:pt idx="0">
                  <c:v>10.9</c:v>
                </c:pt>
                <c:pt idx="1">
                  <c:v>10.9</c:v>
                </c:pt>
                <c:pt idx="2">
                  <c:v>10.9</c:v>
                </c:pt>
                <c:pt idx="3">
                  <c:v>10.9</c:v>
                </c:pt>
                <c:pt idx="4">
                  <c:v>10.9</c:v>
                </c:pt>
                <c:pt idx="5">
                  <c:v>10.9</c:v>
                </c:pt>
                <c:pt idx="6">
                  <c:v>10.9</c:v>
                </c:pt>
                <c:pt idx="7">
                  <c:v>10.9</c:v>
                </c:pt>
                <c:pt idx="8">
                  <c:v>10.9</c:v>
                </c:pt>
                <c:pt idx="9">
                  <c:v>10.9</c:v>
                </c:pt>
                <c:pt idx="10">
                  <c:v>10.9</c:v>
                </c:pt>
                <c:pt idx="11">
                  <c:v>10.9</c:v>
                </c:pt>
                <c:pt idx="12">
                  <c:v>10.9</c:v>
                </c:pt>
                <c:pt idx="13">
                  <c:v>10.9</c:v>
                </c:pt>
                <c:pt idx="14">
                  <c:v>10.9</c:v>
                </c:pt>
                <c:pt idx="15">
                  <c:v>10.9</c:v>
                </c:pt>
                <c:pt idx="16">
                  <c:v>10.9</c:v>
                </c:pt>
                <c:pt idx="17">
                  <c:v>10.9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Ca!$P$2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Ca!$P$3:$P$20</c:f>
              <c:numCache>
                <c:formatCode>0.0</c:formatCode>
                <c:ptCount val="18"/>
                <c:pt idx="0">
                  <c:v>11.9</c:v>
                </c:pt>
                <c:pt idx="1">
                  <c:v>11.9</c:v>
                </c:pt>
                <c:pt idx="2">
                  <c:v>11.9</c:v>
                </c:pt>
                <c:pt idx="3">
                  <c:v>11.9</c:v>
                </c:pt>
                <c:pt idx="4">
                  <c:v>11.9</c:v>
                </c:pt>
                <c:pt idx="5">
                  <c:v>11.9</c:v>
                </c:pt>
                <c:pt idx="6">
                  <c:v>11.9</c:v>
                </c:pt>
                <c:pt idx="7">
                  <c:v>11.9</c:v>
                </c:pt>
                <c:pt idx="8">
                  <c:v>11.9</c:v>
                </c:pt>
                <c:pt idx="9">
                  <c:v>11.9</c:v>
                </c:pt>
                <c:pt idx="10">
                  <c:v>11.9</c:v>
                </c:pt>
                <c:pt idx="11">
                  <c:v>11.9</c:v>
                </c:pt>
                <c:pt idx="12">
                  <c:v>11.9</c:v>
                </c:pt>
                <c:pt idx="13">
                  <c:v>11.9</c:v>
                </c:pt>
                <c:pt idx="14">
                  <c:v>11.9</c:v>
                </c:pt>
                <c:pt idx="15">
                  <c:v>11.9</c:v>
                </c:pt>
                <c:pt idx="16">
                  <c:v>11.9</c:v>
                </c:pt>
                <c:pt idx="17">
                  <c:v>11.9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798080"/>
        <c:axId val="192804352"/>
      </c:lineChart>
      <c:catAx>
        <c:axId val="19279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804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804352"/>
        <c:scaling>
          <c:orientation val="minMax"/>
          <c:max val="12.4"/>
          <c:min val="1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798080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249804734339104"/>
          <c:y val="0.12828993819861972"/>
          <c:w val="0.16409554633181958"/>
          <c:h val="0.869384068692590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14575943247849E-2"/>
          <c:y val="8.5763293310463243E-2"/>
          <c:w val="0.69912931312482873"/>
          <c:h val="0.73413379073756357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GLU!$B$3:$B$20</c:f>
              <c:numCache>
                <c:formatCode>0.0</c:formatCode>
                <c:ptCount val="18"/>
                <c:pt idx="1">
                  <c:v>182.46875</c:v>
                </c:pt>
                <c:pt idx="2">
                  <c:v>183.96875</c:v>
                </c:pt>
                <c:pt idx="3">
                  <c:v>184.84375</c:v>
                </c:pt>
                <c:pt idx="4">
                  <c:v>184.96875</c:v>
                </c:pt>
                <c:pt idx="5">
                  <c:v>184.1875</c:v>
                </c:pt>
                <c:pt idx="6">
                  <c:v>184.46875</c:v>
                </c:pt>
                <c:pt idx="7">
                  <c:v>185.09375</c:v>
                </c:pt>
                <c:pt idx="8">
                  <c:v>184.625</c:v>
                </c:pt>
                <c:pt idx="9">
                  <c:v>184.09375</c:v>
                </c:pt>
                <c:pt idx="10">
                  <c:v>184.25</c:v>
                </c:pt>
                <c:pt idx="11">
                  <c:v>184</c:v>
                </c:pt>
                <c:pt idx="12">
                  <c:v>184.59375</c:v>
                </c:pt>
                <c:pt idx="13">
                  <c:v>184.9375</c:v>
                </c:pt>
                <c:pt idx="14">
                  <c:v>184.6875</c:v>
                </c:pt>
                <c:pt idx="15">
                  <c:v>184.4375</c:v>
                </c:pt>
                <c:pt idx="16">
                  <c:v>184.96875</c:v>
                </c:pt>
                <c:pt idx="17">
                  <c:v>184.375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GLU!$C$3:$C$20</c:f>
              <c:numCache>
                <c:formatCode>0.0</c:formatCode>
                <c:ptCount val="18"/>
                <c:pt idx="2">
                  <c:v>182.67954545454549</c:v>
                </c:pt>
                <c:pt idx="3">
                  <c:v>183.02</c:v>
                </c:pt>
                <c:pt idx="4">
                  <c:v>182.33684210526314</c:v>
                </c:pt>
                <c:pt idx="5">
                  <c:v>183.57894736842104</c:v>
                </c:pt>
                <c:pt idx="6">
                  <c:v>183.2525</c:v>
                </c:pt>
                <c:pt idx="7">
                  <c:v>182.67368421052629</c:v>
                </c:pt>
                <c:pt idx="8">
                  <c:v>182.53773684210523</c:v>
                </c:pt>
                <c:pt idx="9">
                  <c:v>183.35714285714286</c:v>
                </c:pt>
                <c:pt idx="10">
                  <c:v>182.94761904761904</c:v>
                </c:pt>
                <c:pt idx="11">
                  <c:v>182.34442857142858</c:v>
                </c:pt>
                <c:pt idx="12">
                  <c:v>182.6508095238095</c:v>
                </c:pt>
                <c:pt idx="13">
                  <c:v>182.97749999999999</c:v>
                </c:pt>
                <c:pt idx="14">
                  <c:v>183.01458333333335</c:v>
                </c:pt>
                <c:pt idx="15">
                  <c:v>183.36</c:v>
                </c:pt>
                <c:pt idx="16">
                  <c:v>182.75952380952381</c:v>
                </c:pt>
                <c:pt idx="17">
                  <c:v>182.9047619047619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GLU!$D$3:$D$20</c:f>
              <c:numCache>
                <c:formatCode>0.0</c:formatCode>
                <c:ptCount val="18"/>
                <c:pt idx="2">
                  <c:v>184.08695652173913</c:v>
                </c:pt>
                <c:pt idx="3">
                  <c:v>183.66666666666666</c:v>
                </c:pt>
                <c:pt idx="4">
                  <c:v>183.6</c:v>
                </c:pt>
                <c:pt idx="5" formatCode="General">
                  <c:v>182.05</c:v>
                </c:pt>
                <c:pt idx="6">
                  <c:v>182.5</c:v>
                </c:pt>
                <c:pt idx="7">
                  <c:v>182.68421052631578</c:v>
                </c:pt>
                <c:pt idx="8">
                  <c:v>184.61904761904762</c:v>
                </c:pt>
                <c:pt idx="9">
                  <c:v>184.21739130434781</c:v>
                </c:pt>
                <c:pt idx="10">
                  <c:v>184.7</c:v>
                </c:pt>
                <c:pt idx="11">
                  <c:v>183.3</c:v>
                </c:pt>
                <c:pt idx="12">
                  <c:v>182.16666666666666</c:v>
                </c:pt>
                <c:pt idx="13">
                  <c:v>184.84210526315789</c:v>
                </c:pt>
                <c:pt idx="14">
                  <c:v>183.5</c:v>
                </c:pt>
                <c:pt idx="15">
                  <c:v>186.45454545454547</c:v>
                </c:pt>
                <c:pt idx="16">
                  <c:v>186.75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GLU!$E$3:$E$20</c:f>
              <c:numCache>
                <c:formatCode>0.0</c:formatCode>
                <c:ptCount val="18"/>
                <c:pt idx="1">
                  <c:v>182.37</c:v>
                </c:pt>
                <c:pt idx="2">
                  <c:v>182.67</c:v>
                </c:pt>
                <c:pt idx="3">
                  <c:v>182.41</c:v>
                </c:pt>
                <c:pt idx="4">
                  <c:v>182.86</c:v>
                </c:pt>
                <c:pt idx="5">
                  <c:v>183.24</c:v>
                </c:pt>
                <c:pt idx="6">
                  <c:v>183.8</c:v>
                </c:pt>
                <c:pt idx="7">
                  <c:v>183.95</c:v>
                </c:pt>
                <c:pt idx="8">
                  <c:v>182.06</c:v>
                </c:pt>
                <c:pt idx="9">
                  <c:v>182.27</c:v>
                </c:pt>
                <c:pt idx="10">
                  <c:v>182.21</c:v>
                </c:pt>
                <c:pt idx="11">
                  <c:v>182.74</c:v>
                </c:pt>
                <c:pt idx="12">
                  <c:v>182.07</c:v>
                </c:pt>
                <c:pt idx="13">
                  <c:v>182.08</c:v>
                </c:pt>
                <c:pt idx="14">
                  <c:v>183.74</c:v>
                </c:pt>
                <c:pt idx="15">
                  <c:v>181.95</c:v>
                </c:pt>
                <c:pt idx="16">
                  <c:v>181.72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GLU!$F$3:$F$20</c:f>
              <c:numCache>
                <c:formatCode>0.0</c:formatCode>
                <c:ptCount val="18"/>
                <c:pt idx="2">
                  <c:v>183.4</c:v>
                </c:pt>
                <c:pt idx="3">
                  <c:v>184.45</c:v>
                </c:pt>
                <c:pt idx="4">
                  <c:v>184</c:v>
                </c:pt>
                <c:pt idx="5">
                  <c:v>184.2</c:v>
                </c:pt>
                <c:pt idx="6">
                  <c:v>184.2</c:v>
                </c:pt>
                <c:pt idx="7">
                  <c:v>184.04761904761904</c:v>
                </c:pt>
                <c:pt idx="8">
                  <c:v>184.21052631578948</c:v>
                </c:pt>
                <c:pt idx="9">
                  <c:v>184.13636363636363</c:v>
                </c:pt>
                <c:pt idx="10">
                  <c:v>183.61904761904762</c:v>
                </c:pt>
                <c:pt idx="11">
                  <c:v>183.66666666666666</c:v>
                </c:pt>
                <c:pt idx="12">
                  <c:v>183.6</c:v>
                </c:pt>
                <c:pt idx="13">
                  <c:v>184.33333333333334</c:v>
                </c:pt>
                <c:pt idx="14">
                  <c:v>185.06666666666666</c:v>
                </c:pt>
                <c:pt idx="15">
                  <c:v>183.75</c:v>
                </c:pt>
                <c:pt idx="16">
                  <c:v>183.63636363636363</c:v>
                </c:pt>
                <c:pt idx="17">
                  <c:v>183.85714285714286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GLU!$G$3:$G$20</c:f>
              <c:numCache>
                <c:formatCode>0.0</c:formatCode>
                <c:ptCount val="18"/>
                <c:pt idx="0">
                  <c:v>181.57333333333332</c:v>
                </c:pt>
                <c:pt idx="1">
                  <c:v>181.17857142857142</c:v>
                </c:pt>
                <c:pt idx="2">
                  <c:v>181.7051282051282</c:v>
                </c:pt>
                <c:pt idx="3">
                  <c:v>183.04687500000003</c:v>
                </c:pt>
                <c:pt idx="4">
                  <c:v>183.98499999999999</c:v>
                </c:pt>
                <c:pt idx="5">
                  <c:v>183.71333333333337</c:v>
                </c:pt>
                <c:pt idx="6">
                  <c:v>183.90416666666667</c:v>
                </c:pt>
                <c:pt idx="7">
                  <c:v>182.43181818181819</c:v>
                </c:pt>
                <c:pt idx="8">
                  <c:v>183.44166666666669</c:v>
                </c:pt>
                <c:pt idx="9">
                  <c:v>182.78819444444443</c:v>
                </c:pt>
                <c:pt idx="10">
                  <c:v>182.52976190476193</c:v>
                </c:pt>
                <c:pt idx="11">
                  <c:v>182.94907407407408</c:v>
                </c:pt>
                <c:pt idx="12">
                  <c:v>182.35526315789474</c:v>
                </c:pt>
                <c:pt idx="13">
                  <c:v>182.44696969696969</c:v>
                </c:pt>
                <c:pt idx="14">
                  <c:v>182.73245614035088</c:v>
                </c:pt>
                <c:pt idx="15">
                  <c:v>181.57307692307691</c:v>
                </c:pt>
                <c:pt idx="16">
                  <c:v>183.20652173913044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GLU!$H$3:$H$20</c:f>
              <c:numCache>
                <c:formatCode>0.0</c:formatCode>
                <c:ptCount val="18"/>
                <c:pt idx="2">
                  <c:v>187</c:v>
                </c:pt>
                <c:pt idx="3">
                  <c:v>186.5</c:v>
                </c:pt>
                <c:pt idx="4">
                  <c:v>188</c:v>
                </c:pt>
                <c:pt idx="5">
                  <c:v>186.1</c:v>
                </c:pt>
                <c:pt idx="6">
                  <c:v>185.6</c:v>
                </c:pt>
                <c:pt idx="7">
                  <c:v>186.7</c:v>
                </c:pt>
                <c:pt idx="8">
                  <c:v>188.9</c:v>
                </c:pt>
                <c:pt idx="9">
                  <c:v>186.8</c:v>
                </c:pt>
                <c:pt idx="10">
                  <c:v>186</c:v>
                </c:pt>
                <c:pt idx="11">
                  <c:v>184.1</c:v>
                </c:pt>
                <c:pt idx="12">
                  <c:v>185.8</c:v>
                </c:pt>
                <c:pt idx="13">
                  <c:v>185.9</c:v>
                </c:pt>
                <c:pt idx="14">
                  <c:v>185</c:v>
                </c:pt>
                <c:pt idx="15">
                  <c:v>185.3</c:v>
                </c:pt>
                <c:pt idx="16">
                  <c:v>185.6</c:v>
                </c:pt>
                <c:pt idx="17">
                  <c:v>187.4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GLU!$I$3:$I$20</c:f>
              <c:numCache>
                <c:formatCode>0.0</c:formatCode>
                <c:ptCount val="18"/>
                <c:pt idx="2">
                  <c:v>184.63499999999999</c:v>
                </c:pt>
                <c:pt idx="3">
                  <c:v>184.393</c:v>
                </c:pt>
                <c:pt idx="4">
                  <c:v>184.14</c:v>
                </c:pt>
                <c:pt idx="5">
                  <c:v>182.678</c:v>
                </c:pt>
                <c:pt idx="6">
                  <c:v>183.48</c:v>
                </c:pt>
                <c:pt idx="7">
                  <c:v>186.417</c:v>
                </c:pt>
                <c:pt idx="8">
                  <c:v>186.08600000000001</c:v>
                </c:pt>
                <c:pt idx="9">
                  <c:v>186.422</c:v>
                </c:pt>
                <c:pt idx="10">
                  <c:v>186.19800000000001</c:v>
                </c:pt>
                <c:pt idx="11">
                  <c:v>186.596</c:v>
                </c:pt>
                <c:pt idx="12">
                  <c:v>185.81</c:v>
                </c:pt>
                <c:pt idx="13">
                  <c:v>184.86</c:v>
                </c:pt>
                <c:pt idx="14">
                  <c:v>184.10400000000001</c:v>
                </c:pt>
                <c:pt idx="15">
                  <c:v>184.97</c:v>
                </c:pt>
                <c:pt idx="16">
                  <c:v>185.16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GLU!$J$3:$J$20</c:f>
              <c:numCache>
                <c:formatCode>0.0</c:formatCode>
                <c:ptCount val="18"/>
                <c:pt idx="1">
                  <c:v>183.06</c:v>
                </c:pt>
                <c:pt idx="2">
                  <c:v>182.99</c:v>
                </c:pt>
                <c:pt idx="3">
                  <c:v>181.9</c:v>
                </c:pt>
                <c:pt idx="4">
                  <c:v>182.28</c:v>
                </c:pt>
                <c:pt idx="5">
                  <c:v>182.65</c:v>
                </c:pt>
                <c:pt idx="6">
                  <c:v>183.58</c:v>
                </c:pt>
                <c:pt idx="7">
                  <c:v>183.63</c:v>
                </c:pt>
                <c:pt idx="8">
                  <c:v>182.01</c:v>
                </c:pt>
                <c:pt idx="9">
                  <c:v>181.69</c:v>
                </c:pt>
                <c:pt idx="10">
                  <c:v>182.76</c:v>
                </c:pt>
                <c:pt idx="11">
                  <c:v>182.11</c:v>
                </c:pt>
                <c:pt idx="12">
                  <c:v>183.06</c:v>
                </c:pt>
                <c:pt idx="13">
                  <c:v>180.5</c:v>
                </c:pt>
                <c:pt idx="14">
                  <c:v>180.98</c:v>
                </c:pt>
                <c:pt idx="15">
                  <c:v>180.81</c:v>
                </c:pt>
                <c:pt idx="16">
                  <c:v>181.14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GLU!$K$3:$K$20</c:f>
              <c:numCache>
                <c:formatCode>0.0</c:formatCode>
                <c:ptCount val="18"/>
                <c:pt idx="0">
                  <c:v>181.4</c:v>
                </c:pt>
                <c:pt idx="1">
                  <c:v>181.9</c:v>
                </c:pt>
                <c:pt idx="2">
                  <c:v>181.8</c:v>
                </c:pt>
                <c:pt idx="3">
                  <c:v>182.4</c:v>
                </c:pt>
                <c:pt idx="4">
                  <c:v>181.8</c:v>
                </c:pt>
                <c:pt idx="5">
                  <c:v>182.1</c:v>
                </c:pt>
                <c:pt idx="6">
                  <c:v>183.3</c:v>
                </c:pt>
                <c:pt idx="7">
                  <c:v>183.2</c:v>
                </c:pt>
                <c:pt idx="8">
                  <c:v>181.9</c:v>
                </c:pt>
                <c:pt idx="9">
                  <c:v>181.5</c:v>
                </c:pt>
                <c:pt idx="10">
                  <c:v>181.4</c:v>
                </c:pt>
                <c:pt idx="11">
                  <c:v>180.5</c:v>
                </c:pt>
                <c:pt idx="12">
                  <c:v>179.6</c:v>
                </c:pt>
                <c:pt idx="13">
                  <c:v>181.1</c:v>
                </c:pt>
                <c:pt idx="14">
                  <c:v>179.7</c:v>
                </c:pt>
                <c:pt idx="15">
                  <c:v>182</c:v>
                </c:pt>
                <c:pt idx="16">
                  <c:v>180.7</c:v>
                </c:pt>
                <c:pt idx="17">
                  <c:v>181.9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GLU!$L$3:$L$20</c:f>
              <c:numCache>
                <c:formatCode>0</c:formatCode>
                <c:ptCount val="18"/>
                <c:pt idx="0">
                  <c:v>184</c:v>
                </c:pt>
                <c:pt idx="1">
                  <c:v>184</c:v>
                </c:pt>
                <c:pt idx="2">
                  <c:v>184</c:v>
                </c:pt>
                <c:pt idx="3">
                  <c:v>184</c:v>
                </c:pt>
                <c:pt idx="4">
                  <c:v>184</c:v>
                </c:pt>
                <c:pt idx="5">
                  <c:v>184</c:v>
                </c:pt>
                <c:pt idx="6">
                  <c:v>184</c:v>
                </c:pt>
                <c:pt idx="7">
                  <c:v>184</c:v>
                </c:pt>
                <c:pt idx="8">
                  <c:v>184</c:v>
                </c:pt>
                <c:pt idx="9">
                  <c:v>184</c:v>
                </c:pt>
                <c:pt idx="10">
                  <c:v>184</c:v>
                </c:pt>
                <c:pt idx="11">
                  <c:v>184</c:v>
                </c:pt>
                <c:pt idx="12">
                  <c:v>184</c:v>
                </c:pt>
                <c:pt idx="13">
                  <c:v>184</c:v>
                </c:pt>
                <c:pt idx="14">
                  <c:v>184</c:v>
                </c:pt>
                <c:pt idx="15">
                  <c:v>184</c:v>
                </c:pt>
                <c:pt idx="16">
                  <c:v>184</c:v>
                </c:pt>
                <c:pt idx="17">
                  <c:v>184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GLU!$M$2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GLU!$M$3:$M$20</c:f>
              <c:numCache>
                <c:formatCode>0.0</c:formatCode>
                <c:ptCount val="18"/>
                <c:pt idx="0">
                  <c:v>181.48666666666668</c:v>
                </c:pt>
                <c:pt idx="1">
                  <c:v>182.19546428571428</c:v>
                </c:pt>
                <c:pt idx="2">
                  <c:v>183.49353801814127</c:v>
                </c:pt>
                <c:pt idx="3">
                  <c:v>183.66302916666669</c:v>
                </c:pt>
                <c:pt idx="4">
                  <c:v>183.79705921052633</c:v>
                </c:pt>
                <c:pt idx="5">
                  <c:v>183.44977807017546</c:v>
                </c:pt>
                <c:pt idx="6">
                  <c:v>183.80854166666666</c:v>
                </c:pt>
                <c:pt idx="7">
                  <c:v>184.08280819662792</c:v>
                </c:pt>
                <c:pt idx="8">
                  <c:v>184.03899774436093</c:v>
                </c:pt>
                <c:pt idx="9">
                  <c:v>183.72748422422987</c:v>
                </c:pt>
                <c:pt idx="10">
                  <c:v>183.66144285714284</c:v>
                </c:pt>
                <c:pt idx="11">
                  <c:v>183.2306169312169</c:v>
                </c:pt>
                <c:pt idx="12">
                  <c:v>183.17064893483706</c:v>
                </c:pt>
                <c:pt idx="13">
                  <c:v>183.39774082934611</c:v>
                </c:pt>
                <c:pt idx="14">
                  <c:v>183.25252061403509</c:v>
                </c:pt>
                <c:pt idx="15">
                  <c:v>183.46051223776223</c:v>
                </c:pt>
                <c:pt idx="16">
                  <c:v>183.56411591850181</c:v>
                </c:pt>
                <c:pt idx="17">
                  <c:v>184.08738095238095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GLU!$N$2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GLU!$N$3:$N$20</c:f>
              <c:numCache>
                <c:formatCode>0.0</c:formatCode>
                <c:ptCount val="18"/>
                <c:pt idx="0">
                  <c:v>0.1733333333333178</c:v>
                </c:pt>
                <c:pt idx="1">
                  <c:v>1.8814285714285859</c:v>
                </c:pt>
                <c:pt idx="2">
                  <c:v>5.2948717948717956</c:v>
                </c:pt>
                <c:pt idx="3">
                  <c:v>4.5999999999999943</c:v>
                </c:pt>
                <c:pt idx="4">
                  <c:v>6.1999999999999886</c:v>
                </c:pt>
                <c:pt idx="5">
                  <c:v>4.0499999999999829</c:v>
                </c:pt>
                <c:pt idx="6">
                  <c:v>3.0999999999999943</c:v>
                </c:pt>
                <c:pt idx="7">
                  <c:v>4.2681818181818016</c:v>
                </c:pt>
                <c:pt idx="8">
                  <c:v>7</c:v>
                </c:pt>
                <c:pt idx="9">
                  <c:v>5.3000000000000114</c:v>
                </c:pt>
                <c:pt idx="10">
                  <c:v>4.7980000000000018</c:v>
                </c:pt>
                <c:pt idx="11">
                  <c:v>6.0960000000000036</c:v>
                </c:pt>
                <c:pt idx="12">
                  <c:v>6.210000000000008</c:v>
                </c:pt>
                <c:pt idx="13">
                  <c:v>5.4000000000000057</c:v>
                </c:pt>
                <c:pt idx="14">
                  <c:v>5.3666666666666742</c:v>
                </c:pt>
                <c:pt idx="15">
                  <c:v>5.6445454545454652</c:v>
                </c:pt>
                <c:pt idx="16">
                  <c:v>6.0500000000000114</c:v>
                </c:pt>
                <c:pt idx="17">
                  <c:v>5.5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GLU!$O$2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GLU!$O$3:$O$20</c:f>
              <c:numCache>
                <c:formatCode>General</c:formatCode>
                <c:ptCount val="18"/>
                <c:pt idx="0">
                  <c:v>179</c:v>
                </c:pt>
                <c:pt idx="1">
                  <c:v>179</c:v>
                </c:pt>
                <c:pt idx="2">
                  <c:v>179</c:v>
                </c:pt>
                <c:pt idx="3">
                  <c:v>179</c:v>
                </c:pt>
                <c:pt idx="4">
                  <c:v>179</c:v>
                </c:pt>
                <c:pt idx="5">
                  <c:v>179</c:v>
                </c:pt>
                <c:pt idx="6">
                  <c:v>179</c:v>
                </c:pt>
                <c:pt idx="7">
                  <c:v>179</c:v>
                </c:pt>
                <c:pt idx="8">
                  <c:v>179</c:v>
                </c:pt>
                <c:pt idx="9">
                  <c:v>179</c:v>
                </c:pt>
                <c:pt idx="10">
                  <c:v>179</c:v>
                </c:pt>
                <c:pt idx="11">
                  <c:v>179</c:v>
                </c:pt>
                <c:pt idx="12">
                  <c:v>179</c:v>
                </c:pt>
                <c:pt idx="13">
                  <c:v>179</c:v>
                </c:pt>
                <c:pt idx="14">
                  <c:v>179</c:v>
                </c:pt>
                <c:pt idx="15">
                  <c:v>179</c:v>
                </c:pt>
                <c:pt idx="16">
                  <c:v>179</c:v>
                </c:pt>
                <c:pt idx="17">
                  <c:v>179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GLU!$P$2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GLU!$P$3:$P$20</c:f>
              <c:numCache>
                <c:formatCode>General</c:formatCode>
                <c:ptCount val="18"/>
                <c:pt idx="0">
                  <c:v>189</c:v>
                </c:pt>
                <c:pt idx="1">
                  <c:v>189</c:v>
                </c:pt>
                <c:pt idx="2">
                  <c:v>189</c:v>
                </c:pt>
                <c:pt idx="3">
                  <c:v>189</c:v>
                </c:pt>
                <c:pt idx="4">
                  <c:v>189</c:v>
                </c:pt>
                <c:pt idx="5">
                  <c:v>189</c:v>
                </c:pt>
                <c:pt idx="6">
                  <c:v>189</c:v>
                </c:pt>
                <c:pt idx="7">
                  <c:v>189</c:v>
                </c:pt>
                <c:pt idx="8">
                  <c:v>189</c:v>
                </c:pt>
                <c:pt idx="9">
                  <c:v>189</c:v>
                </c:pt>
                <c:pt idx="10">
                  <c:v>189</c:v>
                </c:pt>
                <c:pt idx="11">
                  <c:v>189</c:v>
                </c:pt>
                <c:pt idx="12">
                  <c:v>189</c:v>
                </c:pt>
                <c:pt idx="13">
                  <c:v>189</c:v>
                </c:pt>
                <c:pt idx="14">
                  <c:v>189</c:v>
                </c:pt>
                <c:pt idx="15">
                  <c:v>189</c:v>
                </c:pt>
                <c:pt idx="16">
                  <c:v>189</c:v>
                </c:pt>
                <c:pt idx="17">
                  <c:v>189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854656"/>
        <c:axId val="192860928"/>
      </c:lineChart>
      <c:catAx>
        <c:axId val="19285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860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860928"/>
        <c:scaling>
          <c:orientation val="minMax"/>
          <c:max val="194"/>
          <c:min val="17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2854656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64568038934294"/>
          <c:y val="0.10655715009140398"/>
          <c:w val="0.15870985999900294"/>
          <c:h val="0.8701128412881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40295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TCH!$B$3:$B$20</c:f>
              <c:numCache>
                <c:formatCode>0.0</c:formatCode>
                <c:ptCount val="18"/>
                <c:pt idx="1">
                  <c:v>156.6875</c:v>
                </c:pt>
                <c:pt idx="2">
                  <c:v>157.0625</c:v>
                </c:pt>
                <c:pt idx="3">
                  <c:v>156.75</c:v>
                </c:pt>
                <c:pt idx="4">
                  <c:v>156.75</c:v>
                </c:pt>
                <c:pt idx="5">
                  <c:v>157.09375</c:v>
                </c:pt>
                <c:pt idx="6">
                  <c:v>157.1875</c:v>
                </c:pt>
                <c:pt idx="7">
                  <c:v>156.28125</c:v>
                </c:pt>
                <c:pt idx="8">
                  <c:v>156.65625</c:v>
                </c:pt>
                <c:pt idx="9">
                  <c:v>156.96875</c:v>
                </c:pt>
                <c:pt idx="10">
                  <c:v>156.875</c:v>
                </c:pt>
                <c:pt idx="11">
                  <c:v>157.21875</c:v>
                </c:pt>
                <c:pt idx="12">
                  <c:v>157.15625</c:v>
                </c:pt>
                <c:pt idx="13">
                  <c:v>156.71875</c:v>
                </c:pt>
                <c:pt idx="14">
                  <c:v>156.75</c:v>
                </c:pt>
                <c:pt idx="15">
                  <c:v>156.09375</c:v>
                </c:pt>
                <c:pt idx="16">
                  <c:v>156.28125</c:v>
                </c:pt>
                <c:pt idx="17">
                  <c:v>156.875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TCH!$C$3:$C$20</c:f>
              <c:numCache>
                <c:formatCode>0.0</c:formatCode>
                <c:ptCount val="18"/>
                <c:pt idx="2">
                  <c:v>156.44545454545454</c:v>
                </c:pt>
                <c:pt idx="3">
                  <c:v>155.58250000000001</c:v>
                </c:pt>
                <c:pt idx="4">
                  <c:v>155.46842105263161</c:v>
                </c:pt>
                <c:pt idx="5">
                  <c:v>155.51142105263159</c:v>
                </c:pt>
                <c:pt idx="6">
                  <c:v>155.34834999999998</c:v>
                </c:pt>
                <c:pt idx="7">
                  <c:v>157.54563157894736</c:v>
                </c:pt>
                <c:pt idx="8">
                  <c:v>157.35615789473684</c:v>
                </c:pt>
                <c:pt idx="9">
                  <c:v>156.95080952380951</c:v>
                </c:pt>
                <c:pt idx="10">
                  <c:v>156.44442857142857</c:v>
                </c:pt>
                <c:pt idx="11">
                  <c:v>155.65714285714284</c:v>
                </c:pt>
                <c:pt idx="12">
                  <c:v>156.04204761904762</c:v>
                </c:pt>
                <c:pt idx="13">
                  <c:v>156.13499999999999</c:v>
                </c:pt>
                <c:pt idx="14">
                  <c:v>155.97916666666671</c:v>
                </c:pt>
                <c:pt idx="15">
                  <c:v>157.20335000000003</c:v>
                </c:pt>
                <c:pt idx="16">
                  <c:v>157.57614285714286</c:v>
                </c:pt>
                <c:pt idx="17">
                  <c:v>157.80314285714286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TCH!$D$3:$D$20</c:f>
              <c:numCache>
                <c:formatCode>0.0</c:formatCode>
                <c:ptCount val="18"/>
                <c:pt idx="2">
                  <c:v>158.08333333333334</c:v>
                </c:pt>
                <c:pt idx="3">
                  <c:v>156.44444444444446</c:v>
                </c:pt>
                <c:pt idx="4">
                  <c:v>157.1</c:v>
                </c:pt>
                <c:pt idx="5" formatCode="General">
                  <c:v>155.80000000000001</c:v>
                </c:pt>
                <c:pt idx="6">
                  <c:v>155.09090909090909</c:v>
                </c:pt>
                <c:pt idx="7">
                  <c:v>155.31578947368422</c:v>
                </c:pt>
                <c:pt idx="8">
                  <c:v>154.76190476190476</c:v>
                </c:pt>
                <c:pt idx="9">
                  <c:v>155.04347826086956</c:v>
                </c:pt>
                <c:pt idx="10">
                  <c:v>155.47619047619048</c:v>
                </c:pt>
                <c:pt idx="11">
                  <c:v>154.69999999999999</c:v>
                </c:pt>
                <c:pt idx="12">
                  <c:v>153.15</c:v>
                </c:pt>
                <c:pt idx="13">
                  <c:v>156.84210526315789</c:v>
                </c:pt>
                <c:pt idx="14">
                  <c:v>155.52631578947367</c:v>
                </c:pt>
                <c:pt idx="15">
                  <c:v>155.18181818181819</c:v>
                </c:pt>
                <c:pt idx="16">
                  <c:v>156.73333333333332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TCH!$E$3:$E$20</c:f>
              <c:numCache>
                <c:formatCode>0.0</c:formatCode>
                <c:ptCount val="18"/>
                <c:pt idx="1">
                  <c:v>155.97999999999999</c:v>
                </c:pt>
                <c:pt idx="2">
                  <c:v>155.44999999999999</c:v>
                </c:pt>
                <c:pt idx="3">
                  <c:v>155.06</c:v>
                </c:pt>
                <c:pt idx="4">
                  <c:v>154.93</c:v>
                </c:pt>
                <c:pt idx="5">
                  <c:v>153.68</c:v>
                </c:pt>
                <c:pt idx="6">
                  <c:v>153.81</c:v>
                </c:pt>
                <c:pt idx="7">
                  <c:v>153.77000000000001</c:v>
                </c:pt>
                <c:pt idx="8">
                  <c:v>154.19999999999999</c:v>
                </c:pt>
                <c:pt idx="9">
                  <c:v>154.29</c:v>
                </c:pt>
                <c:pt idx="10">
                  <c:v>154.11000000000001</c:v>
                </c:pt>
                <c:pt idx="11">
                  <c:v>154.22</c:v>
                </c:pt>
                <c:pt idx="12">
                  <c:v>153.88999999999999</c:v>
                </c:pt>
                <c:pt idx="13">
                  <c:v>153.65</c:v>
                </c:pt>
                <c:pt idx="14">
                  <c:v>153.79</c:v>
                </c:pt>
                <c:pt idx="15">
                  <c:v>153.18</c:v>
                </c:pt>
                <c:pt idx="16">
                  <c:v>153.65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TCH!$F$3:$F$20</c:f>
              <c:numCache>
                <c:formatCode>0.0</c:formatCode>
                <c:ptCount val="18"/>
                <c:pt idx="2">
                  <c:v>156.6</c:v>
                </c:pt>
                <c:pt idx="3">
                  <c:v>156</c:v>
                </c:pt>
                <c:pt idx="4">
                  <c:v>156.5</c:v>
                </c:pt>
                <c:pt idx="5">
                  <c:v>156.30000000000001</c:v>
                </c:pt>
                <c:pt idx="6">
                  <c:v>156.85</c:v>
                </c:pt>
                <c:pt idx="7">
                  <c:v>155.95238095238096</c:v>
                </c:pt>
                <c:pt idx="8">
                  <c:v>155.31578947368422</c:v>
                </c:pt>
                <c:pt idx="9">
                  <c:v>156.59090909090909</c:v>
                </c:pt>
                <c:pt idx="10">
                  <c:v>156.71428571428572</c:v>
                </c:pt>
                <c:pt idx="11">
                  <c:v>156.125</c:v>
                </c:pt>
                <c:pt idx="12">
                  <c:v>156.5</c:v>
                </c:pt>
                <c:pt idx="13">
                  <c:v>157.04166666666666</c:v>
                </c:pt>
                <c:pt idx="14">
                  <c:v>157.53333333333333</c:v>
                </c:pt>
                <c:pt idx="15">
                  <c:v>156.25</c:v>
                </c:pt>
                <c:pt idx="16">
                  <c:v>156.59090909090909</c:v>
                </c:pt>
                <c:pt idx="17">
                  <c:v>155.71428571428572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TCH!$G$3:$G$20</c:f>
              <c:numCache>
                <c:formatCode>0.0</c:formatCode>
                <c:ptCount val="18"/>
                <c:pt idx="0">
                  <c:v>157.87083333333334</c:v>
                </c:pt>
                <c:pt idx="1">
                  <c:v>158.64880952380955</c:v>
                </c:pt>
                <c:pt idx="2">
                  <c:v>158.71666666666664</c:v>
                </c:pt>
                <c:pt idx="3">
                  <c:v>156.89285714285714</c:v>
                </c:pt>
                <c:pt idx="4">
                  <c:v>157.2456140350877</c:v>
                </c:pt>
                <c:pt idx="5">
                  <c:v>157.2534722222222</c:v>
                </c:pt>
                <c:pt idx="6">
                  <c:v>157.34375000000003</c:v>
                </c:pt>
                <c:pt idx="7">
                  <c:v>157.90350877192981</c:v>
                </c:pt>
                <c:pt idx="8">
                  <c:v>158.42543859649123</c:v>
                </c:pt>
                <c:pt idx="9">
                  <c:v>157.17803030303031</c:v>
                </c:pt>
                <c:pt idx="10">
                  <c:v>156.57142857142858</c:v>
                </c:pt>
                <c:pt idx="11">
                  <c:v>156.94117647058823</c:v>
                </c:pt>
                <c:pt idx="12">
                  <c:v>157.36979166666666</c:v>
                </c:pt>
                <c:pt idx="13">
                  <c:v>158.42156862745097</c:v>
                </c:pt>
                <c:pt idx="14">
                  <c:v>157.53125</c:v>
                </c:pt>
                <c:pt idx="15">
                  <c:v>157.33333333333334</c:v>
                </c:pt>
                <c:pt idx="16">
                  <c:v>156.44444444444443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TCH!$H$3:$H$20</c:f>
              <c:numCache>
                <c:formatCode>0.0</c:formatCode>
                <c:ptCount val="18"/>
                <c:pt idx="2">
                  <c:v>159.80000000000001</c:v>
                </c:pt>
                <c:pt idx="3">
                  <c:v>160.4</c:v>
                </c:pt>
                <c:pt idx="4">
                  <c:v>162</c:v>
                </c:pt>
                <c:pt idx="5">
                  <c:v>161.30000000000001</c:v>
                </c:pt>
                <c:pt idx="6">
                  <c:v>160.19999999999999</c:v>
                </c:pt>
                <c:pt idx="7">
                  <c:v>159.80000000000001</c:v>
                </c:pt>
                <c:pt idx="8">
                  <c:v>158.4</c:v>
                </c:pt>
                <c:pt idx="9">
                  <c:v>156.69999999999999</c:v>
                </c:pt>
                <c:pt idx="10">
                  <c:v>157.69999999999999</c:v>
                </c:pt>
                <c:pt idx="11">
                  <c:v>157.6</c:v>
                </c:pt>
                <c:pt idx="12">
                  <c:v>157.1</c:v>
                </c:pt>
                <c:pt idx="13">
                  <c:v>159.6</c:v>
                </c:pt>
                <c:pt idx="14">
                  <c:v>160.19999999999999</c:v>
                </c:pt>
                <c:pt idx="15">
                  <c:v>159.9</c:v>
                </c:pt>
                <c:pt idx="16">
                  <c:v>158.1</c:v>
                </c:pt>
                <c:pt idx="17">
                  <c:v>158.6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TCH!$I$3:$I$20</c:f>
              <c:numCache>
                <c:formatCode>0.0</c:formatCode>
                <c:ptCount val="18"/>
                <c:pt idx="2">
                  <c:v>157.40199999999999</c:v>
                </c:pt>
                <c:pt idx="3">
                  <c:v>157.286</c:v>
                </c:pt>
                <c:pt idx="4">
                  <c:v>157.108</c:v>
                </c:pt>
                <c:pt idx="5">
                  <c:v>157.72200000000001</c:v>
                </c:pt>
                <c:pt idx="6">
                  <c:v>158.786</c:v>
                </c:pt>
                <c:pt idx="7">
                  <c:v>158.965</c:v>
                </c:pt>
                <c:pt idx="8">
                  <c:v>159.42500000000001</c:v>
                </c:pt>
                <c:pt idx="9">
                  <c:v>157.28100000000001</c:v>
                </c:pt>
                <c:pt idx="10">
                  <c:v>158.328</c:v>
                </c:pt>
                <c:pt idx="11">
                  <c:v>157.22900000000001</c:v>
                </c:pt>
                <c:pt idx="12">
                  <c:v>157.82900000000001</c:v>
                </c:pt>
                <c:pt idx="13">
                  <c:v>157.57599999999999</c:v>
                </c:pt>
                <c:pt idx="14">
                  <c:v>158.078</c:v>
                </c:pt>
                <c:pt idx="15">
                  <c:v>156.25399999999999</c:v>
                </c:pt>
                <c:pt idx="16">
                  <c:v>156.47399999999999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TCH!$J$3:$J$20</c:f>
              <c:numCache>
                <c:formatCode>0.0</c:formatCode>
                <c:ptCount val="18"/>
                <c:pt idx="1">
                  <c:v>157.44</c:v>
                </c:pt>
                <c:pt idx="2">
                  <c:v>155.37</c:v>
                </c:pt>
                <c:pt idx="3">
                  <c:v>155.85</c:v>
                </c:pt>
                <c:pt idx="4">
                  <c:v>156.26</c:v>
                </c:pt>
                <c:pt idx="5">
                  <c:v>155.15</c:v>
                </c:pt>
                <c:pt idx="6">
                  <c:v>156.5</c:v>
                </c:pt>
                <c:pt idx="7">
                  <c:v>156.47999999999999</c:v>
                </c:pt>
                <c:pt idx="8">
                  <c:v>154.07</c:v>
                </c:pt>
                <c:pt idx="9">
                  <c:v>153</c:v>
                </c:pt>
                <c:pt idx="10">
                  <c:v>153.07</c:v>
                </c:pt>
                <c:pt idx="11">
                  <c:v>153.91</c:v>
                </c:pt>
                <c:pt idx="12">
                  <c:v>155.21</c:v>
                </c:pt>
                <c:pt idx="13">
                  <c:v>155.74</c:v>
                </c:pt>
                <c:pt idx="14">
                  <c:v>156.08000000000001</c:v>
                </c:pt>
                <c:pt idx="15">
                  <c:v>156.38999999999999</c:v>
                </c:pt>
                <c:pt idx="16">
                  <c:v>156.12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TCH!$K$3:$K$20</c:f>
              <c:numCache>
                <c:formatCode>0.0</c:formatCode>
                <c:ptCount val="18"/>
                <c:pt idx="0">
                  <c:v>155.4</c:v>
                </c:pt>
                <c:pt idx="1">
                  <c:v>156.30000000000001</c:v>
                </c:pt>
                <c:pt idx="2">
                  <c:v>156</c:v>
                </c:pt>
                <c:pt idx="3">
                  <c:v>155.30000000000001</c:v>
                </c:pt>
                <c:pt idx="4">
                  <c:v>155.6</c:v>
                </c:pt>
                <c:pt idx="5">
                  <c:v>157.80000000000001</c:v>
                </c:pt>
                <c:pt idx="6">
                  <c:v>156.80000000000001</c:v>
                </c:pt>
                <c:pt idx="7">
                  <c:v>156.4</c:v>
                </c:pt>
                <c:pt idx="8">
                  <c:v>156.4</c:v>
                </c:pt>
                <c:pt idx="9">
                  <c:v>156.80000000000001</c:v>
                </c:pt>
                <c:pt idx="10">
                  <c:v>156.4</c:v>
                </c:pt>
                <c:pt idx="11">
                  <c:v>156.69999999999999</c:v>
                </c:pt>
                <c:pt idx="12">
                  <c:v>155.5</c:v>
                </c:pt>
                <c:pt idx="13">
                  <c:v>157.6</c:v>
                </c:pt>
                <c:pt idx="14">
                  <c:v>155.9</c:v>
                </c:pt>
                <c:pt idx="15">
                  <c:v>156.4</c:v>
                </c:pt>
                <c:pt idx="16">
                  <c:v>155.6</c:v>
                </c:pt>
                <c:pt idx="17">
                  <c:v>157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TCH!$L$3:$L$20</c:f>
              <c:numCache>
                <c:formatCode>General</c:formatCode>
                <c:ptCount val="18"/>
                <c:pt idx="0">
                  <c:v>157</c:v>
                </c:pt>
                <c:pt idx="1">
                  <c:v>157</c:v>
                </c:pt>
                <c:pt idx="2">
                  <c:v>157</c:v>
                </c:pt>
                <c:pt idx="3">
                  <c:v>157</c:v>
                </c:pt>
                <c:pt idx="4">
                  <c:v>157</c:v>
                </c:pt>
                <c:pt idx="5">
                  <c:v>157</c:v>
                </c:pt>
                <c:pt idx="6">
                  <c:v>157</c:v>
                </c:pt>
                <c:pt idx="7">
                  <c:v>157</c:v>
                </c:pt>
                <c:pt idx="8">
                  <c:v>157</c:v>
                </c:pt>
                <c:pt idx="9">
                  <c:v>157</c:v>
                </c:pt>
                <c:pt idx="10">
                  <c:v>157</c:v>
                </c:pt>
                <c:pt idx="11">
                  <c:v>157</c:v>
                </c:pt>
                <c:pt idx="12">
                  <c:v>157</c:v>
                </c:pt>
                <c:pt idx="13">
                  <c:v>157</c:v>
                </c:pt>
                <c:pt idx="14">
                  <c:v>157</c:v>
                </c:pt>
                <c:pt idx="15">
                  <c:v>157</c:v>
                </c:pt>
                <c:pt idx="16">
                  <c:v>157</c:v>
                </c:pt>
                <c:pt idx="17">
                  <c:v>157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TCH!$M$2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TCH!$M$3:$M$20</c:f>
              <c:numCache>
                <c:formatCode>0.0</c:formatCode>
                <c:ptCount val="18"/>
                <c:pt idx="0">
                  <c:v>156.63541666666669</c:v>
                </c:pt>
                <c:pt idx="1">
                  <c:v>157.01126190476188</c:v>
                </c:pt>
                <c:pt idx="2">
                  <c:v>157.09299545454547</c:v>
                </c:pt>
                <c:pt idx="3">
                  <c:v>156.55658015873016</c:v>
                </c:pt>
                <c:pt idx="4">
                  <c:v>156.89620350877189</c:v>
                </c:pt>
                <c:pt idx="5">
                  <c:v>156.76106432748537</c:v>
                </c:pt>
                <c:pt idx="6">
                  <c:v>156.79165090909092</c:v>
                </c:pt>
                <c:pt idx="7">
                  <c:v>156.84135607769423</c:v>
                </c:pt>
                <c:pt idx="8">
                  <c:v>156.50105407268171</c:v>
                </c:pt>
                <c:pt idx="9">
                  <c:v>156.08029771786184</c:v>
                </c:pt>
                <c:pt idx="10">
                  <c:v>156.16893333333331</c:v>
                </c:pt>
                <c:pt idx="11">
                  <c:v>156.03010693277309</c:v>
                </c:pt>
                <c:pt idx="12">
                  <c:v>155.9747089285714</c:v>
                </c:pt>
                <c:pt idx="13">
                  <c:v>156.93250905572754</c:v>
                </c:pt>
                <c:pt idx="14">
                  <c:v>156.73680657894735</c:v>
                </c:pt>
                <c:pt idx="15">
                  <c:v>156.41862515151516</c:v>
                </c:pt>
                <c:pt idx="16">
                  <c:v>156.35700797258295</c:v>
                </c:pt>
                <c:pt idx="17">
                  <c:v>157.19848571428571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TCH!$N$2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TCH!$N$3:$N$20</c:f>
              <c:numCache>
                <c:formatCode>0.0</c:formatCode>
                <c:ptCount val="18"/>
                <c:pt idx="0">
                  <c:v>2.4708333333333314</c:v>
                </c:pt>
                <c:pt idx="1">
                  <c:v>2.668809523809557</c:v>
                </c:pt>
                <c:pt idx="2">
                  <c:v>4.4300000000000068</c:v>
                </c:pt>
                <c:pt idx="3">
                  <c:v>5.3400000000000034</c:v>
                </c:pt>
                <c:pt idx="4">
                  <c:v>7.0699999999999932</c:v>
                </c:pt>
                <c:pt idx="5">
                  <c:v>7.6200000000000045</c:v>
                </c:pt>
                <c:pt idx="6">
                  <c:v>6.3899999999999864</c:v>
                </c:pt>
                <c:pt idx="7">
                  <c:v>6.0300000000000011</c:v>
                </c:pt>
                <c:pt idx="8">
                  <c:v>5.3550000000000182</c:v>
                </c:pt>
                <c:pt idx="9">
                  <c:v>4.2810000000000059</c:v>
                </c:pt>
                <c:pt idx="10">
                  <c:v>5.2580000000000098</c:v>
                </c:pt>
                <c:pt idx="11">
                  <c:v>3.6899999999999977</c:v>
                </c:pt>
                <c:pt idx="12">
                  <c:v>4.679000000000002</c:v>
                </c:pt>
                <c:pt idx="13">
                  <c:v>5.9499999999999886</c:v>
                </c:pt>
                <c:pt idx="14">
                  <c:v>6.4099999999999966</c:v>
                </c:pt>
                <c:pt idx="15">
                  <c:v>6.7199999999999989</c:v>
                </c:pt>
                <c:pt idx="16">
                  <c:v>4.4499999999999886</c:v>
                </c:pt>
                <c:pt idx="17">
                  <c:v>2.8857142857142719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TCH!$O$2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TCH!$O$3:$O$20</c:f>
              <c:numCache>
                <c:formatCode>General</c:formatCode>
                <c:ptCount val="18"/>
                <c:pt idx="0">
                  <c:v>149</c:v>
                </c:pt>
                <c:pt idx="1">
                  <c:v>149</c:v>
                </c:pt>
                <c:pt idx="2">
                  <c:v>149</c:v>
                </c:pt>
                <c:pt idx="3">
                  <c:v>149</c:v>
                </c:pt>
                <c:pt idx="4">
                  <c:v>149</c:v>
                </c:pt>
                <c:pt idx="5">
                  <c:v>149</c:v>
                </c:pt>
                <c:pt idx="6">
                  <c:v>149</c:v>
                </c:pt>
                <c:pt idx="7">
                  <c:v>149</c:v>
                </c:pt>
                <c:pt idx="8">
                  <c:v>149</c:v>
                </c:pt>
                <c:pt idx="9">
                  <c:v>149</c:v>
                </c:pt>
                <c:pt idx="10">
                  <c:v>149</c:v>
                </c:pt>
                <c:pt idx="11">
                  <c:v>149</c:v>
                </c:pt>
                <c:pt idx="12">
                  <c:v>149</c:v>
                </c:pt>
                <c:pt idx="13">
                  <c:v>149</c:v>
                </c:pt>
                <c:pt idx="14">
                  <c:v>149</c:v>
                </c:pt>
                <c:pt idx="15">
                  <c:v>149</c:v>
                </c:pt>
                <c:pt idx="16">
                  <c:v>149</c:v>
                </c:pt>
                <c:pt idx="17">
                  <c:v>149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TCH!$P$2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TCH!$P$3:$P$20</c:f>
              <c:numCache>
                <c:formatCode>General</c:formatCode>
                <c:ptCount val="18"/>
                <c:pt idx="0">
                  <c:v>165</c:v>
                </c:pt>
                <c:pt idx="1">
                  <c:v>165</c:v>
                </c:pt>
                <c:pt idx="2">
                  <c:v>165</c:v>
                </c:pt>
                <c:pt idx="3">
                  <c:v>165</c:v>
                </c:pt>
                <c:pt idx="4">
                  <c:v>165</c:v>
                </c:pt>
                <c:pt idx="5">
                  <c:v>165</c:v>
                </c:pt>
                <c:pt idx="6">
                  <c:v>165</c:v>
                </c:pt>
                <c:pt idx="7">
                  <c:v>165</c:v>
                </c:pt>
                <c:pt idx="8">
                  <c:v>165</c:v>
                </c:pt>
                <c:pt idx="9">
                  <c:v>165</c:v>
                </c:pt>
                <c:pt idx="10">
                  <c:v>165</c:v>
                </c:pt>
                <c:pt idx="11">
                  <c:v>165</c:v>
                </c:pt>
                <c:pt idx="12">
                  <c:v>165</c:v>
                </c:pt>
                <c:pt idx="13">
                  <c:v>165</c:v>
                </c:pt>
                <c:pt idx="14">
                  <c:v>165</c:v>
                </c:pt>
                <c:pt idx="15">
                  <c:v>165</c:v>
                </c:pt>
                <c:pt idx="16">
                  <c:v>165</c:v>
                </c:pt>
                <c:pt idx="17">
                  <c:v>165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74560"/>
        <c:axId val="193476480"/>
      </c:lineChart>
      <c:catAx>
        <c:axId val="193474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3476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476480"/>
        <c:scaling>
          <c:orientation val="minMax"/>
          <c:max val="173"/>
          <c:min val="14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3474560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8028509288596"/>
          <c:y val="9.6880266335655468E-2"/>
          <c:w val="0.15932659370968461"/>
          <c:h val="0.878748063779606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40329"/>
        </c:manualLayout>
      </c:layout>
      <c:lineChart>
        <c:grouping val="standard"/>
        <c:varyColors val="0"/>
        <c:ser>
          <c:idx val="0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TG!$B$3:$B$20</c:f>
              <c:numCache>
                <c:formatCode>0.0</c:formatCode>
                <c:ptCount val="18"/>
                <c:pt idx="1">
                  <c:v>78.9375</c:v>
                </c:pt>
                <c:pt idx="2">
                  <c:v>78.875</c:v>
                </c:pt>
                <c:pt idx="3">
                  <c:v>78.75</c:v>
                </c:pt>
                <c:pt idx="4">
                  <c:v>78.78125</c:v>
                </c:pt>
                <c:pt idx="5">
                  <c:v>79</c:v>
                </c:pt>
                <c:pt idx="6">
                  <c:v>78.96875</c:v>
                </c:pt>
                <c:pt idx="7">
                  <c:v>78.5</c:v>
                </c:pt>
                <c:pt idx="8">
                  <c:v>78.59375</c:v>
                </c:pt>
                <c:pt idx="9">
                  <c:v>78.75</c:v>
                </c:pt>
                <c:pt idx="10">
                  <c:v>78.71875</c:v>
                </c:pt>
                <c:pt idx="11">
                  <c:v>78.625</c:v>
                </c:pt>
                <c:pt idx="12">
                  <c:v>78.34375</c:v>
                </c:pt>
                <c:pt idx="13">
                  <c:v>75.09375</c:v>
                </c:pt>
                <c:pt idx="14">
                  <c:v>75.4375</c:v>
                </c:pt>
                <c:pt idx="15">
                  <c:v>75.25</c:v>
                </c:pt>
                <c:pt idx="16">
                  <c:v>75.03125</c:v>
                </c:pt>
                <c:pt idx="17">
                  <c:v>75.541666666666671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TG!$C$3:$C$20</c:f>
              <c:numCache>
                <c:formatCode>0.0</c:formatCode>
                <c:ptCount val="18"/>
                <c:pt idx="2">
                  <c:v>75.168181818181807</c:v>
                </c:pt>
                <c:pt idx="3">
                  <c:v>74.952500000000001</c:v>
                </c:pt>
                <c:pt idx="4">
                  <c:v>75.460526315789465</c:v>
                </c:pt>
                <c:pt idx="5">
                  <c:v>74.436842105263167</c:v>
                </c:pt>
                <c:pt idx="6">
                  <c:v>74.764950000000013</c:v>
                </c:pt>
                <c:pt idx="7">
                  <c:v>75.987684210526325</c:v>
                </c:pt>
                <c:pt idx="8">
                  <c:v>75.384210526315798</c:v>
                </c:pt>
                <c:pt idx="9">
                  <c:v>75.223857142857128</c:v>
                </c:pt>
                <c:pt idx="10">
                  <c:v>74.999952380952365</c:v>
                </c:pt>
                <c:pt idx="11">
                  <c:v>74.831761904761905</c:v>
                </c:pt>
                <c:pt idx="12">
                  <c:v>74.939666666666668</c:v>
                </c:pt>
                <c:pt idx="13">
                  <c:v>74.882499999999993</c:v>
                </c:pt>
                <c:pt idx="14">
                  <c:v>74.998249999999999</c:v>
                </c:pt>
                <c:pt idx="15">
                  <c:v>76.035800000000009</c:v>
                </c:pt>
                <c:pt idx="16">
                  <c:v>75.626999999999995</c:v>
                </c:pt>
                <c:pt idx="17">
                  <c:v>75.727761904761905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TG!$D$3:$D$20</c:f>
              <c:numCache>
                <c:formatCode>0.0</c:formatCode>
                <c:ptCount val="18"/>
                <c:pt idx="2">
                  <c:v>78</c:v>
                </c:pt>
                <c:pt idx="3">
                  <c:v>77.611111111111114</c:v>
                </c:pt>
                <c:pt idx="4">
                  <c:v>77.7</c:v>
                </c:pt>
                <c:pt idx="5" formatCode="General">
                  <c:v>77.3</c:v>
                </c:pt>
                <c:pt idx="6">
                  <c:v>77.045454545454547</c:v>
                </c:pt>
                <c:pt idx="7">
                  <c:v>77.263157894736835</c:v>
                </c:pt>
                <c:pt idx="8">
                  <c:v>77.095238095238102</c:v>
                </c:pt>
                <c:pt idx="9">
                  <c:v>77.956521739130437</c:v>
                </c:pt>
                <c:pt idx="10">
                  <c:v>78.285714285714292</c:v>
                </c:pt>
                <c:pt idx="11">
                  <c:v>77.400000000000006</c:v>
                </c:pt>
                <c:pt idx="12">
                  <c:v>77.590909090909093</c:v>
                </c:pt>
                <c:pt idx="13">
                  <c:v>78.333333333333329</c:v>
                </c:pt>
                <c:pt idx="14">
                  <c:v>77.608695652173907</c:v>
                </c:pt>
                <c:pt idx="15">
                  <c:v>77.933333333333337</c:v>
                </c:pt>
                <c:pt idx="16">
                  <c:v>78.315789473684205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TG!$E$2</c:f>
              <c:strCache>
                <c:ptCount val="1"/>
                <c:pt idx="0">
                  <c:v>県立佐原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TG!$E$3:$E$20</c:f>
              <c:numCache>
                <c:formatCode>0.0</c:formatCode>
                <c:ptCount val="18"/>
                <c:pt idx="1">
                  <c:v>75.849999999999994</c:v>
                </c:pt>
                <c:pt idx="2">
                  <c:v>75.36</c:v>
                </c:pt>
                <c:pt idx="3">
                  <c:v>75.569999999999993</c:v>
                </c:pt>
                <c:pt idx="4">
                  <c:v>75.37</c:v>
                </c:pt>
                <c:pt idx="5">
                  <c:v>75.239999999999995</c:v>
                </c:pt>
                <c:pt idx="6">
                  <c:v>75.150000000000006</c:v>
                </c:pt>
                <c:pt idx="7">
                  <c:v>75.44</c:v>
                </c:pt>
                <c:pt idx="8">
                  <c:v>75.33</c:v>
                </c:pt>
                <c:pt idx="9">
                  <c:v>75</c:v>
                </c:pt>
                <c:pt idx="10">
                  <c:v>75.239999999999995</c:v>
                </c:pt>
                <c:pt idx="11">
                  <c:v>75.09</c:v>
                </c:pt>
                <c:pt idx="12">
                  <c:v>74.760000000000005</c:v>
                </c:pt>
                <c:pt idx="13">
                  <c:v>74.599999999999994</c:v>
                </c:pt>
                <c:pt idx="14">
                  <c:v>74.3</c:v>
                </c:pt>
                <c:pt idx="15">
                  <c:v>74.11</c:v>
                </c:pt>
                <c:pt idx="16">
                  <c:v>74.239999999999995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TG!$F$3:$F$20</c:f>
              <c:numCache>
                <c:formatCode>0.0</c:formatCode>
                <c:ptCount val="18"/>
                <c:pt idx="2">
                  <c:v>77.5</c:v>
                </c:pt>
                <c:pt idx="3">
                  <c:v>76.849999999999994</c:v>
                </c:pt>
                <c:pt idx="4">
                  <c:v>77.090909090909093</c:v>
                </c:pt>
                <c:pt idx="5">
                  <c:v>77.150000000000006</c:v>
                </c:pt>
                <c:pt idx="6">
                  <c:v>77.25</c:v>
                </c:pt>
                <c:pt idx="7">
                  <c:v>77.19047619047619</c:v>
                </c:pt>
                <c:pt idx="8">
                  <c:v>76.94736842105263</c:v>
                </c:pt>
                <c:pt idx="9">
                  <c:v>78.36363636363636</c:v>
                </c:pt>
                <c:pt idx="10">
                  <c:v>77.952380952380949</c:v>
                </c:pt>
                <c:pt idx="11">
                  <c:v>76.958333333333329</c:v>
                </c:pt>
                <c:pt idx="12">
                  <c:v>77.05</c:v>
                </c:pt>
                <c:pt idx="13">
                  <c:v>77.208333333333329</c:v>
                </c:pt>
                <c:pt idx="14">
                  <c:v>77.533333333333331</c:v>
                </c:pt>
                <c:pt idx="15">
                  <c:v>77.55</c:v>
                </c:pt>
                <c:pt idx="16">
                  <c:v>77.681818181818187</c:v>
                </c:pt>
                <c:pt idx="17">
                  <c:v>77.047619047619051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TG!$G$3:$G$20</c:f>
              <c:numCache>
                <c:formatCode>0.0</c:formatCode>
                <c:ptCount val="18"/>
                <c:pt idx="0">
                  <c:v>76.603174603174594</c:v>
                </c:pt>
                <c:pt idx="1">
                  <c:v>76.361111111111114</c:v>
                </c:pt>
                <c:pt idx="2">
                  <c:v>76.974358974358978</c:v>
                </c:pt>
                <c:pt idx="3">
                  <c:v>75.557291666666657</c:v>
                </c:pt>
                <c:pt idx="4">
                  <c:v>75.754166666666677</c:v>
                </c:pt>
                <c:pt idx="5">
                  <c:v>75.686666666666682</c:v>
                </c:pt>
                <c:pt idx="6">
                  <c:v>76.058333333333337</c:v>
                </c:pt>
                <c:pt idx="7">
                  <c:v>75.962121212121218</c:v>
                </c:pt>
                <c:pt idx="8">
                  <c:v>75.608333333333334</c:v>
                </c:pt>
                <c:pt idx="9">
                  <c:v>75.693181818181813</c:v>
                </c:pt>
                <c:pt idx="10">
                  <c:v>74.845238095238088</c:v>
                </c:pt>
                <c:pt idx="11">
                  <c:v>74.620370370370367</c:v>
                </c:pt>
                <c:pt idx="12">
                  <c:v>75.317708333333343</c:v>
                </c:pt>
                <c:pt idx="13">
                  <c:v>76.492424242424235</c:v>
                </c:pt>
                <c:pt idx="14">
                  <c:v>76.365740740740748</c:v>
                </c:pt>
                <c:pt idx="15">
                  <c:v>77.61904761904762</c:v>
                </c:pt>
                <c:pt idx="16">
                  <c:v>76.923913043478265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TG!$H$3:$H$20</c:f>
              <c:numCache>
                <c:formatCode>0.0</c:formatCode>
                <c:ptCount val="18"/>
                <c:pt idx="2">
                  <c:v>79.5</c:v>
                </c:pt>
                <c:pt idx="3">
                  <c:v>79.400000000000006</c:v>
                </c:pt>
                <c:pt idx="4">
                  <c:v>79</c:v>
                </c:pt>
                <c:pt idx="5">
                  <c:v>77.400000000000006</c:v>
                </c:pt>
                <c:pt idx="6">
                  <c:v>78</c:v>
                </c:pt>
                <c:pt idx="7">
                  <c:v>77.599999999999994</c:v>
                </c:pt>
                <c:pt idx="8">
                  <c:v>76</c:v>
                </c:pt>
                <c:pt idx="9">
                  <c:v>74.599999999999994</c:v>
                </c:pt>
                <c:pt idx="10">
                  <c:v>75.900000000000006</c:v>
                </c:pt>
                <c:pt idx="11">
                  <c:v>75.900000000000006</c:v>
                </c:pt>
                <c:pt idx="12">
                  <c:v>76</c:v>
                </c:pt>
                <c:pt idx="13">
                  <c:v>76.7</c:v>
                </c:pt>
                <c:pt idx="14">
                  <c:v>77.099999999999994</c:v>
                </c:pt>
                <c:pt idx="15">
                  <c:v>77.3</c:v>
                </c:pt>
                <c:pt idx="16">
                  <c:v>77.2</c:v>
                </c:pt>
                <c:pt idx="17">
                  <c:v>77.099999999999994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TG!$I$2</c:f>
              <c:strCache>
                <c:ptCount val="1"/>
                <c:pt idx="0">
                  <c:v>東歯大市川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TG!$I$3:$I$20</c:f>
              <c:numCache>
                <c:formatCode>0.0</c:formatCode>
                <c:ptCount val="18"/>
                <c:pt idx="2">
                  <c:v>75.843999999999994</c:v>
                </c:pt>
                <c:pt idx="3">
                  <c:v>76.028000000000006</c:v>
                </c:pt>
                <c:pt idx="4">
                  <c:v>76.959999999999994</c:v>
                </c:pt>
                <c:pt idx="5">
                  <c:v>77.122</c:v>
                </c:pt>
                <c:pt idx="6">
                  <c:v>76.873000000000005</c:v>
                </c:pt>
                <c:pt idx="7">
                  <c:v>76.405000000000001</c:v>
                </c:pt>
                <c:pt idx="8">
                  <c:v>76.807000000000002</c:v>
                </c:pt>
                <c:pt idx="9">
                  <c:v>77.599999999999994</c:v>
                </c:pt>
                <c:pt idx="10">
                  <c:v>77.046999999999997</c:v>
                </c:pt>
                <c:pt idx="11">
                  <c:v>76.757000000000005</c:v>
                </c:pt>
                <c:pt idx="12">
                  <c:v>77.281000000000006</c:v>
                </c:pt>
                <c:pt idx="13">
                  <c:v>77.239999999999995</c:v>
                </c:pt>
                <c:pt idx="14">
                  <c:v>76.715000000000003</c:v>
                </c:pt>
                <c:pt idx="15">
                  <c:v>76.697999999999993</c:v>
                </c:pt>
                <c:pt idx="16">
                  <c:v>77.013000000000005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TG!$J$3:$J$20</c:f>
              <c:numCache>
                <c:formatCode>0.0</c:formatCode>
                <c:ptCount val="18"/>
                <c:pt idx="1">
                  <c:v>76.37</c:v>
                </c:pt>
                <c:pt idx="2">
                  <c:v>75.88</c:v>
                </c:pt>
                <c:pt idx="3">
                  <c:v>75.459999999999994</c:v>
                </c:pt>
                <c:pt idx="4">
                  <c:v>76.25</c:v>
                </c:pt>
                <c:pt idx="5">
                  <c:v>76.510000000000005</c:v>
                </c:pt>
                <c:pt idx="6">
                  <c:v>77.040000000000006</c:v>
                </c:pt>
                <c:pt idx="7">
                  <c:v>77.12</c:v>
                </c:pt>
                <c:pt idx="8">
                  <c:v>75.02</c:v>
                </c:pt>
                <c:pt idx="9">
                  <c:v>74.319999999999993</c:v>
                </c:pt>
                <c:pt idx="10">
                  <c:v>74.430000000000007</c:v>
                </c:pt>
                <c:pt idx="11">
                  <c:v>74.61</c:v>
                </c:pt>
                <c:pt idx="12">
                  <c:v>74.72</c:v>
                </c:pt>
                <c:pt idx="13">
                  <c:v>75.37</c:v>
                </c:pt>
                <c:pt idx="14">
                  <c:v>75.41</c:v>
                </c:pt>
                <c:pt idx="15">
                  <c:v>75.760000000000005</c:v>
                </c:pt>
                <c:pt idx="16">
                  <c:v>75.739999999999995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TG!$K$3:$K$20</c:f>
              <c:numCache>
                <c:formatCode>0.0</c:formatCode>
                <c:ptCount val="18"/>
                <c:pt idx="0">
                  <c:v>75.8</c:v>
                </c:pt>
                <c:pt idx="1">
                  <c:v>76.099999999999994</c:v>
                </c:pt>
                <c:pt idx="2">
                  <c:v>76.3</c:v>
                </c:pt>
                <c:pt idx="3">
                  <c:v>76.3</c:v>
                </c:pt>
                <c:pt idx="4">
                  <c:v>75.3</c:v>
                </c:pt>
                <c:pt idx="5">
                  <c:v>76.099999999999994</c:v>
                </c:pt>
                <c:pt idx="6">
                  <c:v>75.3</c:v>
                </c:pt>
                <c:pt idx="7">
                  <c:v>75.099999999999994</c:v>
                </c:pt>
                <c:pt idx="8">
                  <c:v>74.3</c:v>
                </c:pt>
                <c:pt idx="9">
                  <c:v>74.2</c:v>
                </c:pt>
                <c:pt idx="10">
                  <c:v>74</c:v>
                </c:pt>
                <c:pt idx="11">
                  <c:v>74.3</c:v>
                </c:pt>
                <c:pt idx="12">
                  <c:v>74.2</c:v>
                </c:pt>
                <c:pt idx="13">
                  <c:v>73.7</c:v>
                </c:pt>
                <c:pt idx="14">
                  <c:v>74.099999999999994</c:v>
                </c:pt>
                <c:pt idx="15">
                  <c:v>74.599999999999994</c:v>
                </c:pt>
                <c:pt idx="16">
                  <c:v>74.2</c:v>
                </c:pt>
                <c:pt idx="17">
                  <c:v>74.3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TG!$L$3:$L$20</c:f>
              <c:numCache>
                <c:formatCode>0</c:formatCode>
                <c:ptCount val="18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TG!$M$2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TG!$M$3:$M$20</c:f>
              <c:numCache>
                <c:formatCode>0.0</c:formatCode>
                <c:ptCount val="18"/>
                <c:pt idx="0">
                  <c:v>76.201587301587296</c:v>
                </c:pt>
                <c:pt idx="1">
                  <c:v>76.723722222222221</c:v>
                </c:pt>
                <c:pt idx="2">
                  <c:v>76.940154079254071</c:v>
                </c:pt>
                <c:pt idx="3">
                  <c:v>76.647890277777776</c:v>
                </c:pt>
                <c:pt idx="4">
                  <c:v>76.766685207336508</c:v>
                </c:pt>
                <c:pt idx="5">
                  <c:v>76.594550877192987</c:v>
                </c:pt>
                <c:pt idx="6">
                  <c:v>76.645048787878792</c:v>
                </c:pt>
                <c:pt idx="7">
                  <c:v>76.656843950786055</c:v>
                </c:pt>
                <c:pt idx="8">
                  <c:v>76.108590037593984</c:v>
                </c:pt>
                <c:pt idx="9">
                  <c:v>76.170719706380581</c:v>
                </c:pt>
                <c:pt idx="10">
                  <c:v>76.141903571428571</c:v>
                </c:pt>
                <c:pt idx="11">
                  <c:v>75.909246560846569</c:v>
                </c:pt>
                <c:pt idx="12">
                  <c:v>76.020303409090914</c:v>
                </c:pt>
                <c:pt idx="13">
                  <c:v>75.9620340909091</c:v>
                </c:pt>
                <c:pt idx="14">
                  <c:v>75.956851972624804</c:v>
                </c:pt>
                <c:pt idx="15">
                  <c:v>76.285618095238092</c:v>
                </c:pt>
                <c:pt idx="16">
                  <c:v>76.197277069898078</c:v>
                </c:pt>
                <c:pt idx="17">
                  <c:v>75.943409523809521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TG!$N$2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TG!$N$3:$N$20</c:f>
              <c:numCache>
                <c:formatCode>0.0</c:formatCode>
                <c:ptCount val="18"/>
                <c:pt idx="0">
                  <c:v>0.80317460317459677</c:v>
                </c:pt>
                <c:pt idx="1">
                  <c:v>3.0875000000000057</c:v>
                </c:pt>
                <c:pt idx="2">
                  <c:v>3.5150000000000006</c:v>
                </c:pt>
                <c:pt idx="3">
                  <c:v>3.1800000000000068</c:v>
                </c:pt>
                <c:pt idx="4">
                  <c:v>3.4112499999999955</c:v>
                </c:pt>
                <c:pt idx="5">
                  <c:v>3.7600000000000051</c:v>
                </c:pt>
                <c:pt idx="6">
                  <c:v>3.8187499999999943</c:v>
                </c:pt>
                <c:pt idx="7">
                  <c:v>3.0600000000000023</c:v>
                </c:pt>
                <c:pt idx="8">
                  <c:v>3.2637500000000017</c:v>
                </c:pt>
                <c:pt idx="9">
                  <c:v>4.1500000000000057</c:v>
                </c:pt>
                <c:pt idx="10">
                  <c:v>3.4787500000000051</c:v>
                </c:pt>
                <c:pt idx="11">
                  <c:v>3.5349999999999966</c:v>
                </c:pt>
                <c:pt idx="12">
                  <c:v>3.5837499999999949</c:v>
                </c:pt>
                <c:pt idx="13">
                  <c:v>3.7333333333333343</c:v>
                </c:pt>
                <c:pt idx="14">
                  <c:v>3.3086956521739097</c:v>
                </c:pt>
                <c:pt idx="15">
                  <c:v>3.8233333333333377</c:v>
                </c:pt>
                <c:pt idx="16">
                  <c:v>4.1157894736842024</c:v>
                </c:pt>
                <c:pt idx="17">
                  <c:v>2.7999999999999972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TG!$O$2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TG!$O$3:$O$20</c:f>
              <c:numCache>
                <c:formatCode>0</c:formatCode>
                <c:ptCount val="18"/>
                <c:pt idx="0">
                  <c:v>73</c:v>
                </c:pt>
                <c:pt idx="1">
                  <c:v>73</c:v>
                </c:pt>
                <c:pt idx="2">
                  <c:v>73</c:v>
                </c:pt>
                <c:pt idx="3">
                  <c:v>73</c:v>
                </c:pt>
                <c:pt idx="4">
                  <c:v>73</c:v>
                </c:pt>
                <c:pt idx="5">
                  <c:v>73</c:v>
                </c:pt>
                <c:pt idx="6">
                  <c:v>73</c:v>
                </c:pt>
                <c:pt idx="7">
                  <c:v>73</c:v>
                </c:pt>
                <c:pt idx="8">
                  <c:v>73</c:v>
                </c:pt>
                <c:pt idx="9">
                  <c:v>73</c:v>
                </c:pt>
                <c:pt idx="10">
                  <c:v>73</c:v>
                </c:pt>
                <c:pt idx="11">
                  <c:v>73</c:v>
                </c:pt>
                <c:pt idx="12">
                  <c:v>73</c:v>
                </c:pt>
                <c:pt idx="13">
                  <c:v>73</c:v>
                </c:pt>
                <c:pt idx="14">
                  <c:v>73</c:v>
                </c:pt>
                <c:pt idx="15">
                  <c:v>73</c:v>
                </c:pt>
                <c:pt idx="16">
                  <c:v>73</c:v>
                </c:pt>
                <c:pt idx="17">
                  <c:v>73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TG!$P$2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TG!$P$3:$P$20</c:f>
              <c:numCache>
                <c:formatCode>0</c:formatCode>
                <c:ptCount val="18"/>
                <c:pt idx="0">
                  <c:v>81</c:v>
                </c:pt>
                <c:pt idx="1">
                  <c:v>81</c:v>
                </c:pt>
                <c:pt idx="2">
                  <c:v>81</c:v>
                </c:pt>
                <c:pt idx="3">
                  <c:v>81</c:v>
                </c:pt>
                <c:pt idx="4">
                  <c:v>81</c:v>
                </c:pt>
                <c:pt idx="5">
                  <c:v>81</c:v>
                </c:pt>
                <c:pt idx="6">
                  <c:v>81</c:v>
                </c:pt>
                <c:pt idx="7">
                  <c:v>81</c:v>
                </c:pt>
                <c:pt idx="8">
                  <c:v>81</c:v>
                </c:pt>
                <c:pt idx="9">
                  <c:v>81</c:v>
                </c:pt>
                <c:pt idx="10">
                  <c:v>81</c:v>
                </c:pt>
                <c:pt idx="11">
                  <c:v>81</c:v>
                </c:pt>
                <c:pt idx="12">
                  <c:v>81</c:v>
                </c:pt>
                <c:pt idx="13">
                  <c:v>81</c:v>
                </c:pt>
                <c:pt idx="14">
                  <c:v>81</c:v>
                </c:pt>
                <c:pt idx="15">
                  <c:v>81</c:v>
                </c:pt>
                <c:pt idx="16">
                  <c:v>81</c:v>
                </c:pt>
                <c:pt idx="17">
                  <c:v>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632512"/>
        <c:axId val="193651072"/>
      </c:lineChart>
      <c:catAx>
        <c:axId val="193632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93651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651072"/>
        <c:scaling>
          <c:orientation val="minMax"/>
          <c:max val="85"/>
          <c:min val="6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93632512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219429553160938"/>
          <c:y val="0.10965168165293319"/>
          <c:w val="0.1683763650816065"/>
          <c:h val="0.879329474577227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06007067137825E-2"/>
          <c:y val="8.0247155451736871E-2"/>
          <c:w val="0.63427561837460733"/>
          <c:h val="0.78086655112651648"/>
        </c:manualLayout>
      </c:layout>
      <c:lineChart>
        <c:grouping val="standard"/>
        <c:varyColors val="0"/>
        <c:ser>
          <c:idx val="0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HDL!$B$3:$B$20</c:f>
              <c:numCache>
                <c:formatCode>0.0</c:formatCode>
                <c:ptCount val="18"/>
                <c:pt idx="1">
                  <c:v>46.415624999999991</c:v>
                </c:pt>
                <c:pt idx="2">
                  <c:v>47.153124999999996</c:v>
                </c:pt>
                <c:pt idx="3">
                  <c:v>46.931249999999999</c:v>
                </c:pt>
                <c:pt idx="4">
                  <c:v>47.003124999999997</c:v>
                </c:pt>
                <c:pt idx="5">
                  <c:v>47.262499999999996</c:v>
                </c:pt>
                <c:pt idx="6">
                  <c:v>47.253124999999997</c:v>
                </c:pt>
                <c:pt idx="7">
                  <c:v>46.231249999999996</c:v>
                </c:pt>
                <c:pt idx="8">
                  <c:v>46.362500000000004</c:v>
                </c:pt>
                <c:pt idx="9">
                  <c:v>46.806249999999999</c:v>
                </c:pt>
                <c:pt idx="10">
                  <c:v>46.475000000000009</c:v>
                </c:pt>
                <c:pt idx="11">
                  <c:v>46.296875000000014</c:v>
                </c:pt>
                <c:pt idx="12">
                  <c:v>46.340624999999989</c:v>
                </c:pt>
                <c:pt idx="13">
                  <c:v>46.353124999999999</c:v>
                </c:pt>
                <c:pt idx="14">
                  <c:v>46.34375</c:v>
                </c:pt>
                <c:pt idx="15">
                  <c:v>46.309375000000003</c:v>
                </c:pt>
                <c:pt idx="16">
                  <c:v>46.400000000000006</c:v>
                </c:pt>
                <c:pt idx="17">
                  <c:v>46.533333333333331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HDL!$D$3:$D$20</c:f>
              <c:numCache>
                <c:formatCode>0.0</c:formatCode>
                <c:ptCount val="18"/>
                <c:pt idx="2">
                  <c:v>47.625</c:v>
                </c:pt>
                <c:pt idx="3">
                  <c:v>46.777777777777779</c:v>
                </c:pt>
                <c:pt idx="4">
                  <c:v>47</c:v>
                </c:pt>
                <c:pt idx="5" formatCode="General">
                  <c:v>46.85</c:v>
                </c:pt>
                <c:pt idx="6">
                  <c:v>46.727272727272727</c:v>
                </c:pt>
                <c:pt idx="7">
                  <c:v>47.526315789473685</c:v>
                </c:pt>
                <c:pt idx="8">
                  <c:v>46.761904761904759</c:v>
                </c:pt>
                <c:pt idx="9">
                  <c:v>47.130434782608695</c:v>
                </c:pt>
                <c:pt idx="10">
                  <c:v>47.428571428571431</c:v>
                </c:pt>
                <c:pt idx="11">
                  <c:v>46.9</c:v>
                </c:pt>
                <c:pt idx="12">
                  <c:v>47.260869565217391</c:v>
                </c:pt>
                <c:pt idx="13">
                  <c:v>47.80952380952381</c:v>
                </c:pt>
                <c:pt idx="14">
                  <c:v>47.78</c:v>
                </c:pt>
                <c:pt idx="15">
                  <c:v>47.235714285714288</c:v>
                </c:pt>
                <c:pt idx="16">
                  <c:v>47.19047619047619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val>
            <c:numRef>
              <c:f>HDL!$F$5:$F$20</c:f>
              <c:numCache>
                <c:formatCode>0.0</c:formatCode>
                <c:ptCount val="16"/>
                <c:pt idx="0">
                  <c:v>46</c:v>
                </c:pt>
                <c:pt idx="1">
                  <c:v>46.05</c:v>
                </c:pt>
                <c:pt idx="2">
                  <c:v>46.5</c:v>
                </c:pt>
                <c:pt idx="3">
                  <c:v>46.45</c:v>
                </c:pt>
                <c:pt idx="4">
                  <c:v>46.6</c:v>
                </c:pt>
                <c:pt idx="5">
                  <c:v>46.38095238095238</c:v>
                </c:pt>
                <c:pt idx="6">
                  <c:v>46.789473684210527</c:v>
                </c:pt>
                <c:pt idx="7">
                  <c:v>46.409090909090907</c:v>
                </c:pt>
                <c:pt idx="8">
                  <c:v>47.095238095238095</c:v>
                </c:pt>
                <c:pt idx="9">
                  <c:v>46.25</c:v>
                </c:pt>
                <c:pt idx="10">
                  <c:v>46.3</c:v>
                </c:pt>
                <c:pt idx="11">
                  <c:v>46.166666666666664</c:v>
                </c:pt>
                <c:pt idx="12">
                  <c:v>46.4</c:v>
                </c:pt>
                <c:pt idx="13">
                  <c:v>46.05</c:v>
                </c:pt>
                <c:pt idx="14">
                  <c:v>46.545454545454547</c:v>
                </c:pt>
                <c:pt idx="15">
                  <c:v>46.285714285714285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HDL!$L$2</c:f>
              <c:strCache>
                <c:ptCount val="1"/>
                <c:pt idx="0">
                  <c:v>協和認証値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HDL!$L$3:$L$20</c:f>
              <c:numCache>
                <c:formatCode>0</c:formatCode>
                <c:ptCount val="18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  <c:pt idx="5">
                  <c:v>47</c:v>
                </c:pt>
                <c:pt idx="6">
                  <c:v>47</c:v>
                </c:pt>
                <c:pt idx="7">
                  <c:v>47</c:v>
                </c:pt>
                <c:pt idx="8">
                  <c:v>47</c:v>
                </c:pt>
                <c:pt idx="9">
                  <c:v>47</c:v>
                </c:pt>
                <c:pt idx="10">
                  <c:v>47</c:v>
                </c:pt>
                <c:pt idx="11">
                  <c:v>47</c:v>
                </c:pt>
                <c:pt idx="12">
                  <c:v>47</c:v>
                </c:pt>
                <c:pt idx="13">
                  <c:v>47</c:v>
                </c:pt>
                <c:pt idx="14">
                  <c:v>47</c:v>
                </c:pt>
                <c:pt idx="15">
                  <c:v>47</c:v>
                </c:pt>
                <c:pt idx="16">
                  <c:v>47</c:v>
                </c:pt>
                <c:pt idx="17">
                  <c:v>47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HDL!$M$2</c:f>
              <c:strCache>
                <c:ptCount val="1"/>
                <c:pt idx="0">
                  <c:v>協和平均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HDL!$M$3:$M$20</c:f>
              <c:numCache>
                <c:formatCode>0.0</c:formatCode>
                <c:ptCount val="18"/>
                <c:pt idx="1">
                  <c:v>46.415624999999991</c:v>
                </c:pt>
                <c:pt idx="2">
                  <c:v>46.926041666666663</c:v>
                </c:pt>
                <c:pt idx="3">
                  <c:v>46.586342592592587</c:v>
                </c:pt>
                <c:pt idx="4">
                  <c:v>46.834375000000001</c:v>
                </c:pt>
                <c:pt idx="5">
                  <c:v>46.854166666666664</c:v>
                </c:pt>
                <c:pt idx="6">
                  <c:v>46.860132575757575</c:v>
                </c:pt>
                <c:pt idx="7">
                  <c:v>46.712839390142022</c:v>
                </c:pt>
                <c:pt idx="8">
                  <c:v>46.637959482038433</c:v>
                </c:pt>
                <c:pt idx="9">
                  <c:v>46.781925230566536</c:v>
                </c:pt>
                <c:pt idx="10">
                  <c:v>46.99960317460318</c:v>
                </c:pt>
                <c:pt idx="11">
                  <c:v>46.482291666666669</c:v>
                </c:pt>
                <c:pt idx="12">
                  <c:v>46.633831521739125</c:v>
                </c:pt>
                <c:pt idx="13">
                  <c:v>46.776438492063484</c:v>
                </c:pt>
                <c:pt idx="14">
                  <c:v>46.841250000000002</c:v>
                </c:pt>
                <c:pt idx="15">
                  <c:v>46.531696428571422</c:v>
                </c:pt>
                <c:pt idx="16">
                  <c:v>46.711976911976912</c:v>
                </c:pt>
                <c:pt idx="17">
                  <c:v>46.409523809523805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HDL!$R$2</c:f>
              <c:strCache>
                <c:ptCount val="1"/>
                <c:pt idx="0">
                  <c:v>協和下限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HDL!$R$3:$R$20</c:f>
              <c:numCache>
                <c:formatCode>General</c:formatCode>
                <c:ptCount val="18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  <c:pt idx="7">
                  <c:v>44</c:v>
                </c:pt>
                <c:pt idx="8">
                  <c:v>44</c:v>
                </c:pt>
                <c:pt idx="9">
                  <c:v>44</c:v>
                </c:pt>
                <c:pt idx="10">
                  <c:v>44</c:v>
                </c:pt>
                <c:pt idx="11">
                  <c:v>44</c:v>
                </c:pt>
                <c:pt idx="12">
                  <c:v>44</c:v>
                </c:pt>
                <c:pt idx="13">
                  <c:v>44</c:v>
                </c:pt>
                <c:pt idx="14">
                  <c:v>44</c:v>
                </c:pt>
                <c:pt idx="15">
                  <c:v>44</c:v>
                </c:pt>
                <c:pt idx="16">
                  <c:v>44</c:v>
                </c:pt>
                <c:pt idx="17">
                  <c:v>44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HDL!$S$2</c:f>
              <c:strCache>
                <c:ptCount val="1"/>
                <c:pt idx="0">
                  <c:v>協和上限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</c:numCache>
            </c:numRef>
          </c:cat>
          <c:val>
            <c:numRef>
              <c:f>HDL!$S$3:$S$20</c:f>
              <c:numCache>
                <c:formatCode>General</c:formatCode>
                <c:ptCount val="1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665664"/>
        <c:axId val="193700608"/>
      </c:lineChart>
      <c:catAx>
        <c:axId val="193665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93700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700608"/>
        <c:scaling>
          <c:orientation val="minMax"/>
          <c:max val="53"/>
          <c:min val="4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93665664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88339222614864"/>
          <c:y val="0.18518600068608446"/>
          <c:w val="0.24291038392823999"/>
          <c:h val="0.665631977430396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15</xdr:col>
      <xdr:colOff>119063</xdr:colOff>
      <xdr:row>39</xdr:row>
      <xdr:rowOff>130968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47625</xdr:rowOff>
    </xdr:from>
    <xdr:to>
      <xdr:col>15</xdr:col>
      <xdr:colOff>142875</xdr:colOff>
      <xdr:row>39</xdr:row>
      <xdr:rowOff>130968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0.8745</cdr:x>
      <cdr:y>0.01073</cdr:y>
    </cdr:from>
    <cdr:to>
      <cdr:x>0.92984</cdr:x>
      <cdr:y>0.13485</cdr:y>
    </cdr:to>
    <cdr:sp macro="" textlink="">
      <cdr:nvSpPr>
        <cdr:cNvPr id="5529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81873" y="34869"/>
          <a:ext cx="49879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</cdr:x>
      <cdr:y>0.14147</cdr:y>
    </cdr:from>
    <cdr:to>
      <cdr:x>0.09079</cdr:x>
      <cdr:y>0.20207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9839"/>
          <a:ext cx="818293" cy="19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76200</xdr:rowOff>
    </xdr:from>
    <xdr:to>
      <xdr:col>15</xdr:col>
      <xdr:colOff>180975</xdr:colOff>
      <xdr:row>40</xdr:row>
      <xdr:rowOff>11906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0.87325</cdr:x>
      <cdr:y>0.01085</cdr:y>
    </cdr:from>
    <cdr:to>
      <cdr:x>0.94728</cdr:x>
      <cdr:y>0.12814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3979" y="31582"/>
          <a:ext cx="665825" cy="341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0.00382</cdr:x>
      <cdr:y>0.12486</cdr:y>
    </cdr:from>
    <cdr:to>
      <cdr:x>0.09339</cdr:x>
      <cdr:y>0.21173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79" y="390384"/>
          <a:ext cx="805591" cy="2716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(mg/dl)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20</xdr:row>
      <xdr:rowOff>116680</xdr:rowOff>
    </xdr:from>
    <xdr:to>
      <xdr:col>16</xdr:col>
      <xdr:colOff>0</xdr:colOff>
      <xdr:row>39</xdr:row>
      <xdr:rowOff>142874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0.87458</cdr:x>
      <cdr:y>0.00858</cdr:y>
    </cdr:from>
    <cdr:to>
      <cdr:x>0.94861</cdr:x>
      <cdr:y>0.12587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63865" y="27388"/>
          <a:ext cx="665648" cy="374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0.00647</cdr:x>
      <cdr:y>0.1439</cdr:y>
    </cdr:from>
    <cdr:to>
      <cdr:x>0.09604</cdr:x>
      <cdr:y>0.2042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3444"/>
          <a:ext cx="659532" cy="172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20</xdr:row>
      <xdr:rowOff>57149</xdr:rowOff>
    </xdr:from>
    <xdr:to>
      <xdr:col>8</xdr:col>
      <xdr:colOff>511968</xdr:colOff>
      <xdr:row>39</xdr:row>
      <xdr:rowOff>107155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20</xdr:row>
      <xdr:rowOff>47625</xdr:rowOff>
    </xdr:from>
    <xdr:to>
      <xdr:col>18</xdr:col>
      <xdr:colOff>142875</xdr:colOff>
      <xdr:row>39</xdr:row>
      <xdr:rowOff>76200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0.82566</cdr:x>
      <cdr:y>0</cdr:y>
    </cdr:from>
    <cdr:to>
      <cdr:x>0.91102</cdr:x>
      <cdr:y>0.20433</cdr:y>
    </cdr:to>
    <cdr:sp macro="" textlink="">
      <cdr:nvSpPr>
        <cdr:cNvPr id="3174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4938" y="-3514"/>
          <a:ext cx="450188" cy="657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協和</a:t>
          </a:r>
        </a:p>
      </cdr:txBody>
    </cdr:sp>
  </cdr:relSizeAnchor>
  <cdr:relSizeAnchor xmlns:cdr="http://schemas.openxmlformats.org/drawingml/2006/chartDrawing">
    <cdr:from>
      <cdr:x>0.00857</cdr:x>
      <cdr:y>0.11715</cdr:y>
    </cdr:from>
    <cdr:to>
      <cdr:x>0.10755</cdr:x>
      <cdr:y>0.18015</cdr:y>
    </cdr:to>
    <cdr:sp macro="" textlink="">
      <cdr:nvSpPr>
        <cdr:cNvPr id="130457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74" y="365839"/>
          <a:ext cx="534521" cy="195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mg/dl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0.83318</cdr:x>
      <cdr:y>0</cdr:y>
    </cdr:from>
    <cdr:to>
      <cdr:x>0.94771</cdr:x>
      <cdr:y>0.20877</cdr:y>
    </cdr:to>
    <cdr:sp macro="" textlink="">
      <cdr:nvSpPr>
        <cdr:cNvPr id="327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3304" y="0"/>
          <a:ext cx="625914" cy="6363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0.0087</cdr:x>
      <cdr:y>0.11015</cdr:y>
    </cdr:from>
    <cdr:to>
      <cdr:x>0.11547</cdr:x>
      <cdr:y>0.18256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45" y="352000"/>
          <a:ext cx="583486" cy="231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 macro="">
      <xdr:nvGraphicFramePr>
        <xdr:cNvPr id="2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0.8872</cdr:x>
      <cdr:y>0.00967</cdr:y>
    </cdr:from>
    <cdr:to>
      <cdr:x>0.92601</cdr:x>
      <cdr:y>0.13415</cdr:y>
    </cdr:to>
    <cdr:sp macro="" textlink="">
      <cdr:nvSpPr>
        <cdr:cNvPr id="5939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17447" y="3132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</cdr:x>
      <cdr:y>0.14926</cdr:y>
    </cdr:from>
    <cdr:to>
      <cdr:x>0.08632</cdr:x>
      <cdr:y>0.2094</cdr:y>
    </cdr:to>
    <cdr:sp macro="" textlink="">
      <cdr:nvSpPr>
        <cdr:cNvPr id="593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27219"/>
          <a:ext cx="782116" cy="172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130969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993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(g/dl)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95249</xdr:rowOff>
    </xdr:from>
    <xdr:to>
      <xdr:col>8</xdr:col>
      <xdr:colOff>238125</xdr:colOff>
      <xdr:row>39</xdr:row>
      <xdr:rowOff>130968</xdr:rowOff>
    </xdr:to>
    <xdr:graphicFrame macro="">
      <xdr:nvGraphicFramePr>
        <xdr:cNvPr id="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404812</xdr:colOff>
      <xdr:row>20</xdr:row>
      <xdr:rowOff>95251</xdr:rowOff>
    </xdr:from>
    <xdr:to>
      <xdr:col>16</xdr:col>
      <xdr:colOff>35719</xdr:colOff>
      <xdr:row>40</xdr:row>
      <xdr:rowOff>11906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190500</xdr:colOff>
      <xdr:row>21</xdr:row>
      <xdr:rowOff>142875</xdr:rowOff>
    </xdr:from>
    <xdr:ext cx="2356799" cy="459100"/>
    <xdr:sp macro="" textlink="">
      <xdr:nvSpPr>
        <xdr:cNvPr id="9" name="テキスト ボックス 8"/>
        <xdr:cNvSpPr txBox="1"/>
      </xdr:nvSpPr>
      <xdr:spPr>
        <a:xfrm>
          <a:off x="5857875" y="4405313"/>
          <a:ext cx="2356799" cy="459100"/>
        </a:xfrm>
        <a:prstGeom prst="rect">
          <a:avLst/>
        </a:prstGeom>
        <a:solidFill>
          <a:srgbClr val="00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>
          <a:spAutoFit/>
        </a:bodyPr>
        <a:lstStyle/>
        <a:p>
          <a:r>
            <a:rPr kumimoji="1" lang="en-US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11</a:t>
          </a:r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月から</a:t>
          </a:r>
          <a:r>
            <a:rPr kumimoji="1" lang="ja-JP" altLang="en-US" sz="1100"/>
            <a:t>千葉市立青葉病院は</a:t>
          </a:r>
          <a:endParaRPr kumimoji="1" lang="en-US" altLang="ja-JP" sz="1100"/>
        </a:p>
        <a:p>
          <a:r>
            <a:rPr kumimoji="1" lang="ja-JP" altLang="en-US" sz="1100"/>
            <a:t>測定法を</a:t>
          </a:r>
          <a:r>
            <a:rPr kumimoji="1" lang="en-US" altLang="ja-JP" sz="1100"/>
            <a:t>BCP</a:t>
          </a:r>
          <a:r>
            <a:rPr kumimoji="1" lang="ja-JP" altLang="en-US" sz="1100"/>
            <a:t>改良法に変更しました。</a:t>
          </a:r>
        </a:p>
      </xdr:txBody>
    </xdr:sp>
    <xdr:clientData/>
  </xdr:oneCellAnchor>
  <xdr:twoCellAnchor>
    <xdr:from>
      <xdr:col>10</xdr:col>
      <xdr:colOff>571500</xdr:colOff>
      <xdr:row>24</xdr:row>
      <xdr:rowOff>142875</xdr:rowOff>
    </xdr:from>
    <xdr:to>
      <xdr:col>11</xdr:col>
      <xdr:colOff>11907</xdr:colOff>
      <xdr:row>28</xdr:row>
      <xdr:rowOff>35719</xdr:rowOff>
    </xdr:to>
    <xdr:cxnSp macro="">
      <xdr:nvCxnSpPr>
        <xdr:cNvPr id="11" name="直線矢印コネクタ 10"/>
        <xdr:cNvCxnSpPr/>
      </xdr:nvCxnSpPr>
      <xdr:spPr bwMode="auto">
        <a:xfrm flipH="1">
          <a:off x="6917531" y="4905375"/>
          <a:ext cx="202407" cy="559594"/>
        </a:xfrm>
        <a:prstGeom prst="straightConnector1">
          <a:avLst/>
        </a:prstGeom>
        <a:solidFill>
          <a:srgbClr val="FFFFFF"/>
        </a:solidFill>
        <a:ln w="22225" cap="flat" cmpd="sng" algn="ctr">
          <a:solidFill>
            <a:srgbClr val="00FF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0.82489</cdr:x>
      <cdr:y>0.00734</cdr:y>
    </cdr:from>
    <cdr:to>
      <cdr:x>0.9483</cdr:x>
      <cdr:y>0.13039</cdr:y>
    </cdr:to>
    <cdr:sp macro="" textlink="">
      <cdr:nvSpPr>
        <cdr:cNvPr id="4300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3533" y="21531"/>
          <a:ext cx="628890" cy="3609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BCG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法</a:t>
          </a:r>
        </a:p>
      </cdr:txBody>
    </cdr:sp>
  </cdr:relSizeAnchor>
  <cdr:relSizeAnchor xmlns:cdr="http://schemas.openxmlformats.org/drawingml/2006/chartDrawing">
    <cdr:from>
      <cdr:x>0.00932</cdr:x>
      <cdr:y>0.11598</cdr:y>
    </cdr:from>
    <cdr:to>
      <cdr:x>0.09001</cdr:x>
      <cdr:y>0.17689</cdr:y>
    </cdr:to>
    <cdr:sp macro="" textlink="">
      <cdr:nvSpPr>
        <cdr:cNvPr id="4301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27025"/>
          <a:ext cx="410832" cy="1754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(g/dl)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0.08191</cdr:y>
    </cdr:from>
    <cdr:to>
      <cdr:x>0.11233</cdr:x>
      <cdr:y>0.16041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85751"/>
          <a:ext cx="607219" cy="273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(g/dL)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0.77802</cdr:x>
      <cdr:y>0</cdr:y>
    </cdr:from>
    <cdr:to>
      <cdr:x>1</cdr:x>
      <cdr:y>0.09723</cdr:y>
    </cdr:to>
    <cdr:sp macro="" textlink="">
      <cdr:nvSpPr>
        <cdr:cNvPr id="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594" y="0"/>
          <a:ext cx="1199881" cy="321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BCP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改良法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92870</xdr:colOff>
      <xdr:row>20</xdr:row>
      <xdr:rowOff>85725</xdr:rowOff>
    </xdr:from>
    <xdr:to>
      <xdr:col>16</xdr:col>
      <xdr:colOff>83345</xdr:colOff>
      <xdr:row>39</xdr:row>
      <xdr:rowOff>130968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0.85073</cdr:x>
      <cdr:y>0.00498</cdr:y>
    </cdr:from>
    <cdr:to>
      <cdr:x>0.94586</cdr:x>
      <cdr:y>0.12227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0345" y="16002"/>
          <a:ext cx="863299" cy="376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</cdr:x>
      <cdr:y>0.14019</cdr:y>
    </cdr:from>
    <cdr:to>
      <cdr:x>0.08957</cdr:x>
      <cdr:y>0.20049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0344"/>
          <a:ext cx="812843" cy="1937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7144</xdr:colOff>
      <xdr:row>20</xdr:row>
      <xdr:rowOff>11908</xdr:rowOff>
    </xdr:from>
    <xdr:to>
      <xdr:col>15</xdr:col>
      <xdr:colOff>107157</xdr:colOff>
      <xdr:row>40</xdr:row>
      <xdr:rowOff>23814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0.87238</cdr:x>
      <cdr:y>0.00289</cdr:y>
    </cdr:from>
    <cdr:to>
      <cdr:x>0.926</cdr:x>
      <cdr:y>0.12391</cdr:y>
    </cdr:to>
    <cdr:sp macro="" textlink="">
      <cdr:nvSpPr>
        <cdr:cNvPr id="7680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0094" y="11476"/>
          <a:ext cx="505240" cy="481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0.00641</cdr:x>
      <cdr:y>0.13414</cdr:y>
    </cdr:from>
    <cdr:to>
      <cdr:x>0.09254</cdr:x>
      <cdr:y>0.19475</cdr:y>
    </cdr:to>
    <cdr:sp macro="" textlink="">
      <cdr:nvSpPr>
        <cdr:cNvPr id="768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0146"/>
          <a:ext cx="621578" cy="169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</xdr:colOff>
      <xdr:row>20</xdr:row>
      <xdr:rowOff>71438</xdr:rowOff>
    </xdr:from>
    <xdr:to>
      <xdr:col>15</xdr:col>
      <xdr:colOff>190500</xdr:colOff>
      <xdr:row>39</xdr:row>
      <xdr:rowOff>130969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0.87739</cdr:x>
      <cdr:y>0.02029</cdr:y>
    </cdr:from>
    <cdr:to>
      <cdr:x>0.91808</cdr:x>
      <cdr:y>0.14533</cdr:y>
    </cdr:to>
    <cdr:sp macro="" textlink="">
      <cdr:nvSpPr>
        <cdr:cNvPr id="5324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5144" y="65472"/>
          <a:ext cx="36792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0.00121</cdr:x>
      <cdr:y>0.14746</cdr:y>
    </cdr:from>
    <cdr:to>
      <cdr:x>0.06806</cdr:x>
      <cdr:y>0.20808</cdr:y>
    </cdr:to>
    <cdr:sp macro="" textlink="">
      <cdr:nvSpPr>
        <cdr:cNvPr id="5325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0" y="475794"/>
          <a:ext cx="604591" cy="195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20</xdr:row>
      <xdr:rowOff>38099</xdr:rowOff>
    </xdr:from>
    <xdr:to>
      <xdr:col>15</xdr:col>
      <xdr:colOff>154781</xdr:colOff>
      <xdr:row>41</xdr:row>
      <xdr:rowOff>35169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66674</xdr:rowOff>
    </xdr:from>
    <xdr:to>
      <xdr:col>15</xdr:col>
      <xdr:colOff>161925</xdr:colOff>
      <xdr:row>41</xdr:row>
      <xdr:rowOff>23446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0.86348</cdr:x>
      <cdr:y>0.02142</cdr:y>
    </cdr:from>
    <cdr:to>
      <cdr:x>0.92295</cdr:x>
      <cdr:y>0.14445</cdr:y>
    </cdr:to>
    <cdr:sp macro="" textlink="">
      <cdr:nvSpPr>
        <cdr:cNvPr id="4710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016" y="70221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</cdr:x>
      <cdr:y>0.12952</cdr:y>
    </cdr:from>
    <cdr:to>
      <cdr:x>0.08116</cdr:x>
      <cdr:y>0.21932</cdr:y>
    </cdr:to>
    <cdr:sp macro="" textlink="">
      <cdr:nvSpPr>
        <cdr:cNvPr id="4710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24694"/>
          <a:ext cx="726281" cy="294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(mg/dl)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20</xdr:row>
      <xdr:rowOff>35718</xdr:rowOff>
    </xdr:from>
    <xdr:to>
      <xdr:col>14</xdr:col>
      <xdr:colOff>23446</xdr:colOff>
      <xdr:row>40</xdr:row>
      <xdr:rowOff>82062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0.87262</cdr:x>
      <cdr:y>0</cdr:y>
    </cdr:from>
    <cdr:to>
      <cdr:x>0.92552</cdr:x>
      <cdr:y>0.12189</cdr:y>
    </cdr:to>
    <cdr:sp macro="" textlink="">
      <cdr:nvSpPr>
        <cdr:cNvPr id="5017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46910" y="0"/>
          <a:ext cx="493883" cy="397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0.00641</cdr:x>
      <cdr:y>0.13246</cdr:y>
    </cdr:from>
    <cdr:to>
      <cdr:x>0.0874</cdr:x>
      <cdr:y>0.19295</cdr:y>
    </cdr:to>
    <cdr:sp macro="" textlink="">
      <cdr:nvSpPr>
        <cdr:cNvPr id="5017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01" y="387421"/>
          <a:ext cx="600199" cy="172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</xdr:row>
      <xdr:rowOff>19050</xdr:rowOff>
    </xdr:from>
    <xdr:to>
      <xdr:col>15</xdr:col>
      <xdr:colOff>161925</xdr:colOff>
      <xdr:row>40</xdr:row>
      <xdr:rowOff>19050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0.87344</cdr:x>
      <cdr:y>0.01088</cdr:y>
    </cdr:from>
    <cdr:to>
      <cdr:x>0.92722</cdr:x>
      <cdr:y>0.1319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8286" y="36275"/>
          <a:ext cx="48135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85725</xdr:rowOff>
    </xdr:from>
    <xdr:to>
      <xdr:col>15</xdr:col>
      <xdr:colOff>161925</xdr:colOff>
      <xdr:row>40</xdr:row>
      <xdr:rowOff>140677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0.87429</cdr:x>
      <cdr:y>0.00827</cdr:y>
    </cdr:from>
    <cdr:to>
      <cdr:x>0.92637</cdr:x>
      <cdr:y>0.13451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34171" y="26415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47625</xdr:rowOff>
    </xdr:from>
    <xdr:to>
      <xdr:col>16</xdr:col>
      <xdr:colOff>19050</xdr:colOff>
      <xdr:row>40</xdr:row>
      <xdr:rowOff>9525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0.87808</cdr:x>
      <cdr:y>0.02023</cdr:y>
    </cdr:from>
    <cdr:to>
      <cdr:x>0.93894</cdr:x>
      <cdr:y>0.14264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6339" y="66659"/>
          <a:ext cx="5424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0.88837</cdr:x>
      <cdr:y>0.02256</cdr:y>
    </cdr:from>
    <cdr:to>
      <cdr:x>0.92393</cdr:x>
      <cdr:y>0.12957</cdr:y>
    </cdr:to>
    <cdr:sp macro="" textlink="">
      <cdr:nvSpPr>
        <cdr:cNvPr id="614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21095" y="86157"/>
          <a:ext cx="297086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0.00654</cdr:x>
      <cdr:y>0.14012</cdr:y>
    </cdr:from>
    <cdr:to>
      <cdr:x>0.08475</cdr:x>
      <cdr:y>0.19664</cdr:y>
    </cdr:to>
    <cdr:sp macro="" textlink="">
      <cdr:nvSpPr>
        <cdr:cNvPr id="61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771"/>
          <a:ext cx="560184" cy="160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38100</xdr:rowOff>
    </xdr:from>
    <xdr:to>
      <xdr:col>16</xdr:col>
      <xdr:colOff>9525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0.88197</cdr:x>
      <cdr:y>0.00818</cdr:y>
    </cdr:from>
    <cdr:to>
      <cdr:x>0.93446</cdr:x>
      <cdr:y>0.13518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28181" y="25976"/>
          <a:ext cx="4719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0.00654</cdr:x>
      <cdr:y>0.11557</cdr:y>
    </cdr:from>
    <cdr:to>
      <cdr:x>0.09314</cdr:x>
      <cdr:y>0.21278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6445"/>
          <a:ext cx="632003" cy="2703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20</xdr:row>
      <xdr:rowOff>38100</xdr:rowOff>
    </xdr:from>
    <xdr:to>
      <xdr:col>15</xdr:col>
      <xdr:colOff>152400</xdr:colOff>
      <xdr:row>39</xdr:row>
      <xdr:rowOff>9525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0.88129</cdr:x>
      <cdr:y>0</cdr:y>
    </cdr:from>
    <cdr:to>
      <cdr:x>0.91937</cdr:x>
      <cdr:y>0.12854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96290" y="0"/>
          <a:ext cx="349836" cy="4034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76200</xdr:rowOff>
    </xdr:from>
    <xdr:to>
      <xdr:col>16</xdr:col>
      <xdr:colOff>0</xdr:colOff>
      <xdr:row>40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0.8647</cdr:x>
      <cdr:y>0.00313</cdr:y>
    </cdr:from>
    <cdr:to>
      <cdr:x>0.91902</cdr:x>
      <cdr:y>0.12698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46839" y="10196"/>
          <a:ext cx="505498" cy="4034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0.00653</cdr:x>
      <cdr:y>0.10966</cdr:y>
    </cdr:from>
    <cdr:to>
      <cdr:x>0.08472</cdr:x>
      <cdr:y>0.20492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715"/>
          <a:ext cx="570671" cy="272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57150</xdr:rowOff>
    </xdr:from>
    <xdr:to>
      <xdr:col>15</xdr:col>
      <xdr:colOff>161925</xdr:colOff>
      <xdr:row>40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0.87813</cdr:x>
      <cdr:y>0.01987</cdr:y>
    </cdr:from>
    <cdr:to>
      <cdr:x>0.93889</cdr:x>
      <cdr:y>0.143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70331" y="65108"/>
          <a:ext cx="53764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35719</xdr:rowOff>
    </xdr:from>
    <xdr:to>
      <xdr:col>16</xdr:col>
      <xdr:colOff>0</xdr:colOff>
      <xdr:row>40</xdr:row>
      <xdr:rowOff>35719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0.88088</cdr:x>
      <cdr:y>0.02093</cdr:y>
    </cdr:from>
    <cdr:to>
      <cdr:x>0.93614</cdr:x>
      <cdr:y>0.14194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07930" y="69762"/>
          <a:ext cx="49609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345281</xdr:colOff>
      <xdr:row>20</xdr:row>
      <xdr:rowOff>92869</xdr:rowOff>
    </xdr:from>
    <xdr:to>
      <xdr:col>20</xdr:col>
      <xdr:colOff>250030</xdr:colOff>
      <xdr:row>39</xdr:row>
      <xdr:rowOff>11906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69056</xdr:rowOff>
    </xdr:from>
    <xdr:to>
      <xdr:col>9</xdr:col>
      <xdr:colOff>190501</xdr:colOff>
      <xdr:row>38</xdr:row>
      <xdr:rowOff>159544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20</xdr:row>
      <xdr:rowOff>28575</xdr:rowOff>
    </xdr:from>
    <xdr:to>
      <xdr:col>15</xdr:col>
      <xdr:colOff>130970</xdr:colOff>
      <xdr:row>39</xdr:row>
      <xdr:rowOff>130969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0.87659</cdr:x>
      <cdr:y>0.02064</cdr:y>
    </cdr:from>
    <cdr:to>
      <cdr:x>0.91097</cdr:x>
      <cdr:y>0.14563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7962" y="67487"/>
          <a:ext cx="312906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20</xdr:row>
      <xdr:rowOff>111919</xdr:rowOff>
    </xdr:from>
    <xdr:to>
      <xdr:col>15</xdr:col>
      <xdr:colOff>154781</xdr:colOff>
      <xdr:row>39</xdr:row>
      <xdr:rowOff>154781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0.87258</cdr:x>
      <cdr:y>0.01269</cdr:y>
    </cdr:from>
    <cdr:to>
      <cdr:x>0.91498</cdr:x>
      <cdr:y>0.12834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43822" y="40732"/>
          <a:ext cx="381126" cy="371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0.00264</cdr:x>
      <cdr:y>0.11264</cdr:y>
    </cdr:from>
    <cdr:to>
      <cdr:x>0.07</cdr:x>
      <cdr:y>0.20623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62" y="361552"/>
          <a:ext cx="616742" cy="3004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104774</xdr:rowOff>
    </xdr:from>
    <xdr:to>
      <xdr:col>15</xdr:col>
      <xdr:colOff>190500</xdr:colOff>
      <xdr:row>39</xdr:row>
      <xdr:rowOff>142874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0.87711</cdr:x>
      <cdr:y>0.01939</cdr:y>
    </cdr:from>
    <cdr:to>
      <cdr:x>0.91045</cdr:x>
      <cdr:y>0.14688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9830" y="62142"/>
          <a:ext cx="304507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35719</xdr:rowOff>
    </xdr:from>
    <xdr:to>
      <xdr:col>15</xdr:col>
      <xdr:colOff>154782</xdr:colOff>
      <xdr:row>39</xdr:row>
      <xdr:rowOff>130969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0.86883</cdr:x>
      <cdr:y>0.02051</cdr:y>
    </cdr:from>
    <cdr:to>
      <cdr:x>0.91873</cdr:x>
      <cdr:y>0.14577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37698" y="66894"/>
          <a:ext cx="4616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20</xdr:row>
      <xdr:rowOff>66675</xdr:rowOff>
    </xdr:from>
    <xdr:to>
      <xdr:col>16</xdr:col>
      <xdr:colOff>11906</xdr:colOff>
      <xdr:row>39</xdr:row>
      <xdr:rowOff>119062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0.8691</cdr:x>
      <cdr:y>0.01967</cdr:y>
    </cdr:from>
    <cdr:to>
      <cdr:x>0.91846</cdr:x>
      <cdr:y>0.1466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0851" y="63330"/>
          <a:ext cx="454420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0.71312</cdr:x>
      <cdr:y>0.00386</cdr:y>
    </cdr:from>
    <cdr:to>
      <cdr:x>0.90833</cdr:x>
      <cdr:y>0.10494</cdr:y>
    </cdr:to>
    <cdr:sp macro="" textlink="">
      <cdr:nvSpPr>
        <cdr:cNvPr id="1327105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2624" y="11906"/>
          <a:ext cx="1196973" cy="311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（日立）</a:t>
          </a:r>
        </a:p>
      </cdr:txBody>
    </cdr:sp>
  </cdr:relSizeAnchor>
  <cdr:relSizeAnchor xmlns:cdr="http://schemas.openxmlformats.org/drawingml/2006/chartDrawing">
    <cdr:from>
      <cdr:x>0.00899</cdr:x>
      <cdr:y>0.11348</cdr:y>
    </cdr:from>
    <cdr:to>
      <cdr:x>0.12487</cdr:x>
      <cdr:y>0.19394</cdr:y>
    </cdr:to>
    <cdr:sp macro="" textlink="">
      <cdr:nvSpPr>
        <cdr:cNvPr id="132710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552"/>
          <a:ext cx="613677" cy="249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23812</xdr:rowOff>
    </xdr:from>
    <xdr:to>
      <xdr:col>16</xdr:col>
      <xdr:colOff>11906</xdr:colOff>
      <xdr:row>39</xdr:row>
      <xdr:rowOff>154780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0.86706</cdr:x>
      <cdr:y>0.02118</cdr:y>
    </cdr:from>
    <cdr:to>
      <cdr:x>0.9205</cdr:x>
      <cdr:y>0.14509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8716" y="69863"/>
          <a:ext cx="4893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95249</xdr:rowOff>
    </xdr:from>
    <xdr:to>
      <xdr:col>7</xdr:col>
      <xdr:colOff>595313</xdr:colOff>
      <xdr:row>39</xdr:row>
      <xdr:rowOff>119061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100012</xdr:colOff>
      <xdr:row>20</xdr:row>
      <xdr:rowOff>130969</xdr:rowOff>
    </xdr:from>
    <xdr:to>
      <xdr:col>16</xdr:col>
      <xdr:colOff>142874</xdr:colOff>
      <xdr:row>40</xdr:row>
      <xdr:rowOff>23813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0.81533</cdr:x>
      <cdr:y>0.04252</cdr:y>
    </cdr:from>
    <cdr:to>
      <cdr:x>0.90175</cdr:x>
      <cdr:y>0.23366</cdr:y>
    </cdr:to>
    <cdr:sp macro="" textlink="">
      <cdr:nvSpPr>
        <cdr:cNvPr id="901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5115" y="135672"/>
          <a:ext cx="439351" cy="609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5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協和</a:t>
          </a:r>
        </a:p>
      </cdr:txBody>
    </cdr:sp>
  </cdr:relSizeAnchor>
  <cdr:relSizeAnchor xmlns:cdr="http://schemas.openxmlformats.org/drawingml/2006/chartDrawing">
    <cdr:from>
      <cdr:x>0.01002</cdr:x>
      <cdr:y>0.13797</cdr:y>
    </cdr:from>
    <cdr:to>
      <cdr:x>0.13398</cdr:x>
      <cdr:y>0.19385</cdr:y>
    </cdr:to>
    <cdr:sp macro="" textlink="">
      <cdr:nvSpPr>
        <cdr:cNvPr id="901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18775"/>
          <a:ext cx="589202" cy="1683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0.84445</cdr:x>
      <cdr:y>0.02108</cdr:y>
    </cdr:from>
    <cdr:to>
      <cdr:x>0.92028</cdr:x>
      <cdr:y>0.2101</cdr:y>
    </cdr:to>
    <cdr:sp macro="" textlink="">
      <cdr:nvSpPr>
        <cdr:cNvPr id="911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2377" y="68007"/>
          <a:ext cx="439351" cy="609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</cdr:x>
      <cdr:y>0.13482</cdr:y>
    </cdr:from>
    <cdr:to>
      <cdr:x>0.09664</cdr:x>
      <cdr:y>0.2214</cdr:y>
    </cdr:to>
    <cdr:sp macro="" textlink="">
      <cdr:nvSpPr>
        <cdr:cNvPr id="911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35009"/>
          <a:ext cx="566795" cy="2793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107950</xdr:rowOff>
    </xdr:from>
    <xdr:to>
      <xdr:col>24</xdr:col>
      <xdr:colOff>0</xdr:colOff>
      <xdr:row>45</xdr:row>
      <xdr:rowOff>63500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0.00618</cdr:x>
      <cdr:y>0.08617</cdr:y>
    </cdr:from>
    <cdr:to>
      <cdr:x>0.06711</cdr:x>
      <cdr:y>0.14732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625" y="393700"/>
          <a:ext cx="4699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0.81695</cdr:x>
      <cdr:y>0.01233</cdr:y>
    </cdr:from>
    <cdr:to>
      <cdr:x>0.97666</cdr:x>
      <cdr:y>0.1433</cdr:y>
    </cdr:to>
    <cdr:sp macro="" textlink="">
      <cdr:nvSpPr>
        <cdr:cNvPr id="911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0594" y="38110"/>
          <a:ext cx="928687" cy="4048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（日立以外）</a:t>
          </a:r>
          <a:endParaRPr lang="en-US" altLang="ja-JP" sz="11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0.00829</cdr:x>
      <cdr:y>0.11736</cdr:y>
    </cdr:from>
    <cdr:to>
      <cdr:x>0.10663</cdr:x>
      <cdr:y>0.20654</cdr:y>
    </cdr:to>
    <cdr:sp macro="" textlink="">
      <cdr:nvSpPr>
        <cdr:cNvPr id="1328131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7592"/>
          <a:ext cx="564833" cy="276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133349</xdr:rowOff>
    </xdr:from>
    <xdr:to>
      <xdr:col>15</xdr:col>
      <xdr:colOff>182880</xdr:colOff>
      <xdr:row>40</xdr:row>
      <xdr:rowOff>164122</xdr:rowOff>
    </xdr:to>
    <xdr:graphicFrame macro="">
      <xdr:nvGraphicFramePr>
        <xdr:cNvPr id="2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0.88486</cdr:x>
      <cdr:y>0</cdr:y>
    </cdr:from>
    <cdr:to>
      <cdr:x>0.92105</cdr:x>
      <cdr:y>0.14112</cdr:y>
    </cdr:to>
    <cdr:sp macro="" textlink="">
      <cdr:nvSpPr>
        <cdr:cNvPr id="665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70078" y="0"/>
          <a:ext cx="330027" cy="448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0.00648</cdr:x>
      <cdr:y>0.11125</cdr:y>
    </cdr:from>
    <cdr:to>
      <cdr:x>0.0758</cdr:x>
      <cdr:y>0.17159</cdr:y>
    </cdr:to>
    <cdr:sp macro="" textlink="">
      <cdr:nvSpPr>
        <cdr:cNvPr id="665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7767"/>
          <a:ext cx="489275" cy="17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S41"/>
  <sheetViews>
    <sheetView tabSelected="1" view="pageBreakPreview" zoomScale="75" zoomScaleNormal="65" zoomScaleSheetLayoutView="75" workbookViewId="0">
      <selection activeCell="N15" sqref="N15"/>
    </sheetView>
  </sheetViews>
  <sheetFormatPr defaultRowHeight="15" x14ac:dyDescent="0.3"/>
  <cols>
    <col min="1" max="1" width="32" customWidth="1"/>
    <col min="2" max="2" width="9" style="97" bestFit="1" customWidth="1"/>
    <col min="3" max="3" width="11.77734375" bestFit="1" customWidth="1"/>
    <col min="4" max="4" width="10.88671875" customWidth="1"/>
    <col min="5" max="5" width="24.109375" hidden="1" customWidth="1"/>
    <col min="6" max="6" width="4.6640625" bestFit="1" customWidth="1"/>
    <col min="7" max="7" width="9.6640625" bestFit="1" customWidth="1"/>
    <col min="8" max="8" width="23" bestFit="1" customWidth="1"/>
    <col min="9" max="13" width="9" style="31"/>
  </cols>
  <sheetData>
    <row r="1" spans="1:19" ht="18.600000000000001" x14ac:dyDescent="0.3">
      <c r="A1" s="197" t="s">
        <v>82</v>
      </c>
      <c r="B1" s="198"/>
      <c r="C1" s="198"/>
      <c r="D1" s="198"/>
      <c r="E1" s="198"/>
      <c r="F1" s="198"/>
      <c r="G1" s="198"/>
      <c r="H1" s="198"/>
      <c r="I1" s="99"/>
      <c r="J1" s="100"/>
      <c r="K1" s="100"/>
      <c r="L1" s="100"/>
      <c r="M1" s="100"/>
      <c r="N1" s="101"/>
    </row>
    <row r="2" spans="1:19" ht="22.05" customHeight="1" thickBot="1" x14ac:dyDescent="0.35">
      <c r="A2" s="102" t="s">
        <v>0</v>
      </c>
      <c r="B2" s="103" t="s">
        <v>1</v>
      </c>
      <c r="C2" s="104" t="s">
        <v>83</v>
      </c>
      <c r="D2" s="199" t="s">
        <v>84</v>
      </c>
      <c r="E2" s="200"/>
      <c r="F2" s="200"/>
      <c r="G2" s="201"/>
      <c r="H2" s="104" t="s">
        <v>85</v>
      </c>
      <c r="I2" s="100"/>
      <c r="J2" s="100"/>
      <c r="K2" s="100"/>
      <c r="L2" s="100"/>
      <c r="M2" s="100"/>
      <c r="N2" s="101"/>
    </row>
    <row r="3" spans="1:19" ht="22.05" customHeight="1" thickTop="1" x14ac:dyDescent="0.3">
      <c r="A3" s="11" t="s">
        <v>15</v>
      </c>
      <c r="B3" s="105">
        <v>144</v>
      </c>
      <c r="C3" s="12" t="s">
        <v>86</v>
      </c>
      <c r="D3" s="106">
        <f>$B$3-2</f>
        <v>142</v>
      </c>
      <c r="E3" s="107" t="s">
        <v>80</v>
      </c>
      <c r="F3" s="107" t="s">
        <v>80</v>
      </c>
      <c r="G3" s="108">
        <f>$B$3+2</f>
        <v>146</v>
      </c>
      <c r="H3" s="109" t="s">
        <v>87</v>
      </c>
      <c r="I3" s="100"/>
      <c r="J3" s="100"/>
      <c r="K3" s="100"/>
      <c r="L3" s="100"/>
      <c r="M3" s="100"/>
      <c r="N3" s="101"/>
    </row>
    <row r="4" spans="1:19" ht="22.05" customHeight="1" thickBot="1" x14ac:dyDescent="0.35">
      <c r="A4" s="13" t="s">
        <v>16</v>
      </c>
      <c r="B4" s="110">
        <v>6.4</v>
      </c>
      <c r="C4" s="14" t="s">
        <v>88</v>
      </c>
      <c r="D4" s="111">
        <f>$B$4-0.2</f>
        <v>6.2</v>
      </c>
      <c r="E4" s="112" t="s">
        <v>80</v>
      </c>
      <c r="F4" s="112" t="s">
        <v>80</v>
      </c>
      <c r="G4" s="113">
        <f>$B$4+0.2</f>
        <v>6.6000000000000005</v>
      </c>
      <c r="H4" s="114" t="s">
        <v>89</v>
      </c>
      <c r="I4" s="100"/>
      <c r="J4" s="100"/>
      <c r="K4" s="100"/>
      <c r="L4" s="100"/>
      <c r="M4" s="100"/>
      <c r="N4" s="101"/>
    </row>
    <row r="5" spans="1:19" s="9" customFormat="1" ht="22.05" customHeight="1" thickTop="1" x14ac:dyDescent="0.3">
      <c r="A5" s="15" t="s">
        <v>90</v>
      </c>
      <c r="B5" s="115">
        <v>110</v>
      </c>
      <c r="C5" s="16" t="s">
        <v>88</v>
      </c>
      <c r="D5" s="116">
        <f>$B$5-3</f>
        <v>107</v>
      </c>
      <c r="E5" s="117" t="s">
        <v>80</v>
      </c>
      <c r="F5" s="117" t="s">
        <v>80</v>
      </c>
      <c r="G5" s="118">
        <f>$B$5+3</f>
        <v>113</v>
      </c>
      <c r="H5" s="119" t="s">
        <v>91</v>
      </c>
      <c r="I5" s="120"/>
      <c r="J5" s="120"/>
      <c r="K5" s="120"/>
      <c r="L5" s="120"/>
      <c r="M5" s="120"/>
      <c r="N5" s="121"/>
    </row>
    <row r="6" spans="1:19" ht="22.05" customHeight="1" thickBot="1" x14ac:dyDescent="0.35">
      <c r="A6" s="13" t="s">
        <v>73</v>
      </c>
      <c r="B6" s="110">
        <v>108</v>
      </c>
      <c r="C6" s="14" t="s">
        <v>88</v>
      </c>
      <c r="D6" s="111">
        <f>$B$6-3</f>
        <v>105</v>
      </c>
      <c r="E6" s="112" t="s">
        <v>80</v>
      </c>
      <c r="F6" s="112" t="s">
        <v>80</v>
      </c>
      <c r="G6" s="113">
        <f>$B$6+3</f>
        <v>111</v>
      </c>
      <c r="H6" s="114" t="s">
        <v>92</v>
      </c>
      <c r="I6" s="100"/>
      <c r="J6" s="100"/>
      <c r="K6" s="100"/>
      <c r="L6" s="100"/>
      <c r="M6" s="100"/>
      <c r="N6" s="101"/>
    </row>
    <row r="7" spans="1:19" ht="22.05" customHeight="1" thickTop="1" x14ac:dyDescent="0.3">
      <c r="A7" s="17" t="s">
        <v>18</v>
      </c>
      <c r="B7" s="122">
        <v>11.4</v>
      </c>
      <c r="C7" s="16" t="s">
        <v>93</v>
      </c>
      <c r="D7" s="123">
        <f>$B$7-0.5</f>
        <v>10.9</v>
      </c>
      <c r="E7" s="117" t="s">
        <v>80</v>
      </c>
      <c r="F7" s="117" t="s">
        <v>80</v>
      </c>
      <c r="G7" s="124">
        <f>$B$7+0.5</f>
        <v>11.9</v>
      </c>
      <c r="H7" s="119" t="s">
        <v>94</v>
      </c>
      <c r="I7" s="100"/>
      <c r="J7" s="100"/>
      <c r="K7" s="100"/>
      <c r="L7" s="100"/>
      <c r="M7" s="100"/>
      <c r="N7" s="101"/>
    </row>
    <row r="8" spans="1:19" ht="22.05" customHeight="1" x14ac:dyDescent="0.3">
      <c r="A8" s="11" t="s">
        <v>14</v>
      </c>
      <c r="B8" s="105">
        <v>184</v>
      </c>
      <c r="C8" s="12" t="s">
        <v>95</v>
      </c>
      <c r="D8" s="125">
        <f>$B$8-5</f>
        <v>179</v>
      </c>
      <c r="E8" s="126" t="s">
        <v>80</v>
      </c>
      <c r="F8" s="126" t="s">
        <v>80</v>
      </c>
      <c r="G8" s="127">
        <f>$B$8+5</f>
        <v>189</v>
      </c>
      <c r="H8" s="109" t="s">
        <v>96</v>
      </c>
      <c r="I8" s="100"/>
      <c r="J8" s="100"/>
      <c r="K8" s="100"/>
      <c r="L8" s="100"/>
      <c r="M8" s="100"/>
      <c r="N8" s="101"/>
    </row>
    <row r="9" spans="1:19" ht="22.05" customHeight="1" x14ac:dyDescent="0.3">
      <c r="A9" s="15" t="s">
        <v>8</v>
      </c>
      <c r="B9" s="128">
        <v>157</v>
      </c>
      <c r="C9" s="18" t="s">
        <v>95</v>
      </c>
      <c r="D9" s="129">
        <f>ROUNDDOWN($B$9*0.95,0)</f>
        <v>149</v>
      </c>
      <c r="E9" s="126" t="s">
        <v>80</v>
      </c>
      <c r="F9" s="126" t="s">
        <v>80</v>
      </c>
      <c r="G9" s="130">
        <f>ROUNDUP($B$9*1.05,0)</f>
        <v>165</v>
      </c>
      <c r="H9" s="131" t="s">
        <v>97</v>
      </c>
      <c r="I9" s="100"/>
      <c r="J9" s="100"/>
      <c r="K9" s="100"/>
      <c r="L9" s="100"/>
      <c r="M9" s="100"/>
      <c r="N9" s="101"/>
      <c r="O9" s="101"/>
      <c r="P9" s="101"/>
      <c r="Q9" s="101"/>
      <c r="R9" s="101"/>
      <c r="S9" s="101"/>
    </row>
    <row r="10" spans="1:19" ht="22.05" customHeight="1" thickBot="1" x14ac:dyDescent="0.35">
      <c r="A10" s="19" t="s">
        <v>98</v>
      </c>
      <c r="B10" s="132">
        <v>77</v>
      </c>
      <c r="C10" s="20" t="s">
        <v>95</v>
      </c>
      <c r="D10" s="133">
        <f>ROUNDDOWN($B$10*0.95,0)</f>
        <v>73</v>
      </c>
      <c r="E10" s="134" t="s">
        <v>99</v>
      </c>
      <c r="F10" s="134" t="s">
        <v>99</v>
      </c>
      <c r="G10" s="135">
        <f>ROUNDUP($B$10*1.05,0)</f>
        <v>81</v>
      </c>
      <c r="H10" s="136" t="s">
        <v>100</v>
      </c>
      <c r="I10" s="100"/>
      <c r="J10" s="100"/>
      <c r="K10" s="100"/>
      <c r="L10" s="100"/>
      <c r="M10" s="100"/>
      <c r="N10" s="101"/>
      <c r="O10" s="101"/>
      <c r="P10" s="101"/>
      <c r="Q10" s="101"/>
      <c r="R10" s="101"/>
      <c r="S10" s="101"/>
    </row>
    <row r="11" spans="1:19" ht="22.05" customHeight="1" thickTop="1" x14ac:dyDescent="0.3">
      <c r="A11" s="137" t="s">
        <v>101</v>
      </c>
      <c r="B11" s="138">
        <v>47</v>
      </c>
      <c r="C11" s="139" t="s">
        <v>95</v>
      </c>
      <c r="D11" s="140">
        <f>$B$11-3</f>
        <v>44</v>
      </c>
      <c r="E11" s="141" t="s">
        <v>99</v>
      </c>
      <c r="F11" s="141" t="s">
        <v>99</v>
      </c>
      <c r="G11" s="142">
        <f>$B$11+3</f>
        <v>50</v>
      </c>
      <c r="H11" s="143" t="s">
        <v>102</v>
      </c>
      <c r="I11" s="100"/>
      <c r="J11" s="100"/>
      <c r="K11" s="100"/>
      <c r="L11" s="100"/>
      <c r="M11" s="100"/>
      <c r="N11" s="101"/>
      <c r="O11" s="101"/>
      <c r="P11" s="101"/>
      <c r="Q11" s="101"/>
      <c r="R11" s="101"/>
      <c r="S11" s="101"/>
    </row>
    <row r="12" spans="1:19" ht="22.05" customHeight="1" thickBot="1" x14ac:dyDescent="0.35">
      <c r="A12" s="144" t="s">
        <v>74</v>
      </c>
      <c r="B12" s="110">
        <v>54</v>
      </c>
      <c r="C12" s="14" t="s">
        <v>95</v>
      </c>
      <c r="D12" s="111">
        <f>$B$12-3</f>
        <v>51</v>
      </c>
      <c r="E12" s="112" t="s">
        <v>99</v>
      </c>
      <c r="F12" s="112" t="s">
        <v>99</v>
      </c>
      <c r="G12" s="113">
        <f>$B$12+3</f>
        <v>57</v>
      </c>
      <c r="H12" s="114" t="s">
        <v>103</v>
      </c>
      <c r="I12" s="100"/>
      <c r="J12" s="100"/>
      <c r="K12" s="100"/>
      <c r="L12" s="100"/>
      <c r="M12" s="100"/>
      <c r="N12" s="101"/>
      <c r="O12" s="101"/>
      <c r="P12" s="101"/>
      <c r="Q12" s="101"/>
      <c r="R12" s="101"/>
      <c r="S12" s="101"/>
    </row>
    <row r="13" spans="1:19" ht="22.05" customHeight="1" thickTop="1" thickBot="1" x14ac:dyDescent="0.35">
      <c r="A13" s="145" t="s">
        <v>9</v>
      </c>
      <c r="B13" s="146">
        <v>6.5</v>
      </c>
      <c r="C13" s="147" t="s">
        <v>10</v>
      </c>
      <c r="D13" s="148">
        <f>$B$13-0.2</f>
        <v>6.3</v>
      </c>
      <c r="E13" s="149" t="s">
        <v>99</v>
      </c>
      <c r="F13" s="149" t="s">
        <v>99</v>
      </c>
      <c r="G13" s="150">
        <f>$B$13+0.2</f>
        <v>6.7</v>
      </c>
      <c r="H13" s="151" t="s">
        <v>104</v>
      </c>
      <c r="I13" s="100"/>
      <c r="J13" s="100"/>
      <c r="K13" s="100"/>
      <c r="L13" s="100"/>
      <c r="M13" s="100"/>
      <c r="N13" s="101"/>
      <c r="O13" s="101"/>
      <c r="P13" s="101"/>
      <c r="Q13" s="101"/>
      <c r="R13" s="101"/>
      <c r="S13" s="101"/>
    </row>
    <row r="14" spans="1:19" ht="22.05" customHeight="1" thickTop="1" x14ac:dyDescent="0.3">
      <c r="A14" s="17" t="s">
        <v>75</v>
      </c>
      <c r="B14" s="122">
        <v>4.0999999999999996</v>
      </c>
      <c r="C14" s="16" t="s">
        <v>10</v>
      </c>
      <c r="D14" s="123">
        <f>$B$14-0.2</f>
        <v>3.8999999999999995</v>
      </c>
      <c r="E14" s="117" t="s">
        <v>99</v>
      </c>
      <c r="F14" s="117" t="s">
        <v>99</v>
      </c>
      <c r="G14" s="124">
        <f>$B$14+0.2</f>
        <v>4.3</v>
      </c>
      <c r="H14" s="119" t="s">
        <v>105</v>
      </c>
      <c r="I14" s="100"/>
      <c r="J14" s="100"/>
      <c r="K14" s="100"/>
      <c r="L14" s="100"/>
      <c r="M14" s="100"/>
      <c r="N14" s="101"/>
      <c r="O14" s="101"/>
      <c r="P14" s="101"/>
      <c r="Q14" s="101"/>
      <c r="R14" s="101"/>
      <c r="S14" s="101"/>
    </row>
    <row r="15" spans="1:19" ht="22.05" customHeight="1" thickBot="1" x14ac:dyDescent="0.35">
      <c r="A15" s="13" t="s">
        <v>106</v>
      </c>
      <c r="B15" s="152">
        <v>4</v>
      </c>
      <c r="C15" s="14" t="s">
        <v>10</v>
      </c>
      <c r="D15" s="153">
        <f>$B$15-0.2</f>
        <v>3.8</v>
      </c>
      <c r="E15" s="112" t="s">
        <v>99</v>
      </c>
      <c r="F15" s="112" t="s">
        <v>99</v>
      </c>
      <c r="G15" s="154">
        <f>$B$15+0.2</f>
        <v>4.2</v>
      </c>
      <c r="H15" s="114" t="s">
        <v>105</v>
      </c>
      <c r="I15" s="100"/>
      <c r="J15" s="100"/>
      <c r="K15" s="100"/>
      <c r="L15" s="100"/>
      <c r="M15" s="100"/>
      <c r="N15" s="101"/>
      <c r="O15" s="101"/>
      <c r="P15" s="101"/>
      <c r="Q15" s="101"/>
      <c r="R15" s="101"/>
      <c r="S15" s="101"/>
    </row>
    <row r="16" spans="1:19" ht="22.05" customHeight="1" thickTop="1" x14ac:dyDescent="0.3">
      <c r="A16" s="23" t="s">
        <v>107</v>
      </c>
      <c r="B16" s="155">
        <v>2.2999999999999998</v>
      </c>
      <c r="C16" s="12" t="s">
        <v>95</v>
      </c>
      <c r="D16" s="156">
        <f>ROUNDDOWN($B$16*0.9,1)</f>
        <v>2</v>
      </c>
      <c r="E16" s="126" t="s">
        <v>99</v>
      </c>
      <c r="F16" s="126" t="s">
        <v>99</v>
      </c>
      <c r="G16" s="157">
        <f>ROUNDUP($B$16*1.1,1)</f>
        <v>2.6</v>
      </c>
      <c r="H16" s="109" t="s">
        <v>108</v>
      </c>
      <c r="I16" s="100"/>
      <c r="J16" s="158"/>
      <c r="K16" s="159"/>
      <c r="L16" s="100"/>
      <c r="M16" s="100"/>
      <c r="N16" s="101"/>
      <c r="O16" s="101"/>
      <c r="P16" s="101"/>
      <c r="Q16" s="101"/>
      <c r="R16" s="101"/>
      <c r="S16" s="101"/>
    </row>
    <row r="17" spans="1:19" ht="22.05" customHeight="1" x14ac:dyDescent="0.3">
      <c r="A17" s="17" t="s">
        <v>21</v>
      </c>
      <c r="B17" s="160">
        <v>2.04</v>
      </c>
      <c r="C17" s="16" t="s">
        <v>95</v>
      </c>
      <c r="D17" s="161">
        <f>$B$17-0.2</f>
        <v>1.84</v>
      </c>
      <c r="E17" s="117" t="s">
        <v>99</v>
      </c>
      <c r="F17" s="117" t="s">
        <v>99</v>
      </c>
      <c r="G17" s="162">
        <f>$B$17+0.2</f>
        <v>2.2400000000000002</v>
      </c>
      <c r="H17" s="119" t="s">
        <v>109</v>
      </c>
      <c r="I17" s="100"/>
      <c r="J17" s="100"/>
      <c r="K17" s="100"/>
      <c r="L17" s="100"/>
      <c r="M17" s="100"/>
      <c r="N17" s="101"/>
      <c r="O17" s="101"/>
      <c r="P17" s="101"/>
      <c r="Q17" s="101"/>
      <c r="R17" s="101"/>
      <c r="S17" s="101"/>
    </row>
    <row r="18" spans="1:19" ht="22.05" customHeight="1" x14ac:dyDescent="0.3">
      <c r="A18" s="11" t="s">
        <v>13</v>
      </c>
      <c r="B18" s="155">
        <v>6.6</v>
      </c>
      <c r="C18" s="12" t="s">
        <v>95</v>
      </c>
      <c r="D18" s="156">
        <f>$B$18-0.3</f>
        <v>6.3</v>
      </c>
      <c r="E18" s="126" t="s">
        <v>99</v>
      </c>
      <c r="F18" s="126" t="s">
        <v>99</v>
      </c>
      <c r="G18" s="157">
        <f>$B$18+0.3</f>
        <v>6.8999999999999995</v>
      </c>
      <c r="H18" s="109" t="s">
        <v>110</v>
      </c>
      <c r="I18" s="100"/>
      <c r="J18" s="100"/>
      <c r="K18" s="100"/>
      <c r="L18" s="100"/>
      <c r="M18" s="100"/>
      <c r="N18" s="101"/>
      <c r="O18" s="101"/>
      <c r="P18" s="101"/>
      <c r="Q18" s="101"/>
      <c r="R18" s="101"/>
      <c r="S18" s="101"/>
    </row>
    <row r="19" spans="1:19" ht="22.05" customHeight="1" x14ac:dyDescent="0.3">
      <c r="A19" s="17" t="s">
        <v>11</v>
      </c>
      <c r="B19" s="115">
        <v>33</v>
      </c>
      <c r="C19" s="16" t="s">
        <v>95</v>
      </c>
      <c r="D19" s="125">
        <f>$B$19-2</f>
        <v>31</v>
      </c>
      <c r="E19" s="126" t="s">
        <v>99</v>
      </c>
      <c r="F19" s="126" t="s">
        <v>99</v>
      </c>
      <c r="G19" s="127">
        <f>$B$19+2</f>
        <v>35</v>
      </c>
      <c r="H19" s="119" t="s">
        <v>111</v>
      </c>
      <c r="I19" s="100"/>
      <c r="J19" s="100"/>
      <c r="K19" s="100"/>
      <c r="L19" s="100"/>
      <c r="M19" s="100"/>
      <c r="N19" s="101"/>
      <c r="O19" s="101"/>
      <c r="P19" s="101"/>
      <c r="Q19" s="101"/>
      <c r="R19" s="101"/>
      <c r="S19" s="101"/>
    </row>
    <row r="20" spans="1:19" ht="22.05" customHeight="1" x14ac:dyDescent="0.3">
      <c r="A20" s="11" t="s">
        <v>12</v>
      </c>
      <c r="B20" s="163">
        <v>3.01</v>
      </c>
      <c r="C20" s="16" t="s">
        <v>112</v>
      </c>
      <c r="D20" s="164">
        <f>$B$20-0.2</f>
        <v>2.8099999999999996</v>
      </c>
      <c r="E20" s="126" t="s">
        <v>99</v>
      </c>
      <c r="F20" s="126" t="s">
        <v>99</v>
      </c>
      <c r="G20" s="165">
        <f>$B$20+0.2</f>
        <v>3.21</v>
      </c>
      <c r="H20" s="109" t="s">
        <v>113</v>
      </c>
      <c r="I20" s="100"/>
      <c r="J20" s="100"/>
      <c r="K20" s="100"/>
      <c r="L20" s="100"/>
      <c r="M20" s="100"/>
      <c r="N20" s="101"/>
      <c r="O20" s="101"/>
      <c r="P20" s="101"/>
      <c r="Q20" s="101"/>
      <c r="R20" s="101"/>
      <c r="S20" s="101"/>
    </row>
    <row r="21" spans="1:19" ht="22.05" customHeight="1" x14ac:dyDescent="0.3">
      <c r="A21" s="17" t="s">
        <v>2</v>
      </c>
      <c r="B21" s="115">
        <v>95</v>
      </c>
      <c r="C21" s="16" t="s">
        <v>114</v>
      </c>
      <c r="D21" s="129">
        <f>ROUNDDOWN($B$21*0.95,0)</f>
        <v>90</v>
      </c>
      <c r="E21" s="126" t="s">
        <v>99</v>
      </c>
      <c r="F21" s="126" t="s">
        <v>99</v>
      </c>
      <c r="G21" s="130">
        <f>ROUNDUP($B$21*1.05,0)</f>
        <v>100</v>
      </c>
      <c r="H21" s="119" t="s">
        <v>115</v>
      </c>
      <c r="I21" s="100"/>
      <c r="J21" s="100"/>
      <c r="K21" s="100"/>
      <c r="L21" s="100"/>
      <c r="M21" s="100"/>
      <c r="N21" s="101"/>
      <c r="O21" s="101"/>
      <c r="P21" s="101"/>
      <c r="Q21" s="101"/>
      <c r="R21" s="101"/>
      <c r="S21" s="101"/>
    </row>
    <row r="22" spans="1:19" ht="22.05" customHeight="1" x14ac:dyDescent="0.3">
      <c r="A22" s="11" t="s">
        <v>3</v>
      </c>
      <c r="B22" s="105">
        <v>81</v>
      </c>
      <c r="C22" s="16" t="s">
        <v>114</v>
      </c>
      <c r="D22" s="129">
        <f>ROUNDDOWN($B$22*0.95,0)</f>
        <v>76</v>
      </c>
      <c r="E22" s="126" t="s">
        <v>99</v>
      </c>
      <c r="F22" s="126" t="s">
        <v>99</v>
      </c>
      <c r="G22" s="130">
        <f>ROUNDUP($B$22*1.05,0)</f>
        <v>86</v>
      </c>
      <c r="H22" s="119" t="s">
        <v>115</v>
      </c>
      <c r="I22" s="100"/>
      <c r="J22" s="100"/>
      <c r="K22" s="100"/>
      <c r="L22" s="100"/>
      <c r="M22" s="100"/>
      <c r="N22" s="101"/>
      <c r="O22" s="101"/>
      <c r="P22" s="101"/>
      <c r="Q22" s="101"/>
      <c r="R22" s="101"/>
      <c r="S22" s="101"/>
    </row>
    <row r="23" spans="1:19" ht="22.05" customHeight="1" x14ac:dyDescent="0.3">
      <c r="A23" s="11" t="s">
        <v>116</v>
      </c>
      <c r="B23" s="105">
        <v>76</v>
      </c>
      <c r="C23" s="16" t="s">
        <v>114</v>
      </c>
      <c r="D23" s="129">
        <f>ROUNDDOWN($B$23*0.95,0)</f>
        <v>72</v>
      </c>
      <c r="E23" s="126" t="s">
        <v>99</v>
      </c>
      <c r="F23" s="126" t="s">
        <v>99</v>
      </c>
      <c r="G23" s="130">
        <f>ROUNDUP($B$23*1.05,0)</f>
        <v>80</v>
      </c>
      <c r="H23" s="119" t="s">
        <v>117</v>
      </c>
      <c r="I23" s="100"/>
      <c r="J23" s="100"/>
      <c r="K23" s="100"/>
      <c r="L23" s="100"/>
      <c r="M23" s="100"/>
      <c r="N23" s="101"/>
      <c r="O23" s="101"/>
      <c r="P23" s="101"/>
      <c r="Q23" s="101"/>
      <c r="R23" s="101"/>
      <c r="S23" s="101"/>
    </row>
    <row r="24" spans="1:19" ht="22.05" customHeight="1" x14ac:dyDescent="0.3">
      <c r="A24" s="11" t="s">
        <v>4</v>
      </c>
      <c r="B24" s="105">
        <v>280</v>
      </c>
      <c r="C24" s="16" t="s">
        <v>114</v>
      </c>
      <c r="D24" s="129">
        <f>ROUNDDOWN($B$24*0.95,0)</f>
        <v>266</v>
      </c>
      <c r="E24" s="126" t="s">
        <v>99</v>
      </c>
      <c r="F24" s="126" t="s">
        <v>99</v>
      </c>
      <c r="G24" s="130">
        <f>ROUNDUP($B$24*1.05,0)</f>
        <v>294</v>
      </c>
      <c r="H24" s="109" t="s">
        <v>118</v>
      </c>
      <c r="I24" s="100"/>
      <c r="J24" s="100"/>
      <c r="K24" s="100"/>
      <c r="L24" s="100"/>
      <c r="M24" s="100"/>
      <c r="N24" s="101"/>
      <c r="O24" s="101"/>
      <c r="P24" s="101"/>
      <c r="Q24" s="101"/>
      <c r="R24" s="101"/>
      <c r="S24" s="101"/>
    </row>
    <row r="25" spans="1:19" ht="22.05" customHeight="1" x14ac:dyDescent="0.3">
      <c r="A25" s="11" t="s">
        <v>5</v>
      </c>
      <c r="B25" s="105">
        <v>282</v>
      </c>
      <c r="C25" s="16" t="s">
        <v>114</v>
      </c>
      <c r="D25" s="129">
        <f>ROUNDDOWN($B$25*0.95,0)</f>
        <v>267</v>
      </c>
      <c r="E25" s="126" t="s">
        <v>99</v>
      </c>
      <c r="F25" s="126" t="s">
        <v>99</v>
      </c>
      <c r="G25" s="130">
        <f>ROUNDUP($B$25*1.05,0)</f>
        <v>297</v>
      </c>
      <c r="H25" s="109" t="s">
        <v>119</v>
      </c>
      <c r="I25" s="100"/>
      <c r="J25" s="100"/>
      <c r="K25" s="100"/>
      <c r="L25" s="100"/>
      <c r="M25" s="100"/>
      <c r="N25" s="101"/>
      <c r="O25" s="101"/>
      <c r="P25" s="101"/>
      <c r="Q25" s="101"/>
      <c r="R25" s="101"/>
      <c r="S25" s="101"/>
    </row>
    <row r="26" spans="1:19" ht="22.05" customHeight="1" x14ac:dyDescent="0.3">
      <c r="A26" s="11" t="s">
        <v>120</v>
      </c>
      <c r="B26" s="105">
        <v>304</v>
      </c>
      <c r="C26" s="16" t="s">
        <v>114</v>
      </c>
      <c r="D26" s="129">
        <f>ROUNDDOWN($B$26*0.95,0)</f>
        <v>288</v>
      </c>
      <c r="E26" s="126" t="s">
        <v>99</v>
      </c>
      <c r="F26" s="126" t="s">
        <v>99</v>
      </c>
      <c r="G26" s="130">
        <f>ROUNDUP($B$26*1.05,0)</f>
        <v>320</v>
      </c>
      <c r="H26" s="109" t="s">
        <v>121</v>
      </c>
      <c r="I26" s="100"/>
      <c r="J26" s="100"/>
      <c r="K26" s="100"/>
      <c r="L26" s="100"/>
      <c r="M26" s="100"/>
      <c r="N26" s="101"/>
      <c r="O26" s="101"/>
      <c r="P26" s="101"/>
      <c r="Q26" s="101"/>
      <c r="R26" s="101"/>
      <c r="S26" s="101"/>
    </row>
    <row r="27" spans="1:19" ht="22.05" customHeight="1" x14ac:dyDescent="0.3">
      <c r="A27" s="11" t="s">
        <v>122</v>
      </c>
      <c r="B27" s="105">
        <v>223</v>
      </c>
      <c r="C27" s="16" t="s">
        <v>114</v>
      </c>
      <c r="D27" s="129">
        <f>ROUNDDOWN($B$27*0.95,0)</f>
        <v>211</v>
      </c>
      <c r="E27" s="126" t="s">
        <v>99</v>
      </c>
      <c r="F27" s="126" t="s">
        <v>99</v>
      </c>
      <c r="G27" s="130">
        <f>ROUNDUP($B$27*1.05,0)</f>
        <v>235</v>
      </c>
      <c r="H27" s="109" t="s">
        <v>123</v>
      </c>
      <c r="I27" s="100"/>
      <c r="J27" s="100"/>
      <c r="K27" s="100"/>
      <c r="L27" s="100"/>
      <c r="M27" s="100"/>
      <c r="N27" s="101"/>
      <c r="O27" s="101"/>
      <c r="P27" s="101"/>
      <c r="Q27" s="101"/>
      <c r="R27" s="101"/>
      <c r="S27" s="101"/>
    </row>
    <row r="28" spans="1:19" ht="22.05" customHeight="1" x14ac:dyDescent="0.3">
      <c r="A28" s="11" t="s">
        <v>124</v>
      </c>
      <c r="B28" s="105">
        <v>297</v>
      </c>
      <c r="C28" s="16" t="s">
        <v>114</v>
      </c>
      <c r="D28" s="129">
        <f>ROUNDDOWN($B$28*0.95,0)</f>
        <v>282</v>
      </c>
      <c r="E28" s="126" t="s">
        <v>99</v>
      </c>
      <c r="F28" s="126" t="s">
        <v>99</v>
      </c>
      <c r="G28" s="130">
        <f>ROUNDUP($B$28*1.05,0)</f>
        <v>312</v>
      </c>
      <c r="H28" s="109" t="s">
        <v>125</v>
      </c>
      <c r="I28" s="100"/>
      <c r="J28" s="100"/>
      <c r="K28" s="100"/>
      <c r="L28" s="100"/>
      <c r="M28" s="100"/>
      <c r="N28" s="101"/>
      <c r="O28" s="101"/>
      <c r="P28" s="101"/>
      <c r="Q28" s="101"/>
      <c r="R28" s="101"/>
      <c r="S28" s="101"/>
    </row>
    <row r="29" spans="1:19" ht="22.05" customHeight="1" x14ac:dyDescent="0.3">
      <c r="A29" s="11" t="s">
        <v>20</v>
      </c>
      <c r="B29" s="166">
        <v>154</v>
      </c>
      <c r="C29" s="12" t="s">
        <v>126</v>
      </c>
      <c r="D29" s="129">
        <f>ROUNDDOWN($B$29*0.95,0)</f>
        <v>146</v>
      </c>
      <c r="E29" s="126" t="s">
        <v>99</v>
      </c>
      <c r="F29" s="126" t="s">
        <v>99</v>
      </c>
      <c r="G29" s="130">
        <f>ROUNDUP($B$29*1.05,0)</f>
        <v>162</v>
      </c>
      <c r="H29" s="109" t="s">
        <v>127</v>
      </c>
      <c r="I29" s="100"/>
      <c r="J29" s="100"/>
      <c r="K29" s="100"/>
      <c r="L29" s="100"/>
      <c r="M29" s="100"/>
      <c r="N29" s="101"/>
      <c r="O29" s="101"/>
      <c r="P29" s="101"/>
      <c r="Q29" s="101"/>
      <c r="R29" s="101"/>
      <c r="S29" s="101"/>
    </row>
    <row r="30" spans="1:19" ht="22.05" customHeight="1" x14ac:dyDescent="0.3">
      <c r="A30" s="11" t="s">
        <v>128</v>
      </c>
      <c r="B30" s="155">
        <v>2.8</v>
      </c>
      <c r="C30" s="12" t="s">
        <v>112</v>
      </c>
      <c r="D30" s="156">
        <f>$B$30-0.2</f>
        <v>2.5999999999999996</v>
      </c>
      <c r="E30" s="126" t="s">
        <v>99</v>
      </c>
      <c r="F30" s="126" t="s">
        <v>99</v>
      </c>
      <c r="G30" s="157">
        <f>$B$30+0.2</f>
        <v>3</v>
      </c>
      <c r="H30" s="109" t="s">
        <v>129</v>
      </c>
      <c r="I30" s="100"/>
      <c r="J30" s="100"/>
      <c r="K30" s="100"/>
      <c r="L30" s="100"/>
      <c r="M30" s="100"/>
      <c r="N30" s="101"/>
      <c r="O30" s="101"/>
      <c r="P30" s="101"/>
      <c r="Q30" s="101"/>
      <c r="R30" s="101"/>
      <c r="S30" s="101"/>
    </row>
    <row r="31" spans="1:19" ht="22.05" customHeight="1" x14ac:dyDescent="0.3">
      <c r="A31" s="11" t="s">
        <v>19</v>
      </c>
      <c r="B31" s="155">
        <v>5.9</v>
      </c>
      <c r="C31" s="12" t="s">
        <v>112</v>
      </c>
      <c r="D31" s="156">
        <f>$B$31-0.2</f>
        <v>5.7</v>
      </c>
      <c r="E31" s="126" t="s">
        <v>99</v>
      </c>
      <c r="F31" s="126" t="s">
        <v>99</v>
      </c>
      <c r="G31" s="157">
        <f>$B$31+0.2</f>
        <v>6.1000000000000005</v>
      </c>
      <c r="H31" s="109" t="s">
        <v>129</v>
      </c>
      <c r="I31" s="100"/>
      <c r="J31" s="100"/>
      <c r="K31" s="100"/>
      <c r="L31" s="100"/>
      <c r="M31" s="100"/>
      <c r="N31" s="101"/>
      <c r="O31" s="101"/>
      <c r="P31" s="101"/>
      <c r="Q31" s="101"/>
      <c r="R31" s="101"/>
      <c r="S31" s="101"/>
    </row>
    <row r="32" spans="1:19" ht="22.05" customHeight="1" x14ac:dyDescent="0.3">
      <c r="A32" s="11" t="s">
        <v>22</v>
      </c>
      <c r="B32" s="166">
        <v>965</v>
      </c>
      <c r="C32" s="12" t="s">
        <v>112</v>
      </c>
      <c r="D32" s="129">
        <f>ROUNDDOWN($B$32*0.95,0)</f>
        <v>916</v>
      </c>
      <c r="E32" s="126" t="s">
        <v>99</v>
      </c>
      <c r="F32" s="126" t="s">
        <v>99</v>
      </c>
      <c r="G32" s="130">
        <f>ROUNDUP($B$32*1.05,0)</f>
        <v>1014</v>
      </c>
      <c r="H32" s="109" t="s">
        <v>130</v>
      </c>
      <c r="I32" s="100"/>
      <c r="J32" s="100"/>
      <c r="K32" s="100"/>
      <c r="L32" s="100"/>
      <c r="M32" s="100"/>
      <c r="N32" s="101"/>
      <c r="O32" s="101"/>
      <c r="P32" s="101"/>
      <c r="Q32" s="101"/>
      <c r="R32" s="101"/>
      <c r="S32" s="101"/>
    </row>
    <row r="33" spans="1:19" ht="22.05" customHeight="1" x14ac:dyDescent="0.3">
      <c r="A33" s="11" t="s">
        <v>23</v>
      </c>
      <c r="B33" s="166">
        <v>200</v>
      </c>
      <c r="C33" s="12" t="s">
        <v>112</v>
      </c>
      <c r="D33" s="129">
        <f>ROUNDDOWN($B$33*0.9,0)</f>
        <v>180</v>
      </c>
      <c r="E33" s="126" t="s">
        <v>99</v>
      </c>
      <c r="F33" s="126" t="s">
        <v>99</v>
      </c>
      <c r="G33" s="130">
        <f>ROUNDUP($B$33*1.1,0)</f>
        <v>220</v>
      </c>
      <c r="H33" s="109" t="s">
        <v>131</v>
      </c>
      <c r="I33" s="100"/>
      <c r="J33" s="100"/>
      <c r="K33" s="100"/>
      <c r="L33" s="100"/>
      <c r="M33" s="100"/>
      <c r="N33" s="101"/>
      <c r="O33" s="101"/>
      <c r="P33" s="101"/>
      <c r="Q33" s="101"/>
      <c r="R33" s="101"/>
      <c r="S33" s="101"/>
    </row>
    <row r="34" spans="1:19" ht="22.05" customHeight="1" x14ac:dyDescent="0.3">
      <c r="A34" s="11" t="s">
        <v>24</v>
      </c>
      <c r="B34" s="166">
        <v>92</v>
      </c>
      <c r="C34" s="12" t="s">
        <v>112</v>
      </c>
      <c r="D34" s="129">
        <f>ROUNDDOWN($B$34*0.9,0)</f>
        <v>82</v>
      </c>
      <c r="E34" s="126" t="s">
        <v>99</v>
      </c>
      <c r="F34" s="126" t="s">
        <v>99</v>
      </c>
      <c r="G34" s="130">
        <f>ROUNDUP($B$34*1.1,0)</f>
        <v>102</v>
      </c>
      <c r="H34" s="109" t="s">
        <v>132</v>
      </c>
      <c r="I34" s="100"/>
      <c r="J34" s="100"/>
      <c r="K34" s="100"/>
      <c r="L34" s="100"/>
      <c r="M34" s="100"/>
      <c r="N34" s="101"/>
      <c r="O34" s="101"/>
      <c r="P34" s="101"/>
      <c r="Q34" s="101"/>
      <c r="R34" s="101"/>
      <c r="S34" s="101"/>
    </row>
    <row r="35" spans="1:19" ht="22.05" customHeight="1" x14ac:dyDescent="0.3">
      <c r="A35" s="21" t="s">
        <v>62</v>
      </c>
      <c r="B35" s="167"/>
      <c r="C35" s="22"/>
      <c r="D35" s="168"/>
      <c r="E35" s="169"/>
      <c r="F35" s="169"/>
      <c r="G35" s="170"/>
      <c r="H35" s="171"/>
      <c r="I35" s="100"/>
      <c r="J35" s="100"/>
      <c r="K35" s="100"/>
      <c r="L35" s="100"/>
      <c r="M35" s="100"/>
      <c r="N35" s="101"/>
      <c r="O35" s="101"/>
      <c r="P35" s="101"/>
      <c r="Q35" s="101"/>
      <c r="R35" s="101"/>
      <c r="S35" s="101"/>
    </row>
    <row r="36" spans="1:19" ht="22.05" customHeight="1" x14ac:dyDescent="0.3">
      <c r="A36" s="172" t="s">
        <v>76</v>
      </c>
      <c r="B36" s="115">
        <v>83</v>
      </c>
      <c r="C36" s="12" t="s">
        <v>112</v>
      </c>
      <c r="D36" s="129">
        <f>$B$36-5</f>
        <v>78</v>
      </c>
      <c r="E36" s="126" t="s">
        <v>99</v>
      </c>
      <c r="F36" s="126" t="s">
        <v>99</v>
      </c>
      <c r="G36" s="130">
        <f>$B$36+5</f>
        <v>88</v>
      </c>
      <c r="H36" s="119" t="s">
        <v>133</v>
      </c>
      <c r="I36" s="173"/>
      <c r="J36" s="100"/>
      <c r="K36" s="100"/>
      <c r="L36" s="100"/>
      <c r="M36" s="100"/>
      <c r="N36" s="101"/>
      <c r="O36" s="101"/>
      <c r="P36" s="101"/>
      <c r="Q36" s="101"/>
      <c r="R36" s="101"/>
      <c r="S36" s="101"/>
    </row>
    <row r="37" spans="1:19" ht="22.05" customHeight="1" x14ac:dyDescent="0.3">
      <c r="A37" s="174" t="s">
        <v>77</v>
      </c>
      <c r="B37" s="105">
        <v>64</v>
      </c>
      <c r="C37" s="12" t="s">
        <v>112</v>
      </c>
      <c r="D37" s="129">
        <f>$B$37-5</f>
        <v>59</v>
      </c>
      <c r="E37" s="126" t="s">
        <v>99</v>
      </c>
      <c r="F37" s="126" t="s">
        <v>99</v>
      </c>
      <c r="G37" s="130">
        <f>$B$37+5</f>
        <v>69</v>
      </c>
      <c r="H37" s="109" t="s">
        <v>134</v>
      </c>
      <c r="I37" s="100"/>
      <c r="J37" s="100"/>
      <c r="K37" s="100"/>
      <c r="L37" s="100"/>
      <c r="M37" s="100"/>
      <c r="N37" s="101"/>
      <c r="O37" s="101"/>
      <c r="P37" s="101"/>
      <c r="Q37" s="101"/>
      <c r="R37" s="101"/>
      <c r="S37" s="101"/>
    </row>
    <row r="38" spans="1:19" ht="22.05" customHeight="1" x14ac:dyDescent="0.5">
      <c r="A38" s="24"/>
      <c r="B38" s="24"/>
      <c r="C38" s="24"/>
      <c r="D38" s="25"/>
      <c r="E38" s="26"/>
      <c r="F38" s="26"/>
      <c r="G38" s="27"/>
      <c r="H38" s="24"/>
      <c r="I38" s="100"/>
      <c r="J38" s="100"/>
      <c r="K38" s="100"/>
      <c r="L38" s="100"/>
      <c r="M38" s="100"/>
      <c r="N38" s="101"/>
      <c r="O38" s="101"/>
      <c r="P38" s="101"/>
      <c r="Q38" s="101"/>
      <c r="R38" s="101"/>
      <c r="S38" s="101"/>
    </row>
    <row r="39" spans="1:19" ht="17.399999999999999" x14ac:dyDescent="0.5">
      <c r="A39" s="28" t="s">
        <v>78</v>
      </c>
      <c r="B39" s="24"/>
      <c r="C39" s="24"/>
      <c r="D39" s="29"/>
      <c r="E39" s="26"/>
      <c r="F39" s="26"/>
      <c r="G39" s="27"/>
      <c r="H39" s="24"/>
      <c r="I39" s="100"/>
      <c r="J39" s="100"/>
      <c r="K39" s="100"/>
      <c r="L39" s="100"/>
      <c r="M39" s="100"/>
      <c r="N39" s="101"/>
      <c r="O39" s="101"/>
      <c r="P39" s="101"/>
      <c r="Q39" s="101"/>
      <c r="R39" s="101"/>
      <c r="S39" s="101"/>
    </row>
    <row r="40" spans="1:19" ht="16.2" x14ac:dyDescent="0.3">
      <c r="A40" s="202" t="s">
        <v>135</v>
      </c>
      <c r="B40" s="203"/>
      <c r="C40" s="203"/>
      <c r="D40" s="203"/>
      <c r="E40" s="203"/>
      <c r="F40" s="203"/>
      <c r="G40" s="203"/>
      <c r="H40" s="203"/>
    </row>
    <row r="41" spans="1:19" s="10" customFormat="1" ht="17.399999999999999" x14ac:dyDescent="0.5">
      <c r="A41" s="98" t="s">
        <v>136</v>
      </c>
      <c r="B41" s="30"/>
      <c r="C41" s="30"/>
      <c r="D41" s="29"/>
      <c r="E41" s="26"/>
      <c r="F41" s="26"/>
      <c r="G41" s="27"/>
      <c r="H41" s="24"/>
      <c r="I41" s="175"/>
      <c r="J41" s="175"/>
      <c r="K41" s="175"/>
      <c r="L41" s="175"/>
      <c r="M41" s="175"/>
    </row>
  </sheetData>
  <mergeCells count="3">
    <mergeCell ref="A1:H1"/>
    <mergeCell ref="D2:G2"/>
    <mergeCell ref="A40:H40"/>
  </mergeCells>
  <phoneticPr fontId="2"/>
  <printOptions horizontalCentered="1"/>
  <pageMargins left="0.19685039370078741" right="0.19685039370078741" top="0.89" bottom="0.19685039370078741" header="0.27559055118110237" footer="0.31496062992125984"/>
  <pageSetup paperSize="9" scale="87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R20"/>
  <sheetViews>
    <sheetView zoomScale="65" zoomScaleNormal="65" workbookViewId="0">
      <selection activeCell="W32" sqref="W32"/>
    </sheetView>
  </sheetViews>
  <sheetFormatPr defaultRowHeight="13.2" x14ac:dyDescent="0.2"/>
  <cols>
    <col min="1" max="1" width="3.109375" customWidth="1"/>
    <col min="2" max="2" width="7.33203125" customWidth="1"/>
    <col min="4" max="5" width="8.77734375" customWidth="1"/>
    <col min="6" max="6" width="9.44140625" customWidth="1"/>
    <col min="7" max="8" width="8.77734375" customWidth="1"/>
    <col min="9" max="9" width="10.4414062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8.5546875" customWidth="1"/>
    <col min="15" max="16" width="2.6640625" customWidth="1"/>
  </cols>
  <sheetData>
    <row r="1" spans="1:18" ht="20.100000000000001" customHeight="1" x14ac:dyDescent="0.45">
      <c r="F1" s="32" t="s">
        <v>9</v>
      </c>
    </row>
    <row r="2" spans="1:18" ht="16.05" customHeight="1" x14ac:dyDescent="0.3">
      <c r="A2" s="1" t="s">
        <v>59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3" t="s">
        <v>53</v>
      </c>
      <c r="N2" s="3" t="s">
        <v>32</v>
      </c>
      <c r="O2" s="4" t="s">
        <v>33</v>
      </c>
      <c r="P2" s="5" t="s">
        <v>34</v>
      </c>
      <c r="Q2" s="31" t="s">
        <v>144</v>
      </c>
    </row>
    <row r="3" spans="1:18" ht="16.05" customHeight="1" x14ac:dyDescent="0.3">
      <c r="A3" s="37">
        <v>6</v>
      </c>
      <c r="B3" s="74"/>
      <c r="C3" s="74"/>
      <c r="D3" s="74"/>
      <c r="E3" s="74"/>
      <c r="F3" s="74"/>
      <c r="G3" s="74">
        <v>6.3745454545454541</v>
      </c>
      <c r="H3" s="74"/>
      <c r="I3" s="74"/>
      <c r="J3" s="74"/>
      <c r="K3" s="74">
        <v>6.4</v>
      </c>
      <c r="L3" s="73">
        <v>6.5</v>
      </c>
      <c r="M3" s="75">
        <f t="shared" ref="M3" si="0">AVERAGE(B3:K3)</f>
        <v>6.3872727272727268</v>
      </c>
      <c r="N3" s="75">
        <f t="shared" ref="N3:N17" si="1">MAX(B3:K3)-MIN(B3:K3)</f>
        <v>2.5454545454546285E-2</v>
      </c>
      <c r="O3" s="6">
        <v>6.3</v>
      </c>
      <c r="P3" s="7">
        <v>6.7</v>
      </c>
      <c r="Q3" s="80">
        <f>M3/M3*100</f>
        <v>100</v>
      </c>
    </row>
    <row r="4" spans="1:18" ht="16.05" customHeight="1" x14ac:dyDescent="0.3">
      <c r="A4" s="37">
        <v>7</v>
      </c>
      <c r="B4" s="74">
        <v>6.5015625000000012</v>
      </c>
      <c r="C4" s="183"/>
      <c r="D4" s="184"/>
      <c r="E4" s="74">
        <v>6.45</v>
      </c>
      <c r="F4" s="184"/>
      <c r="G4" s="74">
        <v>6.3849702380952378</v>
      </c>
      <c r="H4" s="185"/>
      <c r="I4" s="184"/>
      <c r="J4" s="74">
        <v>6.52</v>
      </c>
      <c r="K4" s="74">
        <v>6.4</v>
      </c>
      <c r="L4" s="73">
        <v>6.5</v>
      </c>
      <c r="M4" s="75">
        <f t="shared" ref="M4:M20" si="2">AVERAGE(B4:K4)</f>
        <v>6.4513065476190476</v>
      </c>
      <c r="N4" s="75">
        <f>MAX(B4:K4)-MIN(B4:K4)</f>
        <v>0.13502976190476179</v>
      </c>
      <c r="O4" s="6">
        <v>6.3</v>
      </c>
      <c r="P4" s="7">
        <v>6.7</v>
      </c>
      <c r="Q4" s="80">
        <f>M4/M$3*100</f>
        <v>101.00252209480433</v>
      </c>
    </row>
    <row r="5" spans="1:18" ht="16.05" customHeight="1" x14ac:dyDescent="0.3">
      <c r="A5" s="37">
        <v>8</v>
      </c>
      <c r="B5" s="74">
        <v>6.5153125000000012</v>
      </c>
      <c r="C5" s="74">
        <v>6.5061363636363643</v>
      </c>
      <c r="D5" s="75">
        <v>6.5</v>
      </c>
      <c r="E5" s="74">
        <v>6.44</v>
      </c>
      <c r="F5" s="74">
        <v>6.4</v>
      </c>
      <c r="G5" s="74">
        <v>6.3784294871794867</v>
      </c>
      <c r="H5" s="74">
        <v>6.51</v>
      </c>
      <c r="I5" s="74">
        <v>6.4139999999999997</v>
      </c>
      <c r="J5" s="74">
        <v>6.53</v>
      </c>
      <c r="K5" s="74">
        <v>6.5</v>
      </c>
      <c r="L5" s="73">
        <v>6.5</v>
      </c>
      <c r="M5" s="75">
        <f t="shared" si="2"/>
        <v>6.4693878350815854</v>
      </c>
      <c r="N5" s="75">
        <f t="shared" si="1"/>
        <v>0.15157051282051359</v>
      </c>
      <c r="O5" s="6">
        <v>6.3</v>
      </c>
      <c r="P5" s="7">
        <v>6.7</v>
      </c>
      <c r="Q5" s="80">
        <f t="shared" ref="Q5:Q17" si="3">M5/M$3*100</f>
        <v>101.28560516068524</v>
      </c>
    </row>
    <row r="6" spans="1:18" ht="16.05" customHeight="1" x14ac:dyDescent="0.3">
      <c r="A6" s="37">
        <v>9</v>
      </c>
      <c r="B6" s="74">
        <v>6.51</v>
      </c>
      <c r="C6" s="74">
        <v>6.4548499999999986</v>
      </c>
      <c r="D6" s="75">
        <v>6.4722222222222241</v>
      </c>
      <c r="E6" s="74">
        <v>6.43</v>
      </c>
      <c r="F6" s="74">
        <v>6.410000000000001</v>
      </c>
      <c r="G6" s="74">
        <v>6.3786458333333327</v>
      </c>
      <c r="H6" s="74">
        <v>6.54</v>
      </c>
      <c r="I6" s="74">
        <v>6.4370000000000003</v>
      </c>
      <c r="J6" s="74">
        <v>6.5</v>
      </c>
      <c r="K6" s="74">
        <v>6.5</v>
      </c>
      <c r="L6" s="73">
        <v>6.5</v>
      </c>
      <c r="M6" s="75">
        <f t="shared" si="2"/>
        <v>6.4632718055555554</v>
      </c>
      <c r="N6" s="75">
        <f t="shared" si="1"/>
        <v>0.16135416666666735</v>
      </c>
      <c r="O6" s="6">
        <v>6.3</v>
      </c>
      <c r="P6" s="7">
        <v>6.7</v>
      </c>
      <c r="Q6" s="80">
        <f t="shared" si="3"/>
        <v>101.1898517806876</v>
      </c>
    </row>
    <row r="7" spans="1:18" ht="16.05" customHeight="1" x14ac:dyDescent="0.3">
      <c r="A7" s="37">
        <v>10</v>
      </c>
      <c r="B7" s="74">
        <v>6.4693749999999977</v>
      </c>
      <c r="C7" s="74">
        <v>6.4436842105263166</v>
      </c>
      <c r="D7" s="75">
        <v>6.4</v>
      </c>
      <c r="E7" s="74">
        <v>6.43</v>
      </c>
      <c r="F7" s="74">
        <v>6.4363636363636383</v>
      </c>
      <c r="G7" s="74">
        <v>6.3780000000000001</v>
      </c>
      <c r="H7" s="74">
        <v>6.57</v>
      </c>
      <c r="I7" s="74">
        <v>6.4249999999999998</v>
      </c>
      <c r="J7" s="74">
        <v>6.54</v>
      </c>
      <c r="K7" s="74">
        <v>6.5</v>
      </c>
      <c r="L7" s="73">
        <v>6.5</v>
      </c>
      <c r="M7" s="75">
        <f t="shared" si="2"/>
        <v>6.4592422846889948</v>
      </c>
      <c r="N7" s="75">
        <f t="shared" si="1"/>
        <v>0.19200000000000017</v>
      </c>
      <c r="O7" s="6">
        <v>6.3</v>
      </c>
      <c r="P7" s="7">
        <v>6.7</v>
      </c>
      <c r="Q7" s="80">
        <f t="shared" si="3"/>
        <v>101.12676506060198</v>
      </c>
    </row>
    <row r="8" spans="1:18" ht="16.05" customHeight="1" x14ac:dyDescent="0.3">
      <c r="A8" s="37">
        <v>11</v>
      </c>
      <c r="B8" s="74">
        <v>6.4634374999999986</v>
      </c>
      <c r="C8" s="74">
        <v>6.4647368421052631</v>
      </c>
      <c r="D8" s="75">
        <v>6.3950000000000014</v>
      </c>
      <c r="E8" s="74">
        <v>6.42</v>
      </c>
      <c r="F8" s="74">
        <v>6.455000000000001</v>
      </c>
      <c r="G8" s="74">
        <v>6.3819999999999979</v>
      </c>
      <c r="H8" s="74">
        <v>6.39</v>
      </c>
      <c r="I8" s="74">
        <v>6.4</v>
      </c>
      <c r="J8" s="74">
        <v>6.6</v>
      </c>
      <c r="K8" s="74">
        <v>6.5</v>
      </c>
      <c r="L8" s="73">
        <v>6.5</v>
      </c>
      <c r="M8" s="75">
        <f t="shared" si="2"/>
        <v>6.4470174342105251</v>
      </c>
      <c r="N8" s="75">
        <f t="shared" si="1"/>
        <v>0.21800000000000175</v>
      </c>
      <c r="O8" s="6">
        <v>6.3</v>
      </c>
      <c r="P8" s="7">
        <v>6.7</v>
      </c>
      <c r="Q8" s="80">
        <f t="shared" si="3"/>
        <v>100.9353711590034</v>
      </c>
    </row>
    <row r="9" spans="1:18" ht="16.05" customHeight="1" x14ac:dyDescent="0.3">
      <c r="A9" s="37">
        <v>12</v>
      </c>
      <c r="B9" s="74">
        <v>6.4628125000000001</v>
      </c>
      <c r="C9" s="74">
        <v>6.4481500000000009</v>
      </c>
      <c r="D9" s="75">
        <v>6.4</v>
      </c>
      <c r="E9" s="74">
        <v>6.41</v>
      </c>
      <c r="F9" s="74">
        <v>6.4799999999999995</v>
      </c>
      <c r="G9" s="74">
        <v>6.383</v>
      </c>
      <c r="H9" s="74">
        <v>6.45</v>
      </c>
      <c r="I9" s="74">
        <v>6.4710000000000001</v>
      </c>
      <c r="J9" s="74">
        <v>6.59</v>
      </c>
      <c r="K9" s="74">
        <v>6.5</v>
      </c>
      <c r="L9" s="73">
        <v>6.5</v>
      </c>
      <c r="M9" s="75">
        <f t="shared" si="2"/>
        <v>6.4594962500000008</v>
      </c>
      <c r="N9" s="75">
        <f t="shared" si="1"/>
        <v>0.20699999999999985</v>
      </c>
      <c r="O9" s="6">
        <v>6.3</v>
      </c>
      <c r="P9" s="7">
        <v>6.7</v>
      </c>
      <c r="Q9" s="80">
        <f t="shared" si="3"/>
        <v>101.13074117563339</v>
      </c>
    </row>
    <row r="10" spans="1:18" ht="16.05" customHeight="1" x14ac:dyDescent="0.3">
      <c r="A10" s="37">
        <v>1</v>
      </c>
      <c r="B10" s="74">
        <v>6.5678124999999996</v>
      </c>
      <c r="C10" s="74">
        <v>6.4498421052631576</v>
      </c>
      <c r="D10" s="75">
        <v>6.4473684210526327</v>
      </c>
      <c r="E10" s="74">
        <v>6.44</v>
      </c>
      <c r="F10" s="74">
        <v>6.4333333333333353</v>
      </c>
      <c r="G10" s="74">
        <v>6.3942460317460315</v>
      </c>
      <c r="H10" s="74">
        <v>6.42</v>
      </c>
      <c r="I10" s="74">
        <v>6.468</v>
      </c>
      <c r="J10" s="74">
        <v>6.59</v>
      </c>
      <c r="K10" s="74">
        <v>6.5</v>
      </c>
      <c r="L10" s="73">
        <v>6.5</v>
      </c>
      <c r="M10" s="75">
        <f t="shared" si="2"/>
        <v>6.4710602391395158</v>
      </c>
      <c r="N10" s="75">
        <f t="shared" si="1"/>
        <v>0.1957539682539684</v>
      </c>
      <c r="O10" s="6">
        <v>6.3</v>
      </c>
      <c r="P10" s="7">
        <v>6.7</v>
      </c>
      <c r="Q10" s="80">
        <f t="shared" si="3"/>
        <v>101.31178854331722</v>
      </c>
    </row>
    <row r="11" spans="1:18" ht="16.05" customHeight="1" x14ac:dyDescent="0.3">
      <c r="A11" s="37">
        <v>2</v>
      </c>
      <c r="B11" s="74">
        <v>6.5528125000000026</v>
      </c>
      <c r="C11" s="74">
        <v>6.4426315789473678</v>
      </c>
      <c r="D11" s="75">
        <v>6.4000000000000012</v>
      </c>
      <c r="E11" s="74">
        <v>6.44</v>
      </c>
      <c r="F11" s="74">
        <v>6.415789473684212</v>
      </c>
      <c r="G11" s="74">
        <v>6.39</v>
      </c>
      <c r="H11" s="74">
        <v>6.46</v>
      </c>
      <c r="I11" s="74">
        <v>6.5430000000000001</v>
      </c>
      <c r="J11" s="74">
        <v>6.55</v>
      </c>
      <c r="K11" s="74">
        <v>6.6</v>
      </c>
      <c r="L11" s="73">
        <v>6.5</v>
      </c>
      <c r="M11" s="75">
        <f t="shared" si="2"/>
        <v>6.4794233552631582</v>
      </c>
      <c r="N11" s="75">
        <f t="shared" si="1"/>
        <v>0.20999999999999996</v>
      </c>
      <c r="O11" s="6">
        <v>6.3</v>
      </c>
      <c r="P11" s="7">
        <v>6.7</v>
      </c>
      <c r="Q11" s="80">
        <f t="shared" si="3"/>
        <v>101.44272261300134</v>
      </c>
    </row>
    <row r="12" spans="1:18" ht="16.05" customHeight="1" x14ac:dyDescent="0.3">
      <c r="A12" s="37">
        <v>3</v>
      </c>
      <c r="B12" s="74">
        <v>6.5609375000000023</v>
      </c>
      <c r="C12" s="74">
        <v>6.4391904761904755</v>
      </c>
      <c r="D12" s="75">
        <v>6.4391304347826113</v>
      </c>
      <c r="E12" s="74">
        <v>6.43</v>
      </c>
      <c r="F12" s="74">
        <v>6.4000000000000021</v>
      </c>
      <c r="G12" s="74">
        <v>6.3847536231884083</v>
      </c>
      <c r="H12" s="74">
        <v>6.44</v>
      </c>
      <c r="I12" s="74">
        <v>6.4530000000000003</v>
      </c>
      <c r="J12" s="74">
        <v>6.54</v>
      </c>
      <c r="K12" s="74">
        <v>6.6</v>
      </c>
      <c r="L12" s="73">
        <v>6.5</v>
      </c>
      <c r="M12" s="75">
        <f t="shared" si="2"/>
        <v>6.46870120341615</v>
      </c>
      <c r="N12" s="75">
        <f t="shared" si="1"/>
        <v>0.21524637681159131</v>
      </c>
      <c r="O12" s="6">
        <v>6.3</v>
      </c>
      <c r="P12" s="7">
        <v>6.7</v>
      </c>
      <c r="Q12" s="80">
        <f t="shared" si="3"/>
        <v>101.27485516307667</v>
      </c>
    </row>
    <row r="13" spans="1:18" ht="16.05" customHeight="1" x14ac:dyDescent="0.3">
      <c r="A13" s="37">
        <v>4</v>
      </c>
      <c r="B13" s="74">
        <v>6.5174999999999992</v>
      </c>
      <c r="C13" s="74">
        <v>6.4376190476190471</v>
      </c>
      <c r="D13" s="75">
        <v>6.4450000000000003</v>
      </c>
      <c r="E13" s="74">
        <v>6.43</v>
      </c>
      <c r="F13" s="74">
        <v>6.3809523809523814</v>
      </c>
      <c r="G13" s="74">
        <v>6.4143452380952377</v>
      </c>
      <c r="H13" s="74">
        <v>6.57</v>
      </c>
      <c r="I13" s="74">
        <v>6.4770000000000003</v>
      </c>
      <c r="J13" s="74">
        <v>6.55</v>
      </c>
      <c r="K13" s="74">
        <v>6.6</v>
      </c>
      <c r="L13" s="73">
        <v>6.5</v>
      </c>
      <c r="M13" s="75">
        <f t="shared" si="2"/>
        <v>6.4822416666666651</v>
      </c>
      <c r="N13" s="75">
        <f t="shared" si="1"/>
        <v>0.21904761904761827</v>
      </c>
      <c r="O13" s="6">
        <v>6.3</v>
      </c>
      <c r="P13" s="7">
        <v>6.7</v>
      </c>
      <c r="Q13" s="80">
        <f t="shared" si="3"/>
        <v>101.48684647499762</v>
      </c>
    </row>
    <row r="14" spans="1:18" ht="16.05" customHeight="1" x14ac:dyDescent="0.3">
      <c r="A14" s="37">
        <v>5</v>
      </c>
      <c r="B14" s="74">
        <v>6.5293750000000026</v>
      </c>
      <c r="C14" s="74">
        <v>6.4333333333333345</v>
      </c>
      <c r="D14" s="75">
        <v>6.43</v>
      </c>
      <c r="E14" s="74">
        <v>6.44</v>
      </c>
      <c r="F14" s="74">
        <v>6.3875000000000028</v>
      </c>
      <c r="G14" s="74">
        <v>6.3955882352941176</v>
      </c>
      <c r="H14" s="74">
        <v>6.46</v>
      </c>
      <c r="I14" s="74">
        <v>6.4779999999999998</v>
      </c>
      <c r="J14" s="74">
        <v>6.57</v>
      </c>
      <c r="K14" s="74">
        <v>6.5</v>
      </c>
      <c r="L14" s="73">
        <v>6.5</v>
      </c>
      <c r="M14" s="75">
        <f t="shared" si="2"/>
        <v>6.4623796568627467</v>
      </c>
      <c r="N14" s="75">
        <f t="shared" si="1"/>
        <v>0.18249999999999744</v>
      </c>
      <c r="O14" s="6">
        <v>6.3</v>
      </c>
      <c r="P14" s="7">
        <v>6.7</v>
      </c>
      <c r="Q14" s="80">
        <f t="shared" si="3"/>
        <v>101.17588418088559</v>
      </c>
    </row>
    <row r="15" spans="1:18" ht="16.05" customHeight="1" x14ac:dyDescent="0.3">
      <c r="A15" s="37">
        <v>6</v>
      </c>
      <c r="B15" s="74">
        <v>6.5565625000000001</v>
      </c>
      <c r="C15" s="74">
        <v>6.4404761904761907</v>
      </c>
      <c r="D15" s="75">
        <v>6.4450000000000021</v>
      </c>
      <c r="E15" s="74">
        <v>6.43</v>
      </c>
      <c r="F15" s="74">
        <v>6.4050000000000011</v>
      </c>
      <c r="G15" s="74">
        <v>6.405701754385964</v>
      </c>
      <c r="H15" s="74">
        <v>6.42</v>
      </c>
      <c r="I15" s="74">
        <v>6.4870000000000001</v>
      </c>
      <c r="J15" s="74">
        <v>6.53</v>
      </c>
      <c r="K15" s="74">
        <v>6.6</v>
      </c>
      <c r="L15" s="73">
        <v>6.5</v>
      </c>
      <c r="M15" s="75">
        <f t="shared" si="2"/>
        <v>6.4719740444862168</v>
      </c>
      <c r="N15" s="75">
        <f t="shared" si="1"/>
        <v>0.19499999999999851</v>
      </c>
      <c r="O15" s="6">
        <v>6.3</v>
      </c>
      <c r="P15" s="7">
        <v>6.7</v>
      </c>
      <c r="Q15" s="80">
        <f t="shared" si="3"/>
        <v>101.32609520260232</v>
      </c>
      <c r="R15" s="8"/>
    </row>
    <row r="16" spans="1:18" ht="16.05" customHeight="1" x14ac:dyDescent="0.3">
      <c r="A16" s="37">
        <v>7</v>
      </c>
      <c r="B16" s="74">
        <v>6.5687500000000023</v>
      </c>
      <c r="C16" s="74">
        <v>6.4264999999999999</v>
      </c>
      <c r="D16" s="75">
        <v>6.4523809523809534</v>
      </c>
      <c r="E16" s="74">
        <v>6.44</v>
      </c>
      <c r="F16" s="74">
        <v>6.3791666666666673</v>
      </c>
      <c r="G16" s="74">
        <v>6.4015454545454533</v>
      </c>
      <c r="H16" s="74">
        <v>6.4</v>
      </c>
      <c r="I16" s="74">
        <v>6.4809999999999999</v>
      </c>
      <c r="J16" s="74">
        <v>6.51</v>
      </c>
      <c r="K16" s="74">
        <v>6.5</v>
      </c>
      <c r="L16" s="73">
        <v>6.5</v>
      </c>
      <c r="M16" s="75">
        <f t="shared" si="2"/>
        <v>6.4559343073593087</v>
      </c>
      <c r="N16" s="75">
        <f t="shared" si="1"/>
        <v>0.18958333333333499</v>
      </c>
      <c r="O16" s="6">
        <v>6.3</v>
      </c>
      <c r="P16" s="7">
        <v>6.7</v>
      </c>
      <c r="Q16" s="80">
        <f t="shared" si="3"/>
        <v>101.07497492307486</v>
      </c>
      <c r="R16" s="8"/>
    </row>
    <row r="17" spans="1:18" ht="16.05" customHeight="1" x14ac:dyDescent="0.3">
      <c r="A17" s="37">
        <v>8</v>
      </c>
      <c r="B17" s="74">
        <v>6.5706250000000024</v>
      </c>
      <c r="C17" s="74">
        <v>6.42875</v>
      </c>
      <c r="D17" s="75">
        <v>6.4474999999999998</v>
      </c>
      <c r="E17" s="74">
        <v>6.45</v>
      </c>
      <c r="F17" s="74">
        <v>6.379999999999999</v>
      </c>
      <c r="G17" s="74">
        <v>6.4053859649122815</v>
      </c>
      <c r="H17" s="74">
        <v>6.41</v>
      </c>
      <c r="I17" s="74">
        <v>6.4720000000000004</v>
      </c>
      <c r="J17" s="74">
        <v>6.51</v>
      </c>
      <c r="K17" s="74">
        <v>6.6</v>
      </c>
      <c r="L17" s="73">
        <v>6.5</v>
      </c>
      <c r="M17" s="75">
        <f t="shared" si="2"/>
        <v>6.467426096491228</v>
      </c>
      <c r="N17" s="75">
        <f t="shared" si="1"/>
        <v>0.22000000000000064</v>
      </c>
      <c r="O17" s="6">
        <v>6.3</v>
      </c>
      <c r="P17" s="7">
        <v>6.7</v>
      </c>
      <c r="Q17" s="80">
        <f t="shared" si="3"/>
        <v>101.25489191773913</v>
      </c>
      <c r="R17" s="8"/>
    </row>
    <row r="18" spans="1:18" ht="16.05" customHeight="1" x14ac:dyDescent="0.3">
      <c r="A18" s="37">
        <v>9</v>
      </c>
      <c r="B18" s="74">
        <v>6.5253124999999992</v>
      </c>
      <c r="C18" s="74">
        <v>6.4344999999999999</v>
      </c>
      <c r="D18" s="75">
        <v>6.472666666666667</v>
      </c>
      <c r="E18" s="74">
        <v>6.44</v>
      </c>
      <c r="F18" s="74">
        <v>6.3500000000000005</v>
      </c>
      <c r="G18" s="74">
        <v>6.3964880952380962</v>
      </c>
      <c r="H18" s="74">
        <v>6.41</v>
      </c>
      <c r="I18" s="74">
        <v>6.4569999999999999</v>
      </c>
      <c r="J18" s="74">
        <v>6.55</v>
      </c>
      <c r="K18" s="74">
        <v>6.5</v>
      </c>
      <c r="L18" s="73">
        <v>6.5</v>
      </c>
      <c r="M18" s="75">
        <f t="shared" si="2"/>
        <v>6.4535967261904776</v>
      </c>
      <c r="N18" s="75">
        <f>MAX(B18:K18)-MIN(B18:K18)</f>
        <v>0.19999999999999929</v>
      </c>
      <c r="O18" s="6">
        <v>6.3</v>
      </c>
      <c r="P18" s="7">
        <v>6.7</v>
      </c>
      <c r="Q18" s="80">
        <f>M18/M$3*100</f>
        <v>101.03837743822268</v>
      </c>
      <c r="R18" s="8"/>
    </row>
    <row r="19" spans="1:18" ht="16.05" customHeight="1" x14ac:dyDescent="0.3">
      <c r="A19" s="37">
        <v>10</v>
      </c>
      <c r="B19" s="74">
        <v>6.4921875</v>
      </c>
      <c r="C19" s="74">
        <v>6.4402380952380938</v>
      </c>
      <c r="D19" s="74">
        <v>6.4444444444444464</v>
      </c>
      <c r="E19" s="74">
        <v>6.41</v>
      </c>
      <c r="F19" s="74">
        <v>6.3681818181818191</v>
      </c>
      <c r="G19" s="74">
        <v>6.3905797101449284</v>
      </c>
      <c r="H19" s="74">
        <v>6.43</v>
      </c>
      <c r="I19" s="74">
        <v>6.4420000000000002</v>
      </c>
      <c r="J19" s="74">
        <v>6.62</v>
      </c>
      <c r="K19" s="74">
        <v>6.5</v>
      </c>
      <c r="L19" s="73">
        <v>6.5</v>
      </c>
      <c r="M19" s="75">
        <f t="shared" si="2"/>
        <v>6.453763156800929</v>
      </c>
      <c r="N19" s="75">
        <f>MAX(B19:K19)-MIN(B19:K19)</f>
        <v>0.25181818181818105</v>
      </c>
      <c r="O19" s="6">
        <v>6.3</v>
      </c>
      <c r="P19" s="7">
        <v>6.7</v>
      </c>
      <c r="Q19" s="80">
        <f>M19/M$3*100</f>
        <v>101.0409830982212</v>
      </c>
      <c r="R19" s="8"/>
    </row>
    <row r="20" spans="1:18" ht="16.05" customHeight="1" x14ac:dyDescent="0.3">
      <c r="A20" s="37">
        <v>11</v>
      </c>
      <c r="B20" s="74">
        <v>6.5220833333333319</v>
      </c>
      <c r="C20" s="74">
        <v>6.4283333333333337</v>
      </c>
      <c r="D20" s="75"/>
      <c r="E20" s="74"/>
      <c r="F20" s="74">
        <v>6.3523809523809529</v>
      </c>
      <c r="G20" s="74"/>
      <c r="H20" s="74">
        <v>6.49</v>
      </c>
      <c r="I20" s="74"/>
      <c r="J20" s="74"/>
      <c r="K20" s="74">
        <v>6.5</v>
      </c>
      <c r="L20" s="73">
        <v>6.5</v>
      </c>
      <c r="M20" s="75">
        <f t="shared" si="2"/>
        <v>6.4585595238095239</v>
      </c>
      <c r="N20" s="75">
        <f>MAX(B20:K20)-MIN(B20:K20)</f>
        <v>0.169702380952379</v>
      </c>
      <c r="O20" s="6">
        <v>6.3</v>
      </c>
      <c r="P20" s="7">
        <v>6.7</v>
      </c>
      <c r="Q20" s="80">
        <f>M20/M$3*100</f>
        <v>101.11607566453853</v>
      </c>
      <c r="R20" s="8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Y32"/>
  <sheetViews>
    <sheetView zoomScale="65" zoomScaleNormal="65" workbookViewId="0">
      <selection activeCell="P20" sqref="P20"/>
    </sheetView>
  </sheetViews>
  <sheetFormatPr defaultRowHeight="13.2" x14ac:dyDescent="0.2"/>
  <cols>
    <col min="1" max="1" width="3.21875" customWidth="1"/>
    <col min="2" max="2" width="7.88671875" customWidth="1"/>
    <col min="4" max="5" width="8.77734375" customWidth="1"/>
    <col min="6" max="6" width="9.44140625" customWidth="1"/>
    <col min="7" max="8" width="8.77734375" customWidth="1"/>
    <col min="9" max="9" width="10.6640625" customWidth="1"/>
    <col min="10" max="10" width="8.88671875" customWidth="1"/>
    <col min="11" max="11" width="10" customWidth="1"/>
    <col min="12" max="12" width="10.6640625" customWidth="1"/>
    <col min="13" max="13" width="9.109375" customWidth="1"/>
    <col min="14" max="14" width="8.33203125" style="2" customWidth="1"/>
    <col min="15" max="15" width="10.44140625" customWidth="1"/>
    <col min="16" max="16" width="9.109375" customWidth="1"/>
    <col min="17" max="17" width="7.33203125" style="2" customWidth="1"/>
    <col min="18" max="21" width="2.6640625" style="2" customWidth="1"/>
  </cols>
  <sheetData>
    <row r="1" spans="1:24" ht="20.100000000000001" customHeight="1" x14ac:dyDescent="0.45">
      <c r="F1" s="32" t="s">
        <v>42</v>
      </c>
    </row>
    <row r="2" spans="1:24" ht="16.05" customHeight="1" x14ac:dyDescent="0.3">
      <c r="A2" s="50" t="s">
        <v>160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140</v>
      </c>
      <c r="M2" s="45" t="s">
        <v>43</v>
      </c>
      <c r="N2" s="45" t="s">
        <v>32</v>
      </c>
      <c r="O2" s="45" t="s">
        <v>44</v>
      </c>
      <c r="P2" s="45" t="s">
        <v>45</v>
      </c>
      <c r="Q2" s="45" t="s">
        <v>32</v>
      </c>
      <c r="R2" s="58" t="s">
        <v>46</v>
      </c>
      <c r="S2" s="59" t="s">
        <v>47</v>
      </c>
      <c r="T2" s="59" t="s">
        <v>48</v>
      </c>
      <c r="U2" s="59" t="s">
        <v>49</v>
      </c>
      <c r="V2" s="31" t="s">
        <v>144</v>
      </c>
      <c r="W2" s="48"/>
    </row>
    <row r="3" spans="1:24" ht="16.05" customHeight="1" x14ac:dyDescent="0.3">
      <c r="A3" s="37">
        <v>6</v>
      </c>
      <c r="B3" s="74"/>
      <c r="C3" s="74"/>
      <c r="D3" s="74"/>
      <c r="E3" s="74"/>
      <c r="F3" s="74"/>
      <c r="G3" s="74">
        <v>4.0141666666666671</v>
      </c>
      <c r="H3" s="74"/>
      <c r="I3" s="74"/>
      <c r="J3" s="74"/>
      <c r="K3" s="74">
        <v>4</v>
      </c>
      <c r="L3" s="68">
        <v>4.0999999999999996</v>
      </c>
      <c r="M3" s="75"/>
      <c r="N3" s="75">
        <v>0</v>
      </c>
      <c r="O3" s="68">
        <v>4</v>
      </c>
      <c r="P3" s="75">
        <f t="shared" ref="P3:P7" si="0">AVERAGE(B3,C3,D3,E3,F3,G3,I3,J3,K3)</f>
        <v>4.007083333333334</v>
      </c>
      <c r="Q3" s="75">
        <f>MAX(B3,C3,D3,E3,F3,G3,,I3,J3,,K3)-MIN(B3,C3,D3,E3,F3,G3,I3,J3,K3)</f>
        <v>1.4166666666667105E-2</v>
      </c>
      <c r="R3" s="46">
        <v>3.9</v>
      </c>
      <c r="S3" s="47">
        <v>4.3</v>
      </c>
      <c r="T3" s="47">
        <v>3.8</v>
      </c>
      <c r="U3" s="47">
        <v>4.2</v>
      </c>
      <c r="V3" s="80">
        <f>P3/P3*100</f>
        <v>100</v>
      </c>
      <c r="W3" s="48"/>
    </row>
    <row r="4" spans="1:24" ht="16.05" customHeight="1" x14ac:dyDescent="0.3">
      <c r="A4" s="37">
        <v>7</v>
      </c>
      <c r="B4" s="74">
        <v>3.9643750000000004</v>
      </c>
      <c r="C4" s="183"/>
      <c r="D4" s="184"/>
      <c r="E4" s="74">
        <v>4.0199999999999996</v>
      </c>
      <c r="F4" s="184"/>
      <c r="G4" s="74">
        <v>4.0503985507246378</v>
      </c>
      <c r="H4" s="185"/>
      <c r="I4" s="184"/>
      <c r="J4" s="74">
        <v>3.94</v>
      </c>
      <c r="K4" s="74">
        <v>4</v>
      </c>
      <c r="L4" s="68">
        <v>4.0999999999999996</v>
      </c>
      <c r="M4" s="75"/>
      <c r="N4" s="75">
        <v>0</v>
      </c>
      <c r="O4" s="68">
        <v>4</v>
      </c>
      <c r="P4" s="75">
        <f t="shared" si="0"/>
        <v>3.9949547101449268</v>
      </c>
      <c r="Q4" s="75">
        <f t="shared" ref="Q4:Q7" si="1">MAX(B4,C4,D4,E4,F4,G4,,I4,J4,,K4)-MIN(B4,C4,D4,E4,F4,G4,I4,J4,K4)</f>
        <v>0.11039855072463789</v>
      </c>
      <c r="R4" s="46">
        <v>3.9</v>
      </c>
      <c r="S4" s="47">
        <v>4.3</v>
      </c>
      <c r="T4" s="47">
        <v>3.8</v>
      </c>
      <c r="U4" s="47">
        <v>4.2</v>
      </c>
      <c r="V4" s="80">
        <f>P4/P$3*100</f>
        <v>99.697320415387566</v>
      </c>
      <c r="W4" s="48"/>
    </row>
    <row r="5" spans="1:24" ht="16.05" customHeight="1" x14ac:dyDescent="0.3">
      <c r="A5" s="37">
        <v>8</v>
      </c>
      <c r="B5" s="74">
        <v>3.9743749999999993</v>
      </c>
      <c r="C5" s="74">
        <v>4.0706818181818187</v>
      </c>
      <c r="D5" s="75">
        <v>4.0374999999999996</v>
      </c>
      <c r="E5" s="74">
        <v>4.0199999999999996</v>
      </c>
      <c r="F5" s="74">
        <v>4.05</v>
      </c>
      <c r="G5" s="74">
        <v>4.0437666666666665</v>
      </c>
      <c r="H5" s="74">
        <v>4.1500000000000004</v>
      </c>
      <c r="I5" s="74">
        <v>3.9369999999999998</v>
      </c>
      <c r="J5" s="74">
        <v>3.93</v>
      </c>
      <c r="K5" s="74">
        <v>4</v>
      </c>
      <c r="L5" s="68">
        <v>4.0999999999999996</v>
      </c>
      <c r="M5" s="74">
        <v>4.1500000000000004</v>
      </c>
      <c r="N5" s="75">
        <v>0</v>
      </c>
      <c r="O5" s="68">
        <v>4</v>
      </c>
      <c r="P5" s="75">
        <f t="shared" si="0"/>
        <v>4.0070359427609432</v>
      </c>
      <c r="Q5" s="75">
        <f t="shared" si="1"/>
        <v>0.14068181818181857</v>
      </c>
      <c r="R5" s="46">
        <v>3.9</v>
      </c>
      <c r="S5" s="47">
        <v>4.3</v>
      </c>
      <c r="T5" s="47">
        <v>3.8</v>
      </c>
      <c r="U5" s="47">
        <v>4.2</v>
      </c>
      <c r="V5" s="80">
        <f t="shared" ref="V5:V17" si="2">P5/P$3*100</f>
        <v>99.998817330001685</v>
      </c>
      <c r="W5" s="48"/>
    </row>
    <row r="6" spans="1:24" ht="16.05" customHeight="1" x14ac:dyDescent="0.3">
      <c r="A6" s="37">
        <v>9</v>
      </c>
      <c r="B6" s="74">
        <v>3.9778125000000002</v>
      </c>
      <c r="C6" s="74">
        <v>4.0392499999999982</v>
      </c>
      <c r="D6" s="75">
        <v>4</v>
      </c>
      <c r="E6" s="74">
        <v>4.03</v>
      </c>
      <c r="F6" s="74">
        <v>4.01</v>
      </c>
      <c r="G6" s="74">
        <v>4.0276562500000006</v>
      </c>
      <c r="H6" s="74">
        <v>4.13</v>
      </c>
      <c r="I6" s="74">
        <v>3.9319999999999999</v>
      </c>
      <c r="J6" s="74">
        <v>3.94</v>
      </c>
      <c r="K6" s="74">
        <v>4</v>
      </c>
      <c r="L6" s="68">
        <v>4.0999999999999996</v>
      </c>
      <c r="M6" s="74">
        <v>4.13</v>
      </c>
      <c r="N6" s="75">
        <v>0</v>
      </c>
      <c r="O6" s="68">
        <v>4</v>
      </c>
      <c r="P6" s="75">
        <f t="shared" si="0"/>
        <v>3.9951909722222223</v>
      </c>
      <c r="Q6" s="75">
        <f t="shared" si="1"/>
        <v>0.10724999999999829</v>
      </c>
      <c r="R6" s="46">
        <v>3.9</v>
      </c>
      <c r="S6" s="47">
        <v>4.3</v>
      </c>
      <c r="T6" s="47">
        <v>3.8</v>
      </c>
      <c r="U6" s="47">
        <v>4.2</v>
      </c>
      <c r="V6" s="80">
        <f t="shared" si="2"/>
        <v>99.703216526290234</v>
      </c>
      <c r="W6" s="48"/>
    </row>
    <row r="7" spans="1:24" ht="16.05" customHeight="1" x14ac:dyDescent="0.3">
      <c r="A7" s="37">
        <v>10</v>
      </c>
      <c r="B7" s="74">
        <v>4.0112499999999986</v>
      </c>
      <c r="C7" s="74">
        <v>4.0178947368421047</v>
      </c>
      <c r="D7" s="75">
        <v>4</v>
      </c>
      <c r="E7" s="74">
        <v>4.0199999999999996</v>
      </c>
      <c r="F7" s="74">
        <v>4.0227272727272725</v>
      </c>
      <c r="G7" s="74">
        <v>4.056111111111111</v>
      </c>
      <c r="H7" s="74">
        <v>4.1399999999999997</v>
      </c>
      <c r="I7" s="74">
        <v>3.9420000000000002</v>
      </c>
      <c r="J7" s="74">
        <v>3.96</v>
      </c>
      <c r="K7" s="74">
        <v>4</v>
      </c>
      <c r="L7" s="68">
        <v>4.0999999999999996</v>
      </c>
      <c r="M7" s="74">
        <v>4.13</v>
      </c>
      <c r="N7" s="75">
        <v>0</v>
      </c>
      <c r="O7" s="68">
        <v>4</v>
      </c>
      <c r="P7" s="75">
        <f t="shared" si="0"/>
        <v>4.0033314578533874</v>
      </c>
      <c r="Q7" s="75">
        <f t="shared" si="1"/>
        <v>0.11411111111111083</v>
      </c>
      <c r="R7" s="46">
        <v>3.9</v>
      </c>
      <c r="S7" s="47">
        <v>4.3</v>
      </c>
      <c r="T7" s="47">
        <v>3.8</v>
      </c>
      <c r="U7" s="47">
        <v>4.2</v>
      </c>
      <c r="V7" s="80">
        <f t="shared" si="2"/>
        <v>99.906368918042304</v>
      </c>
      <c r="W7" s="48"/>
    </row>
    <row r="8" spans="1:24" ht="16.05" customHeight="1" x14ac:dyDescent="0.3">
      <c r="A8" s="37">
        <v>11</v>
      </c>
      <c r="B8" s="74">
        <v>4.0321875000000018</v>
      </c>
      <c r="C8" s="74">
        <v>4.0231578947368423</v>
      </c>
      <c r="D8" s="75">
        <v>3.9650000000000007</v>
      </c>
      <c r="E8" s="74">
        <v>4</v>
      </c>
      <c r="F8" s="74">
        <v>4.0149999999999997</v>
      </c>
      <c r="G8" s="74">
        <v>4.0644927536231874</v>
      </c>
      <c r="H8" s="74">
        <v>4.03</v>
      </c>
      <c r="I8" s="74">
        <v>3.9489999999999998</v>
      </c>
      <c r="J8" s="74">
        <v>3.98</v>
      </c>
      <c r="K8" s="74">
        <v>4</v>
      </c>
      <c r="L8" s="68">
        <v>4.0999999999999996</v>
      </c>
      <c r="M8" s="194"/>
      <c r="N8" s="75">
        <v>0</v>
      </c>
      <c r="O8" s="68">
        <v>4</v>
      </c>
      <c r="P8" s="75">
        <f t="shared" ref="P8:P14" si="3">AVERAGE(B8:K8)</f>
        <v>4.005883814836003</v>
      </c>
      <c r="Q8" s="75">
        <f t="shared" ref="Q8:Q20" si="4">MAX(B8,C8,D8,E8,F8,G8,H8,,I8,J8,,K8)-MIN(B8,C8,D8,E8,F8,G8,H8,I8,J8,K8)</f>
        <v>0.11549275362318756</v>
      </c>
      <c r="R8" s="46">
        <v>3.9</v>
      </c>
      <c r="S8" s="47">
        <v>4.3</v>
      </c>
      <c r="T8" s="47">
        <v>3.8</v>
      </c>
      <c r="U8" s="47">
        <v>4.2</v>
      </c>
      <c r="V8" s="80">
        <f t="shared" si="2"/>
        <v>99.970065047378654</v>
      </c>
      <c r="W8" s="48"/>
    </row>
    <row r="9" spans="1:24" ht="16.05" customHeight="1" x14ac:dyDescent="0.3">
      <c r="A9" s="37">
        <v>12</v>
      </c>
      <c r="B9" s="74">
        <v>4.0290625000000002</v>
      </c>
      <c r="C9" s="74">
        <v>4.0030999999999999</v>
      </c>
      <c r="D9" s="75">
        <v>3.954545454545455</v>
      </c>
      <c r="E9" s="74">
        <v>4.01</v>
      </c>
      <c r="F9" s="74">
        <v>4.0150000000000006</v>
      </c>
      <c r="G9" s="74">
        <v>4.054823529411764</v>
      </c>
      <c r="H9" s="74">
        <v>4.12</v>
      </c>
      <c r="I9" s="74">
        <v>3.9590000000000001</v>
      </c>
      <c r="J9" s="74">
        <v>4.01</v>
      </c>
      <c r="K9" s="74">
        <v>4</v>
      </c>
      <c r="L9" s="68">
        <v>4.0999999999999996</v>
      </c>
      <c r="M9" s="194"/>
      <c r="N9" s="75">
        <v>0</v>
      </c>
      <c r="O9" s="68">
        <v>4</v>
      </c>
      <c r="P9" s="75">
        <f t="shared" si="3"/>
        <v>4.0155531483957221</v>
      </c>
      <c r="Q9" s="75">
        <f t="shared" si="4"/>
        <v>0.16545454545454508</v>
      </c>
      <c r="R9" s="46">
        <v>3.9</v>
      </c>
      <c r="S9" s="47">
        <v>4.3</v>
      </c>
      <c r="T9" s="47">
        <v>3.8</v>
      </c>
      <c r="U9" s="47">
        <v>4.2</v>
      </c>
      <c r="V9" s="80">
        <f t="shared" si="2"/>
        <v>100.21137107361685</v>
      </c>
      <c r="W9" s="48"/>
    </row>
    <row r="10" spans="1:24" ht="16.05" customHeight="1" x14ac:dyDescent="0.3">
      <c r="A10" s="37">
        <v>1</v>
      </c>
      <c r="B10" s="74">
        <v>3.9793749999999992</v>
      </c>
      <c r="C10" s="74">
        <v>4.0358421052631579</v>
      </c>
      <c r="D10" s="75">
        <v>4</v>
      </c>
      <c r="E10" s="74">
        <v>4.0199999999999996</v>
      </c>
      <c r="F10" s="74">
        <v>4.0047619047619047</v>
      </c>
      <c r="G10" s="74">
        <v>4.0661363636363639</v>
      </c>
      <c r="H10" s="74">
        <v>4.12</v>
      </c>
      <c r="I10" s="74">
        <v>4.0030000000000001</v>
      </c>
      <c r="J10" s="74">
        <v>4</v>
      </c>
      <c r="K10" s="74">
        <v>4</v>
      </c>
      <c r="L10" s="68">
        <v>4.0999999999999996</v>
      </c>
      <c r="M10" s="194"/>
      <c r="N10" s="75">
        <v>0</v>
      </c>
      <c r="O10" s="68">
        <v>4</v>
      </c>
      <c r="P10" s="75">
        <f t="shared" si="3"/>
        <v>4.0229115373661433</v>
      </c>
      <c r="Q10" s="75">
        <f t="shared" si="4"/>
        <v>0.14062500000000089</v>
      </c>
      <c r="R10" s="46">
        <v>3.9</v>
      </c>
      <c r="S10" s="47">
        <v>4.3</v>
      </c>
      <c r="T10" s="47">
        <v>3.8</v>
      </c>
      <c r="U10" s="47">
        <v>4.2</v>
      </c>
      <c r="V10" s="80">
        <f t="shared" si="2"/>
        <v>100.39500561171614</v>
      </c>
      <c r="W10" s="48"/>
    </row>
    <row r="11" spans="1:24" ht="16.05" customHeight="1" x14ac:dyDescent="0.3">
      <c r="A11" s="37">
        <v>2</v>
      </c>
      <c r="B11" s="74">
        <v>3.9887499999999991</v>
      </c>
      <c r="C11" s="74">
        <v>4.0355263157894745</v>
      </c>
      <c r="D11" s="75">
        <v>3.9857142857142867</v>
      </c>
      <c r="E11" s="74">
        <v>4</v>
      </c>
      <c r="F11" s="74">
        <v>4.0052631578947366</v>
      </c>
      <c r="G11" s="74">
        <v>4.085572916666667</v>
      </c>
      <c r="H11" s="74">
        <v>4.0999999999999996</v>
      </c>
      <c r="I11" s="74">
        <v>3.9390000000000001</v>
      </c>
      <c r="J11" s="74">
        <v>3.98</v>
      </c>
      <c r="K11" s="74">
        <v>4</v>
      </c>
      <c r="L11" s="68">
        <v>4.0999999999999996</v>
      </c>
      <c r="M11" s="194"/>
      <c r="N11" s="75">
        <v>0</v>
      </c>
      <c r="O11" s="68">
        <v>4</v>
      </c>
      <c r="P11" s="75">
        <f t="shared" si="3"/>
        <v>4.0119826676065156</v>
      </c>
      <c r="Q11" s="75">
        <f t="shared" si="4"/>
        <v>0.16099999999999959</v>
      </c>
      <c r="R11" s="46">
        <v>3.9</v>
      </c>
      <c r="S11" s="47">
        <v>4.3</v>
      </c>
      <c r="T11" s="47">
        <v>3.8</v>
      </c>
      <c r="U11" s="47">
        <v>4.2</v>
      </c>
      <c r="V11" s="80">
        <f t="shared" si="2"/>
        <v>100.12226684262906</v>
      </c>
      <c r="W11" s="48"/>
    </row>
    <row r="12" spans="1:24" ht="16.05" customHeight="1" x14ac:dyDescent="0.3">
      <c r="A12" s="37">
        <v>3</v>
      </c>
      <c r="B12" s="74">
        <v>3.9809375</v>
      </c>
      <c r="C12" s="74">
        <v>4.0309523809523817</v>
      </c>
      <c r="D12" s="75">
        <v>3.9913043478260875</v>
      </c>
      <c r="E12" s="74">
        <v>4</v>
      </c>
      <c r="F12" s="74">
        <v>4.004545454545454</v>
      </c>
      <c r="G12" s="74">
        <v>4.068695652173913</v>
      </c>
      <c r="H12" s="74">
        <v>4.07</v>
      </c>
      <c r="I12" s="74">
        <v>3.972</v>
      </c>
      <c r="J12" s="74">
        <v>3.94</v>
      </c>
      <c r="K12" s="74">
        <v>4</v>
      </c>
      <c r="L12" s="68">
        <v>4.0999999999999996</v>
      </c>
      <c r="M12" s="194"/>
      <c r="N12" s="75">
        <v>0</v>
      </c>
      <c r="O12" s="68">
        <v>4</v>
      </c>
      <c r="P12" s="75">
        <f t="shared" si="3"/>
        <v>4.0058435335497835</v>
      </c>
      <c r="Q12" s="75">
        <f t="shared" si="4"/>
        <v>0.13000000000000034</v>
      </c>
      <c r="R12" s="46">
        <v>3.9</v>
      </c>
      <c r="S12" s="47">
        <v>4.3</v>
      </c>
      <c r="T12" s="47">
        <v>3.8</v>
      </c>
      <c r="U12" s="47">
        <v>4.2</v>
      </c>
      <c r="V12" s="80">
        <f t="shared" si="2"/>
        <v>99.969059795356969</v>
      </c>
      <c r="W12" s="48"/>
    </row>
    <row r="13" spans="1:24" ht="16.05" customHeight="1" x14ac:dyDescent="0.3">
      <c r="A13" s="37">
        <v>4</v>
      </c>
      <c r="B13" s="74">
        <v>3.9790624999999999</v>
      </c>
      <c r="C13" s="74">
        <v>4.0571428571428569</v>
      </c>
      <c r="D13" s="75">
        <v>3.9952380952380957</v>
      </c>
      <c r="E13" s="74">
        <v>4.0199999999999996</v>
      </c>
      <c r="F13" s="74">
        <v>4.0095238095238086</v>
      </c>
      <c r="G13" s="74">
        <v>4.0842857142857145</v>
      </c>
      <c r="H13" s="74">
        <v>4.08</v>
      </c>
      <c r="I13" s="74">
        <v>3.9470000000000001</v>
      </c>
      <c r="J13" s="74">
        <v>3.94</v>
      </c>
      <c r="K13" s="74">
        <v>4</v>
      </c>
      <c r="L13" s="68">
        <v>4.0999999999999996</v>
      </c>
      <c r="M13" s="194"/>
      <c r="N13" s="75">
        <v>0</v>
      </c>
      <c r="O13" s="68">
        <v>4</v>
      </c>
      <c r="P13" s="75">
        <f t="shared" si="3"/>
        <v>4.0112252976190472</v>
      </c>
      <c r="Q13" s="75">
        <f t="shared" si="4"/>
        <v>0.14428571428571457</v>
      </c>
      <c r="R13" s="46">
        <v>3.9</v>
      </c>
      <c r="S13" s="47">
        <v>4.3</v>
      </c>
      <c r="T13" s="47">
        <v>3.8</v>
      </c>
      <c r="U13" s="47">
        <v>4.2</v>
      </c>
      <c r="V13" s="80">
        <f t="shared" si="2"/>
        <v>100.1033660630728</v>
      </c>
      <c r="W13" s="48"/>
    </row>
    <row r="14" spans="1:24" ht="16.05" customHeight="1" x14ac:dyDescent="0.3">
      <c r="A14" s="37">
        <v>5</v>
      </c>
      <c r="B14" s="74">
        <v>3.9859375000000008</v>
      </c>
      <c r="C14" s="74">
        <v>4.0366666666666662</v>
      </c>
      <c r="D14" s="75">
        <v>3.98</v>
      </c>
      <c r="E14" s="74">
        <v>4.03</v>
      </c>
      <c r="F14" s="74">
        <v>3.9874999999999994</v>
      </c>
      <c r="G14" s="74">
        <v>4.0745833333333339</v>
      </c>
      <c r="H14" s="74">
        <v>4.0599999999999996</v>
      </c>
      <c r="I14" s="74">
        <v>3.952</v>
      </c>
      <c r="J14" s="74">
        <v>3.94</v>
      </c>
      <c r="K14" s="74">
        <v>4</v>
      </c>
      <c r="L14" s="68">
        <v>4.0999999999999996</v>
      </c>
      <c r="M14" s="194"/>
      <c r="N14" s="75">
        <v>0</v>
      </c>
      <c r="O14" s="68">
        <v>4</v>
      </c>
      <c r="P14" s="75">
        <f t="shared" si="3"/>
        <v>4.0046687499999996</v>
      </c>
      <c r="Q14" s="75">
        <f t="shared" si="4"/>
        <v>0.13458333333333394</v>
      </c>
      <c r="R14" s="46">
        <v>3.9</v>
      </c>
      <c r="S14" s="47">
        <v>4.3</v>
      </c>
      <c r="T14" s="47">
        <v>3.8</v>
      </c>
      <c r="U14" s="47">
        <v>4.2</v>
      </c>
      <c r="V14" s="80">
        <f t="shared" si="2"/>
        <v>99.939742123323256</v>
      </c>
      <c r="W14" s="48"/>
    </row>
    <row r="15" spans="1:24" ht="16.05" customHeight="1" x14ac:dyDescent="0.3">
      <c r="A15" s="37">
        <v>6</v>
      </c>
      <c r="B15" s="74">
        <v>3.9743750000000002</v>
      </c>
      <c r="C15" s="74">
        <v>4.0487142857142855</v>
      </c>
      <c r="D15" s="75">
        <v>3.9761904761904763</v>
      </c>
      <c r="E15" s="74">
        <v>4.03</v>
      </c>
      <c r="F15" s="74">
        <v>4</v>
      </c>
      <c r="G15" s="74">
        <v>4.0726666666666667</v>
      </c>
      <c r="H15" s="74">
        <v>4.04</v>
      </c>
      <c r="I15" s="74">
        <v>3.9460000000000002</v>
      </c>
      <c r="J15" s="74">
        <v>3.92</v>
      </c>
      <c r="K15" s="74">
        <v>4</v>
      </c>
      <c r="L15" s="68">
        <v>4.0999999999999996</v>
      </c>
      <c r="M15" s="194"/>
      <c r="N15" s="75">
        <v>0</v>
      </c>
      <c r="O15" s="68">
        <v>4</v>
      </c>
      <c r="P15" s="75">
        <f t="shared" ref="P15:P20" si="5">AVERAGE(B15:K15)</f>
        <v>4.0007946428571426</v>
      </c>
      <c r="Q15" s="75">
        <f t="shared" si="4"/>
        <v>0.15266666666666673</v>
      </c>
      <c r="R15" s="46">
        <v>3.9</v>
      </c>
      <c r="S15" s="47">
        <v>4.3</v>
      </c>
      <c r="T15" s="47">
        <v>3.8</v>
      </c>
      <c r="U15" s="47">
        <v>4.2</v>
      </c>
      <c r="V15" s="80">
        <f t="shared" si="2"/>
        <v>99.843060651524809</v>
      </c>
      <c r="W15" s="55"/>
      <c r="X15" s="8"/>
    </row>
    <row r="16" spans="1:24" ht="16.05" customHeight="1" x14ac:dyDescent="0.3">
      <c r="A16" s="37">
        <v>7</v>
      </c>
      <c r="B16" s="74">
        <v>3.9656249999999997</v>
      </c>
      <c r="C16" s="74">
        <v>4.0358999999999998</v>
      </c>
      <c r="D16" s="75">
        <v>4.0549999999999997</v>
      </c>
      <c r="E16" s="74">
        <v>4.04</v>
      </c>
      <c r="F16" s="74">
        <v>4.020833333333333</v>
      </c>
      <c r="G16" s="74">
        <v>4.0785833333333326</v>
      </c>
      <c r="H16" s="74">
        <v>3.99</v>
      </c>
      <c r="I16" s="74">
        <v>3.952</v>
      </c>
      <c r="J16" s="74">
        <v>3.95</v>
      </c>
      <c r="K16" s="74">
        <v>3.9</v>
      </c>
      <c r="L16" s="68">
        <v>4.0999999999999996</v>
      </c>
      <c r="M16" s="194"/>
      <c r="N16" s="75">
        <v>0</v>
      </c>
      <c r="O16" s="68">
        <v>4</v>
      </c>
      <c r="P16" s="75">
        <f t="shared" si="5"/>
        <v>3.9987941666666664</v>
      </c>
      <c r="Q16" s="75">
        <f t="shared" si="4"/>
        <v>0.17858333333333265</v>
      </c>
      <c r="R16" s="46">
        <v>3.9</v>
      </c>
      <c r="S16" s="47">
        <v>4.3</v>
      </c>
      <c r="T16" s="47">
        <v>3.8</v>
      </c>
      <c r="U16" s="47">
        <v>4.2</v>
      </c>
      <c r="V16" s="80">
        <f t="shared" si="2"/>
        <v>99.79313715295828</v>
      </c>
      <c r="W16" s="55"/>
      <c r="X16" s="8"/>
    </row>
    <row r="17" spans="1:25" ht="16.05" customHeight="1" x14ac:dyDescent="0.3">
      <c r="A17" s="37">
        <v>8</v>
      </c>
      <c r="B17" s="74">
        <v>3.9665624999999998</v>
      </c>
      <c r="C17" s="74">
        <v>4.054291666666666</v>
      </c>
      <c r="D17" s="75">
        <v>3.9718749999999998</v>
      </c>
      <c r="E17" s="74">
        <v>4.03</v>
      </c>
      <c r="F17" s="74">
        <v>4</v>
      </c>
      <c r="G17" s="74">
        <v>4.0815740740740738</v>
      </c>
      <c r="H17" s="74">
        <v>4.05</v>
      </c>
      <c r="I17" s="74">
        <v>3.972</v>
      </c>
      <c r="J17" s="74">
        <v>3.99</v>
      </c>
      <c r="K17" s="74">
        <v>4</v>
      </c>
      <c r="L17" s="68">
        <v>4.0999999999999996</v>
      </c>
      <c r="M17" s="194"/>
      <c r="N17" s="75">
        <v>0</v>
      </c>
      <c r="O17" s="68">
        <v>4</v>
      </c>
      <c r="P17" s="75">
        <f t="shared" si="5"/>
        <v>4.0116303240740745</v>
      </c>
      <c r="Q17" s="75">
        <f t="shared" si="4"/>
        <v>0.11501157407407403</v>
      </c>
      <c r="R17" s="46">
        <v>3.9</v>
      </c>
      <c r="S17" s="47">
        <v>4.3</v>
      </c>
      <c r="T17" s="47">
        <v>3.8</v>
      </c>
      <c r="U17" s="47">
        <v>4.2</v>
      </c>
      <c r="V17" s="80">
        <f t="shared" si="2"/>
        <v>100.11347382528623</v>
      </c>
      <c r="W17" s="55"/>
      <c r="X17" s="8"/>
    </row>
    <row r="18" spans="1:25" ht="16.05" customHeight="1" x14ac:dyDescent="0.3">
      <c r="A18" s="37">
        <v>9</v>
      </c>
      <c r="B18" s="74">
        <v>3.9743750000000002</v>
      </c>
      <c r="C18" s="74">
        <v>4.041500000000001</v>
      </c>
      <c r="D18" s="75">
        <v>4.0640000000000001</v>
      </c>
      <c r="E18" s="74">
        <v>4.03</v>
      </c>
      <c r="F18" s="74">
        <v>3.9449999999999994</v>
      </c>
      <c r="G18" s="74">
        <v>4.0735256410256406</v>
      </c>
      <c r="H18" s="74">
        <v>4.12</v>
      </c>
      <c r="I18" s="74">
        <v>3.9670000000000001</v>
      </c>
      <c r="J18" s="74">
        <v>4.03</v>
      </c>
      <c r="K18" s="74">
        <v>4</v>
      </c>
      <c r="L18" s="68">
        <v>4.0999999999999996</v>
      </c>
      <c r="M18" s="194"/>
      <c r="N18" s="75">
        <v>0</v>
      </c>
      <c r="O18" s="68">
        <v>4</v>
      </c>
      <c r="P18" s="75">
        <f t="shared" si="5"/>
        <v>4.024540064102565</v>
      </c>
      <c r="Q18" s="75">
        <f t="shared" si="4"/>
        <v>0.17500000000000071</v>
      </c>
      <c r="R18" s="46">
        <v>3.9</v>
      </c>
      <c r="S18" s="47">
        <v>4.3</v>
      </c>
      <c r="T18" s="47">
        <v>3.8</v>
      </c>
      <c r="U18" s="47">
        <v>4.2</v>
      </c>
      <c r="V18" s="80">
        <f>P18/P$3*100</f>
        <v>100.4356468113357</v>
      </c>
      <c r="W18" s="48"/>
    </row>
    <row r="19" spans="1:25" ht="16.05" customHeight="1" x14ac:dyDescent="0.3">
      <c r="A19" s="37">
        <v>10</v>
      </c>
      <c r="B19" s="74">
        <v>4.0006250000000003</v>
      </c>
      <c r="C19" s="74">
        <v>4.0111904761904755</v>
      </c>
      <c r="D19" s="74">
        <v>3.9949999999999997</v>
      </c>
      <c r="E19" s="74">
        <v>4.01</v>
      </c>
      <c r="F19" s="74">
        <v>3.9909090909090916</v>
      </c>
      <c r="G19" s="74">
        <v>4.0944318181818176</v>
      </c>
      <c r="H19" s="74">
        <v>4.12</v>
      </c>
      <c r="I19" s="74">
        <v>3.9929999999999999</v>
      </c>
      <c r="J19" s="74">
        <v>4.04</v>
      </c>
      <c r="K19" s="74">
        <v>4</v>
      </c>
      <c r="L19" s="68">
        <v>4.0999999999999996</v>
      </c>
      <c r="M19" s="194"/>
      <c r="N19" s="75">
        <v>0</v>
      </c>
      <c r="O19" s="68">
        <v>4</v>
      </c>
      <c r="P19" s="75">
        <f t="shared" si="5"/>
        <v>4.0255156385281383</v>
      </c>
      <c r="Q19" s="75">
        <f t="shared" si="4"/>
        <v>0.12909090909090848</v>
      </c>
      <c r="R19" s="46">
        <v>3.9</v>
      </c>
      <c r="S19" s="47">
        <v>4.3</v>
      </c>
      <c r="T19" s="47">
        <v>3.8</v>
      </c>
      <c r="U19" s="47">
        <v>4.2</v>
      </c>
      <c r="V19" s="80">
        <f>P19/P$3*100</f>
        <v>100.45999305882842</v>
      </c>
      <c r="W19" s="55"/>
      <c r="X19" s="8"/>
    </row>
    <row r="20" spans="1:25" ht="16.05" customHeight="1" x14ac:dyDescent="0.3">
      <c r="A20" s="37">
        <v>11</v>
      </c>
      <c r="B20" s="74">
        <v>4.007083333333334</v>
      </c>
      <c r="C20" s="74">
        <v>4.0106190476190484</v>
      </c>
      <c r="D20" s="75"/>
      <c r="E20" s="74"/>
      <c r="F20" s="74">
        <v>3.9666666666666672</v>
      </c>
      <c r="G20" s="74"/>
      <c r="H20" s="74">
        <v>4.0599999999999996</v>
      </c>
      <c r="I20" s="74"/>
      <c r="J20" s="74"/>
      <c r="K20" s="74">
        <v>4</v>
      </c>
      <c r="L20" s="68">
        <v>4.0999999999999996</v>
      </c>
      <c r="M20" s="194"/>
      <c r="N20" s="75">
        <v>0</v>
      </c>
      <c r="O20" s="68">
        <v>4</v>
      </c>
      <c r="P20" s="75">
        <f t="shared" si="5"/>
        <v>4.0088738095238101</v>
      </c>
      <c r="Q20" s="75">
        <f t="shared" si="4"/>
        <v>9.333333333333238E-2</v>
      </c>
      <c r="R20" s="46">
        <v>3.9</v>
      </c>
      <c r="S20" s="47">
        <v>4.3</v>
      </c>
      <c r="T20" s="47">
        <v>3.8</v>
      </c>
      <c r="U20" s="47">
        <v>4.2</v>
      </c>
      <c r="V20" s="80">
        <f>P20/P$3*100</f>
        <v>100.04468277900742</v>
      </c>
      <c r="W20" s="48"/>
    </row>
    <row r="32" spans="1:25" x14ac:dyDescent="0.2">
      <c r="Y32" s="9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20"/>
  <sheetViews>
    <sheetView zoomScale="65" zoomScaleNormal="65" workbookViewId="0">
      <selection activeCell="M20" sqref="M20"/>
    </sheetView>
  </sheetViews>
  <sheetFormatPr defaultRowHeight="13.2" x14ac:dyDescent="0.2"/>
  <cols>
    <col min="1" max="1" width="3.88671875" customWidth="1"/>
    <col min="2" max="2" width="7.88671875" customWidth="1"/>
    <col min="4" max="5" width="8.6640625" customWidth="1"/>
    <col min="6" max="6" width="9.44140625" customWidth="1"/>
    <col min="7" max="8" width="8.6640625" customWidth="1"/>
    <col min="9" max="9" width="10.664062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7.109375" customWidth="1"/>
    <col min="15" max="16" width="2.6640625" customWidth="1"/>
    <col min="17" max="17" width="10.109375" bestFit="1" customWidth="1"/>
  </cols>
  <sheetData>
    <row r="1" spans="1:18" ht="20.100000000000001" customHeight="1" x14ac:dyDescent="0.45">
      <c r="F1" s="32" t="s">
        <v>81</v>
      </c>
    </row>
    <row r="2" spans="1:18" ht="16.05" customHeight="1" x14ac:dyDescent="0.3">
      <c r="A2" s="50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45" t="s">
        <v>53</v>
      </c>
      <c r="N2" s="45" t="s">
        <v>32</v>
      </c>
      <c r="O2" s="53" t="s">
        <v>33</v>
      </c>
      <c r="P2" s="54" t="s">
        <v>34</v>
      </c>
      <c r="Q2" s="31" t="s">
        <v>144</v>
      </c>
    </row>
    <row r="3" spans="1:18" ht="16.05" customHeight="1" x14ac:dyDescent="0.3">
      <c r="A3" s="37">
        <v>6</v>
      </c>
      <c r="B3" s="74"/>
      <c r="C3" s="74"/>
      <c r="D3" s="74"/>
      <c r="E3" s="74"/>
      <c r="F3" s="74"/>
      <c r="G3" s="74">
        <v>2.3875333333333333</v>
      </c>
      <c r="H3" s="74"/>
      <c r="I3" s="74"/>
      <c r="J3" s="74"/>
      <c r="K3" s="74">
        <v>2.2000000000000002</v>
      </c>
      <c r="L3" s="73">
        <v>2.2999999999999998</v>
      </c>
      <c r="M3" s="75">
        <f t="shared" ref="M3" si="0">AVERAGE(B3:K3)</f>
        <v>2.2937666666666665</v>
      </c>
      <c r="N3" s="75">
        <f t="shared" ref="N3:N17" si="1">MAX(B3:K3)-MIN(B3:K3)</f>
        <v>0.18753333333333311</v>
      </c>
      <c r="O3" s="60">
        <v>2</v>
      </c>
      <c r="P3" s="61">
        <v>2.6</v>
      </c>
      <c r="Q3" s="81">
        <f>M3/M3*100</f>
        <v>100</v>
      </c>
    </row>
    <row r="4" spans="1:18" ht="16.05" customHeight="1" x14ac:dyDescent="0.3">
      <c r="A4" s="37">
        <v>7</v>
      </c>
      <c r="B4" s="74">
        <v>2.2150000000000007</v>
      </c>
      <c r="C4" s="183"/>
      <c r="D4" s="184"/>
      <c r="E4" s="74">
        <v>2.41</v>
      </c>
      <c r="F4" s="184"/>
      <c r="G4" s="74">
        <v>2.3842857142857139</v>
      </c>
      <c r="H4" s="185"/>
      <c r="I4" s="184"/>
      <c r="J4" s="74">
        <v>2.2000000000000002</v>
      </c>
      <c r="K4" s="74">
        <v>2.2000000000000002</v>
      </c>
      <c r="L4" s="73">
        <v>2.2999999999999998</v>
      </c>
      <c r="M4" s="75">
        <f t="shared" ref="M4:M20" si="2">AVERAGE(B4:K4)</f>
        <v>2.281857142857143</v>
      </c>
      <c r="N4" s="75">
        <f>MAX(B4:K4)-MIN(B4:K4)</f>
        <v>0.20999999999999996</v>
      </c>
      <c r="O4" s="60">
        <v>2</v>
      </c>
      <c r="P4" s="61">
        <v>2.6</v>
      </c>
      <c r="Q4" s="80">
        <f>M4/M$3*100</f>
        <v>99.480787475788432</v>
      </c>
    </row>
    <row r="5" spans="1:18" ht="16.05" customHeight="1" x14ac:dyDescent="0.3">
      <c r="A5" s="37">
        <v>8</v>
      </c>
      <c r="B5" s="74">
        <v>2.2043750000000011</v>
      </c>
      <c r="C5" s="74">
        <v>2.394545454545455</v>
      </c>
      <c r="D5" s="75">
        <v>2.1333333333333337</v>
      </c>
      <c r="E5" s="74">
        <v>2.4</v>
      </c>
      <c r="F5" s="74">
        <v>2.125</v>
      </c>
      <c r="G5" s="74">
        <v>2.3906410256410262</v>
      </c>
      <c r="H5" s="74">
        <v>2.2200000000000002</v>
      </c>
      <c r="I5" s="74">
        <v>2.089</v>
      </c>
      <c r="J5" s="74">
        <v>2.2000000000000002</v>
      </c>
      <c r="K5" s="74">
        <v>2.2000000000000002</v>
      </c>
      <c r="L5" s="73">
        <v>2.2999999999999998</v>
      </c>
      <c r="M5" s="75">
        <f t="shared" si="2"/>
        <v>2.2356894813519816</v>
      </c>
      <c r="N5" s="75">
        <f t="shared" si="1"/>
        <v>0.31099999999999994</v>
      </c>
      <c r="O5" s="60">
        <v>2</v>
      </c>
      <c r="P5" s="61">
        <v>2.6</v>
      </c>
      <c r="Q5" s="80">
        <f t="shared" ref="Q5:Q17" si="3">M5/M$3*100</f>
        <v>97.468043015940964</v>
      </c>
    </row>
    <row r="6" spans="1:18" ht="16.05" customHeight="1" x14ac:dyDescent="0.3">
      <c r="A6" s="37">
        <v>9</v>
      </c>
      <c r="B6" s="74">
        <v>2.2187499999999996</v>
      </c>
      <c r="C6" s="74">
        <v>2.3886000000000003</v>
      </c>
      <c r="D6" s="75">
        <v>2.1216666666666666</v>
      </c>
      <c r="E6" s="74">
        <v>2.4</v>
      </c>
      <c r="F6" s="74">
        <v>2.1124999999999998</v>
      </c>
      <c r="G6" s="74">
        <v>2.4408854166666671</v>
      </c>
      <c r="H6" s="74">
        <v>2.23</v>
      </c>
      <c r="I6" s="74">
        <v>2.0960000000000001</v>
      </c>
      <c r="J6" s="74">
        <v>2.2000000000000002</v>
      </c>
      <c r="K6" s="74">
        <v>2.2000000000000002</v>
      </c>
      <c r="L6" s="73">
        <v>2.2999999999999998</v>
      </c>
      <c r="M6" s="75">
        <f t="shared" si="2"/>
        <v>2.2408402083333332</v>
      </c>
      <c r="N6" s="75">
        <f t="shared" si="1"/>
        <v>0.34488541666666706</v>
      </c>
      <c r="O6" s="60">
        <v>2</v>
      </c>
      <c r="P6" s="61">
        <v>2.6</v>
      </c>
      <c r="Q6" s="80">
        <f t="shared" si="3"/>
        <v>97.692596239082732</v>
      </c>
    </row>
    <row r="7" spans="1:18" ht="16.05" customHeight="1" x14ac:dyDescent="0.3">
      <c r="A7" s="37">
        <v>10</v>
      </c>
      <c r="B7" s="74">
        <v>2.1812500000000004</v>
      </c>
      <c r="C7" s="74">
        <v>2.3786842105263153</v>
      </c>
      <c r="D7" s="75">
        <v>2.1</v>
      </c>
      <c r="E7" s="74">
        <v>2.42</v>
      </c>
      <c r="F7" s="74">
        <v>2.1372727272727272</v>
      </c>
      <c r="G7" s="74">
        <v>2.4229166666666666</v>
      </c>
      <c r="H7" s="74">
        <v>2.36</v>
      </c>
      <c r="I7" s="74">
        <v>2.097</v>
      </c>
      <c r="J7" s="74">
        <v>2.2000000000000002</v>
      </c>
      <c r="K7" s="74">
        <v>2.2000000000000002</v>
      </c>
      <c r="L7" s="73">
        <v>2.2999999999999998</v>
      </c>
      <c r="M7" s="75">
        <f t="shared" si="2"/>
        <v>2.249712360446571</v>
      </c>
      <c r="N7" s="75">
        <f t="shared" si="1"/>
        <v>0.32591666666666663</v>
      </c>
      <c r="O7" s="60">
        <v>2</v>
      </c>
      <c r="P7" s="61">
        <v>2.6</v>
      </c>
      <c r="Q7" s="80">
        <f t="shared" si="3"/>
        <v>98.079390250965858</v>
      </c>
    </row>
    <row r="8" spans="1:18" ht="16.05" customHeight="1" x14ac:dyDescent="0.3">
      <c r="A8" s="37">
        <v>11</v>
      </c>
      <c r="B8" s="74">
        <v>2.1878125000000002</v>
      </c>
      <c r="C8" s="74">
        <v>2.3776315789473683</v>
      </c>
      <c r="D8" s="75">
        <v>2.1200000000000006</v>
      </c>
      <c r="E8" s="74">
        <v>2.4</v>
      </c>
      <c r="F8" s="74">
        <v>2.1274999999999999</v>
      </c>
      <c r="G8" s="74">
        <v>2.4243666666666659</v>
      </c>
      <c r="H8" s="74">
        <v>2.37</v>
      </c>
      <c r="I8" s="74">
        <v>2.0939999999999999</v>
      </c>
      <c r="J8" s="74">
        <v>2.2000000000000002</v>
      </c>
      <c r="K8" s="74">
        <v>2.2000000000000002</v>
      </c>
      <c r="L8" s="73">
        <v>2.2999999999999998</v>
      </c>
      <c r="M8" s="75">
        <f t="shared" si="2"/>
        <v>2.2501310745614034</v>
      </c>
      <c r="N8" s="75">
        <f t="shared" si="1"/>
        <v>0.33036666666666603</v>
      </c>
      <c r="O8" s="60">
        <v>2</v>
      </c>
      <c r="P8" s="61">
        <v>2.6</v>
      </c>
      <c r="Q8" s="80">
        <f t="shared" si="3"/>
        <v>98.097644684641139</v>
      </c>
    </row>
    <row r="9" spans="1:18" ht="16.05" customHeight="1" x14ac:dyDescent="0.3">
      <c r="A9" s="37">
        <v>12</v>
      </c>
      <c r="B9" s="74">
        <v>2.2037499999999999</v>
      </c>
      <c r="C9" s="74">
        <v>2.3792999999999997</v>
      </c>
      <c r="D9" s="75">
        <v>2.1318181818181823</v>
      </c>
      <c r="E9" s="74">
        <v>2.41</v>
      </c>
      <c r="F9" s="74">
        <v>2.125</v>
      </c>
      <c r="G9" s="74">
        <v>2.4283333333333337</v>
      </c>
      <c r="H9" s="74">
        <v>2.3780000000000001</v>
      </c>
      <c r="I9" s="74">
        <v>2.1019999999999999</v>
      </c>
      <c r="J9" s="74">
        <v>2.2000000000000002</v>
      </c>
      <c r="K9" s="74">
        <v>2.1</v>
      </c>
      <c r="L9" s="73">
        <v>2.2999999999999998</v>
      </c>
      <c r="M9" s="75">
        <f t="shared" si="2"/>
        <v>2.2458201515151517</v>
      </c>
      <c r="N9" s="75">
        <f t="shared" si="1"/>
        <v>0.32833333333333359</v>
      </c>
      <c r="O9" s="60">
        <v>2</v>
      </c>
      <c r="P9" s="61">
        <v>2.6</v>
      </c>
      <c r="Q9" s="80">
        <f t="shared" si="3"/>
        <v>97.90970390108636</v>
      </c>
    </row>
    <row r="10" spans="1:18" ht="16.05" customHeight="1" x14ac:dyDescent="0.3">
      <c r="A10" s="37">
        <v>1</v>
      </c>
      <c r="B10" s="74">
        <v>2.2421874999999996</v>
      </c>
      <c r="C10" s="74">
        <v>2.3716842105263165</v>
      </c>
      <c r="D10" s="75">
        <v>2.1473684210526316</v>
      </c>
      <c r="E10" s="74">
        <v>2.41</v>
      </c>
      <c r="F10" s="74">
        <v>2.156190476190476</v>
      </c>
      <c r="G10" s="74">
        <v>2.4193939393939394</v>
      </c>
      <c r="H10" s="74">
        <v>2.363</v>
      </c>
      <c r="I10" s="74">
        <v>2.0790000000000002</v>
      </c>
      <c r="J10" s="74">
        <v>2.2000000000000002</v>
      </c>
      <c r="K10" s="74">
        <v>2.2000000000000002</v>
      </c>
      <c r="L10" s="73">
        <v>2.2999999999999998</v>
      </c>
      <c r="M10" s="75">
        <f t="shared" si="2"/>
        <v>2.2588824547163364</v>
      </c>
      <c r="N10" s="75">
        <f t="shared" si="1"/>
        <v>0.34039393939393925</v>
      </c>
      <c r="O10" s="60">
        <v>2</v>
      </c>
      <c r="P10" s="61">
        <v>2.6</v>
      </c>
      <c r="Q10" s="80">
        <f t="shared" si="3"/>
        <v>98.479173472294619</v>
      </c>
    </row>
    <row r="11" spans="1:18" ht="16.05" customHeight="1" x14ac:dyDescent="0.3">
      <c r="A11" s="37">
        <v>2</v>
      </c>
      <c r="B11" s="74">
        <v>2.2243750000000002</v>
      </c>
      <c r="C11" s="74">
        <v>2.3673684210526313</v>
      </c>
      <c r="D11" s="75">
        <v>2.1571428571428575</v>
      </c>
      <c r="E11" s="74">
        <v>2.42</v>
      </c>
      <c r="F11" s="74">
        <v>2.2478947368421052</v>
      </c>
      <c r="G11" s="74">
        <v>2.4092499999999997</v>
      </c>
      <c r="H11" s="74">
        <v>2.37</v>
      </c>
      <c r="I11" s="74">
        <v>2.1389999999999998</v>
      </c>
      <c r="J11" s="74">
        <v>2.2000000000000002</v>
      </c>
      <c r="K11" s="74">
        <v>2.2000000000000002</v>
      </c>
      <c r="L11" s="73">
        <v>2.2999999999999998</v>
      </c>
      <c r="M11" s="75">
        <f t="shared" si="2"/>
        <v>2.2735031015037594</v>
      </c>
      <c r="N11" s="75">
        <f t="shared" si="1"/>
        <v>0.28100000000000014</v>
      </c>
      <c r="O11" s="60">
        <v>2</v>
      </c>
      <c r="P11" s="61">
        <v>2.6</v>
      </c>
      <c r="Q11" s="80">
        <f t="shared" si="3"/>
        <v>99.116581234814333</v>
      </c>
    </row>
    <row r="12" spans="1:18" ht="16.05" customHeight="1" x14ac:dyDescent="0.3">
      <c r="A12" s="37">
        <v>3</v>
      </c>
      <c r="B12" s="74">
        <v>2.2109375000000009</v>
      </c>
      <c r="C12" s="74">
        <v>2.3811904761904765</v>
      </c>
      <c r="D12" s="75">
        <v>2.1739130434782608</v>
      </c>
      <c r="E12" s="74">
        <v>2.42</v>
      </c>
      <c r="F12" s="74">
        <v>2.1836363636363636</v>
      </c>
      <c r="G12" s="74">
        <v>2.4181250000000003</v>
      </c>
      <c r="H12" s="74">
        <v>2.4</v>
      </c>
      <c r="I12" s="74">
        <v>2.0790000000000002</v>
      </c>
      <c r="J12" s="74">
        <v>2.2000000000000002</v>
      </c>
      <c r="K12" s="74">
        <v>2.1</v>
      </c>
      <c r="L12" s="73">
        <v>2.2999999999999998</v>
      </c>
      <c r="M12" s="75">
        <f t="shared" si="2"/>
        <v>2.2566802383305102</v>
      </c>
      <c r="N12" s="75">
        <f t="shared" si="1"/>
        <v>0.34099999999999975</v>
      </c>
      <c r="O12" s="60">
        <v>2</v>
      </c>
      <c r="P12" s="61">
        <v>2.6</v>
      </c>
      <c r="Q12" s="80">
        <f t="shared" si="3"/>
        <v>98.38316473619129</v>
      </c>
    </row>
    <row r="13" spans="1:18" ht="16.05" customHeight="1" x14ac:dyDescent="0.3">
      <c r="A13" s="37">
        <v>4</v>
      </c>
      <c r="B13" s="74">
        <v>2.2184375000000007</v>
      </c>
      <c r="C13" s="74">
        <v>2.3840476190476192</v>
      </c>
      <c r="D13" s="75">
        <v>2.0761904761904768</v>
      </c>
      <c r="E13" s="74">
        <v>2.41</v>
      </c>
      <c r="F13" s="74">
        <v>2.1314285714285717</v>
      </c>
      <c r="G13" s="74">
        <v>2.3955357142857143</v>
      </c>
      <c r="H13" s="74">
        <v>2.4</v>
      </c>
      <c r="I13" s="74">
        <v>2.0859999999999999</v>
      </c>
      <c r="J13" s="74">
        <v>2.2000000000000002</v>
      </c>
      <c r="K13" s="74">
        <v>2.1</v>
      </c>
      <c r="L13" s="73">
        <v>2.2999999999999998</v>
      </c>
      <c r="M13" s="75">
        <f t="shared" si="2"/>
        <v>2.240163988095238</v>
      </c>
      <c r="N13" s="75">
        <f t="shared" si="1"/>
        <v>0.33380952380952333</v>
      </c>
      <c r="O13" s="60">
        <v>2</v>
      </c>
      <c r="P13" s="61">
        <v>2.6</v>
      </c>
      <c r="Q13" s="80">
        <f t="shared" si="3"/>
        <v>97.663115461987033</v>
      </c>
    </row>
    <row r="14" spans="1:18" ht="16.05" customHeight="1" x14ac:dyDescent="0.3">
      <c r="A14" s="37">
        <v>5</v>
      </c>
      <c r="B14" s="74">
        <v>2.2190624999999997</v>
      </c>
      <c r="C14" s="74">
        <v>2.3721904761904757</v>
      </c>
      <c r="D14" s="75">
        <v>2.0299999999999998</v>
      </c>
      <c r="E14" s="74">
        <v>2.41</v>
      </c>
      <c r="F14" s="74">
        <v>2.1212500000000003</v>
      </c>
      <c r="G14" s="74">
        <v>2.3919444444444444</v>
      </c>
      <c r="H14" s="74">
        <v>2.38</v>
      </c>
      <c r="I14" s="74">
        <v>2.0710000000000002</v>
      </c>
      <c r="J14" s="74">
        <v>2.2000000000000002</v>
      </c>
      <c r="K14" s="74">
        <v>2.1</v>
      </c>
      <c r="L14" s="73">
        <v>2.2999999999999998</v>
      </c>
      <c r="M14" s="75">
        <f t="shared" si="2"/>
        <v>2.2295447420634922</v>
      </c>
      <c r="N14" s="75">
        <f t="shared" si="1"/>
        <v>0.38000000000000034</v>
      </c>
      <c r="O14" s="60">
        <v>2</v>
      </c>
      <c r="P14" s="61">
        <v>2.6</v>
      </c>
      <c r="Q14" s="80">
        <f t="shared" si="3"/>
        <v>97.200154421264543</v>
      </c>
    </row>
    <row r="15" spans="1:18" ht="16.05" customHeight="1" x14ac:dyDescent="0.3">
      <c r="A15" s="37">
        <v>6</v>
      </c>
      <c r="B15" s="74">
        <v>2.2146875000000006</v>
      </c>
      <c r="C15" s="74">
        <v>2.3712857142857149</v>
      </c>
      <c r="D15" s="75">
        <v>2.0352941176470587</v>
      </c>
      <c r="E15" s="74">
        <v>2.4</v>
      </c>
      <c r="F15" s="74">
        <v>2.1150000000000002</v>
      </c>
      <c r="G15" s="74">
        <v>2.4035964912280705</v>
      </c>
      <c r="H15" s="74">
        <v>2.383</v>
      </c>
      <c r="I15" s="74">
        <v>2.101</v>
      </c>
      <c r="J15" s="74">
        <v>2.2000000000000002</v>
      </c>
      <c r="K15" s="74">
        <v>2.2000000000000002</v>
      </c>
      <c r="L15" s="73">
        <v>2.2999999999999998</v>
      </c>
      <c r="M15" s="75">
        <f t="shared" si="2"/>
        <v>2.2423863823160843</v>
      </c>
      <c r="N15" s="75">
        <f t="shared" si="1"/>
        <v>0.36830237358101181</v>
      </c>
      <c r="O15" s="60">
        <v>2</v>
      </c>
      <c r="P15" s="61">
        <v>2.6</v>
      </c>
      <c r="Q15" s="80">
        <f t="shared" si="3"/>
        <v>97.760003879328821</v>
      </c>
      <c r="R15" s="8"/>
    </row>
    <row r="16" spans="1:18" ht="16.05" customHeight="1" x14ac:dyDescent="0.3">
      <c r="A16" s="37">
        <v>7</v>
      </c>
      <c r="B16" s="74">
        <v>2.2081250000000003</v>
      </c>
      <c r="C16" s="74">
        <v>2.3763999999999998</v>
      </c>
      <c r="D16" s="75">
        <v>2.161111111111111</v>
      </c>
      <c r="E16" s="74">
        <v>2.41</v>
      </c>
      <c r="F16" s="74">
        <v>2.1291666666666669</v>
      </c>
      <c r="G16" s="74">
        <v>2.4295833333333334</v>
      </c>
      <c r="H16" s="74">
        <v>2.37</v>
      </c>
      <c r="I16" s="74">
        <v>2.0409999999999999</v>
      </c>
      <c r="J16" s="74">
        <v>2.2000000000000002</v>
      </c>
      <c r="K16" s="74">
        <v>2.2000000000000002</v>
      </c>
      <c r="L16" s="73">
        <v>2.2999999999999998</v>
      </c>
      <c r="M16" s="75">
        <f t="shared" si="2"/>
        <v>2.252538611111111</v>
      </c>
      <c r="N16" s="75">
        <f t="shared" si="1"/>
        <v>0.3885833333333335</v>
      </c>
      <c r="O16" s="60">
        <v>2</v>
      </c>
      <c r="P16" s="61">
        <v>2.6</v>
      </c>
      <c r="Q16" s="80">
        <f t="shared" si="3"/>
        <v>98.20260464350244</v>
      </c>
      <c r="R16" s="8"/>
    </row>
    <row r="17" spans="1:18" ht="16.05" customHeight="1" x14ac:dyDescent="0.3">
      <c r="A17" s="37">
        <v>8</v>
      </c>
      <c r="B17" s="74">
        <v>2.2087500000000002</v>
      </c>
      <c r="C17" s="74">
        <v>2.3770833333333332</v>
      </c>
      <c r="D17" s="75">
        <v>2.15578947368421</v>
      </c>
      <c r="E17" s="74">
        <v>2.44</v>
      </c>
      <c r="F17" s="74">
        <v>2.1533333333333333</v>
      </c>
      <c r="G17" s="74">
        <v>2.4209649122807018</v>
      </c>
      <c r="H17" s="74">
        <v>2.38</v>
      </c>
      <c r="I17" s="74">
        <v>1.873</v>
      </c>
      <c r="J17" s="74">
        <v>2.2000000000000002</v>
      </c>
      <c r="K17" s="74">
        <v>2.1</v>
      </c>
      <c r="L17" s="73">
        <v>2.2999999999999998</v>
      </c>
      <c r="M17" s="75">
        <f t="shared" si="2"/>
        <v>2.2308921052631581</v>
      </c>
      <c r="N17" s="75">
        <f t="shared" si="1"/>
        <v>0.56699999999999995</v>
      </c>
      <c r="O17" s="60">
        <v>2</v>
      </c>
      <c r="P17" s="61">
        <v>2.6</v>
      </c>
      <c r="Q17" s="80">
        <f t="shared" si="3"/>
        <v>97.258894624409265</v>
      </c>
      <c r="R17" s="8"/>
    </row>
    <row r="18" spans="1:18" ht="16.05" customHeight="1" x14ac:dyDescent="0.3">
      <c r="A18" s="37">
        <v>9</v>
      </c>
      <c r="B18" s="74">
        <v>2.2021875000000004</v>
      </c>
      <c r="C18" s="74">
        <v>2.3587500000000001</v>
      </c>
      <c r="D18" s="75">
        <v>2.1946153846153846</v>
      </c>
      <c r="E18" s="74">
        <v>2.4300000000000002</v>
      </c>
      <c r="F18" s="74">
        <v>2.1070000000000002</v>
      </c>
      <c r="G18" s="74">
        <v>2.4305208333333339</v>
      </c>
      <c r="H18" s="74">
        <v>2.42</v>
      </c>
      <c r="I18" s="74">
        <v>1.8420000000000001</v>
      </c>
      <c r="J18" s="74">
        <v>2.2000000000000002</v>
      </c>
      <c r="K18" s="74">
        <v>2.2000000000000002</v>
      </c>
      <c r="L18" s="73">
        <v>2.2999999999999998</v>
      </c>
      <c r="M18" s="75">
        <f t="shared" si="2"/>
        <v>2.2385073717948716</v>
      </c>
      <c r="N18" s="75">
        <f>MAX(B18:K18)-MIN(B18:K18)</f>
        <v>0.58852083333333383</v>
      </c>
      <c r="O18" s="60">
        <v>2</v>
      </c>
      <c r="P18" s="61">
        <v>2.6</v>
      </c>
      <c r="Q18" s="80">
        <f>M18/M$3*100</f>
        <v>97.5908929327978</v>
      </c>
      <c r="R18" s="8"/>
    </row>
    <row r="19" spans="1:18" ht="16.05" customHeight="1" x14ac:dyDescent="0.3">
      <c r="A19" s="37">
        <v>10</v>
      </c>
      <c r="B19" s="74">
        <v>2.2187500000000004</v>
      </c>
      <c r="C19" s="74">
        <v>2.3558571428571433</v>
      </c>
      <c r="D19" s="74">
        <v>2.1664285714285714</v>
      </c>
      <c r="E19" s="74">
        <v>2.4300000000000002</v>
      </c>
      <c r="F19" s="74">
        <v>2.1109999999999998</v>
      </c>
      <c r="G19" s="74">
        <v>2.419130434782609</v>
      </c>
      <c r="H19" s="74">
        <v>2.42</v>
      </c>
      <c r="I19" s="74">
        <v>2.1150000000000002</v>
      </c>
      <c r="J19" s="74">
        <v>2.2000000000000002</v>
      </c>
      <c r="K19" s="74">
        <v>2.2000000000000002</v>
      </c>
      <c r="L19" s="73">
        <v>2.2999999999999998</v>
      </c>
      <c r="M19" s="75">
        <f t="shared" si="2"/>
        <v>2.2636166149068324</v>
      </c>
      <c r="N19" s="75">
        <f>MAX(B19:K19)-MIN(B19:K19)</f>
        <v>0.31900000000000039</v>
      </c>
      <c r="O19" s="60">
        <v>2</v>
      </c>
      <c r="P19" s="61">
        <v>2.6</v>
      </c>
      <c r="Q19" s="80">
        <f>M19/M$3*100</f>
        <v>98.685565877385045</v>
      </c>
      <c r="R19" s="8"/>
    </row>
    <row r="20" spans="1:18" ht="16.05" customHeight="1" x14ac:dyDescent="0.3">
      <c r="A20" s="37">
        <v>11</v>
      </c>
      <c r="B20" s="74">
        <v>2.2216666666666667</v>
      </c>
      <c r="C20" s="74">
        <v>2.3695238095238094</v>
      </c>
      <c r="D20" s="75"/>
      <c r="E20" s="74"/>
      <c r="F20" s="74">
        <v>2.0876190476190479</v>
      </c>
      <c r="G20" s="74"/>
      <c r="H20" s="74">
        <v>2.4</v>
      </c>
      <c r="I20" s="74"/>
      <c r="J20" s="74"/>
      <c r="K20" s="74">
        <v>2.2000000000000002</v>
      </c>
      <c r="L20" s="73">
        <v>2.2999999999999998</v>
      </c>
      <c r="M20" s="75">
        <f t="shared" si="2"/>
        <v>2.2557619047619051</v>
      </c>
      <c r="N20" s="75">
        <f>MAX(B20:K20)-MIN(B20:K20)</f>
        <v>0.31238095238095198</v>
      </c>
      <c r="O20" s="60">
        <v>2</v>
      </c>
      <c r="P20" s="61">
        <v>2.6</v>
      </c>
      <c r="Q20" s="80">
        <f>M20/M$3*100</f>
        <v>98.34312868623249</v>
      </c>
      <c r="R20" s="8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R20"/>
  <sheetViews>
    <sheetView zoomScale="65" zoomScaleNormal="65" workbookViewId="0">
      <selection activeCell="M20" sqref="M20"/>
    </sheetView>
  </sheetViews>
  <sheetFormatPr defaultRowHeight="13.2" x14ac:dyDescent="0.2"/>
  <cols>
    <col min="1" max="1" width="3.21875" customWidth="1"/>
    <col min="2" max="2" width="9.21875" customWidth="1"/>
    <col min="3" max="3" width="10" bestFit="1" customWidth="1"/>
    <col min="4" max="4" width="9.109375" customWidth="1"/>
    <col min="5" max="5" width="10.44140625" customWidth="1"/>
    <col min="6" max="6" width="9.44140625" customWidth="1"/>
    <col min="7" max="7" width="10.44140625" customWidth="1"/>
    <col min="8" max="9" width="10.6640625" customWidth="1"/>
    <col min="10" max="10" width="9.6640625" customWidth="1"/>
    <col min="11" max="11" width="9.33203125" customWidth="1"/>
    <col min="12" max="12" width="7.21875" style="2" customWidth="1"/>
    <col min="13" max="13" width="9.88671875" style="2" customWidth="1"/>
    <col min="14" max="14" width="9.2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32" t="s">
        <v>21</v>
      </c>
    </row>
    <row r="2" spans="1:18" ht="16.2" x14ac:dyDescent="0.3">
      <c r="A2" s="50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45" t="s">
        <v>53</v>
      </c>
      <c r="N2" s="45" t="s">
        <v>32</v>
      </c>
      <c r="O2" s="46" t="s">
        <v>33</v>
      </c>
      <c r="P2" s="47" t="s">
        <v>34</v>
      </c>
      <c r="Q2" s="31" t="s">
        <v>144</v>
      </c>
    </row>
    <row r="3" spans="1:18" ht="16.05" customHeight="1" x14ac:dyDescent="0.3">
      <c r="A3" s="37">
        <v>6</v>
      </c>
      <c r="B3" s="74"/>
      <c r="C3" s="76"/>
      <c r="D3" s="76"/>
      <c r="E3" s="76"/>
      <c r="F3" s="76"/>
      <c r="G3" s="76">
        <v>2.1388695652173917</v>
      </c>
      <c r="H3" s="76"/>
      <c r="I3" s="76"/>
      <c r="J3" s="76"/>
      <c r="K3" s="76">
        <v>1.9</v>
      </c>
      <c r="L3" s="74">
        <v>2.04</v>
      </c>
      <c r="M3" s="77">
        <f t="shared" ref="M3" si="0">AVERAGE(B3:K3)</f>
        <v>2.0194347826086956</v>
      </c>
      <c r="N3" s="77">
        <f t="shared" ref="N3:N20" si="1">MAX(B3:K3)-MIN(B3:K3)</f>
        <v>0.23886956521739178</v>
      </c>
      <c r="O3" s="46">
        <v>1.84</v>
      </c>
      <c r="P3" s="47">
        <v>2.2400000000000002</v>
      </c>
      <c r="Q3" s="80">
        <f>M3/M3*100</f>
        <v>100</v>
      </c>
    </row>
    <row r="4" spans="1:18" ht="16.05" customHeight="1" x14ac:dyDescent="0.3">
      <c r="A4" s="37">
        <v>7</v>
      </c>
      <c r="B4" s="76">
        <v>2.0031249999999998</v>
      </c>
      <c r="C4" s="186"/>
      <c r="D4" s="187"/>
      <c r="E4" s="76">
        <v>2.0699999999999998</v>
      </c>
      <c r="F4" s="187"/>
      <c r="G4" s="76">
        <v>2.1112202380952376</v>
      </c>
      <c r="H4" s="188"/>
      <c r="I4" s="187"/>
      <c r="J4" s="76">
        <v>2.09</v>
      </c>
      <c r="K4" s="76">
        <v>2.1</v>
      </c>
      <c r="L4" s="74">
        <v>2.04</v>
      </c>
      <c r="M4" s="77">
        <f t="shared" ref="M4:M20" si="2">AVERAGE(B4:K4)</f>
        <v>2.074869047619047</v>
      </c>
      <c r="N4" s="77">
        <f t="shared" si="1"/>
        <v>0.1080952380952378</v>
      </c>
      <c r="O4" s="46">
        <v>1.84</v>
      </c>
      <c r="P4" s="47">
        <v>2.2400000000000002</v>
      </c>
      <c r="Q4" s="80">
        <f>M4/M$3*100</f>
        <v>102.74503863594653</v>
      </c>
    </row>
    <row r="5" spans="1:18" ht="16.05" customHeight="1" x14ac:dyDescent="0.3">
      <c r="A5" s="37">
        <v>8</v>
      </c>
      <c r="B5" s="76">
        <v>2.0028124999999992</v>
      </c>
      <c r="C5" s="76">
        <v>2.0363636363636357</v>
      </c>
      <c r="D5" s="77">
        <v>2.1037500000000002</v>
      </c>
      <c r="E5" s="76">
        <v>2.0499999999999998</v>
      </c>
      <c r="F5" s="76">
        <v>2.044</v>
      </c>
      <c r="G5" s="76">
        <v>2.102782051282051</v>
      </c>
      <c r="H5" s="76">
        <v>2.0699999999999998</v>
      </c>
      <c r="I5" s="76">
        <v>2.0390000000000001</v>
      </c>
      <c r="J5" s="76">
        <v>2.08</v>
      </c>
      <c r="K5" s="76">
        <v>2.09</v>
      </c>
      <c r="L5" s="74">
        <v>2.04</v>
      </c>
      <c r="M5" s="77">
        <f t="shared" si="2"/>
        <v>2.0618708187645689</v>
      </c>
      <c r="N5" s="77">
        <f t="shared" si="1"/>
        <v>0.10093750000000101</v>
      </c>
      <c r="O5" s="46">
        <v>1.84</v>
      </c>
      <c r="P5" s="47">
        <v>2.2400000000000002</v>
      </c>
      <c r="Q5" s="80">
        <f t="shared" ref="Q5:Q20" si="3">M5/M$3*100</f>
        <v>102.10138185799961</v>
      </c>
    </row>
    <row r="6" spans="1:18" ht="16.05" customHeight="1" x14ac:dyDescent="0.3">
      <c r="A6" s="37">
        <v>9</v>
      </c>
      <c r="B6" s="76">
        <v>1.9809375</v>
      </c>
      <c r="C6" s="76">
        <v>2.0194999999999999</v>
      </c>
      <c r="D6" s="77">
        <v>2.1138888888888889</v>
      </c>
      <c r="E6" s="76">
        <v>2.08</v>
      </c>
      <c r="F6" s="76">
        <v>2.0470000000000002</v>
      </c>
      <c r="G6" s="76">
        <v>2.0588124999999997</v>
      </c>
      <c r="H6" s="76">
        <v>2.06</v>
      </c>
      <c r="I6" s="76">
        <v>2.0150000000000001</v>
      </c>
      <c r="J6" s="76">
        <v>2.08</v>
      </c>
      <c r="K6" s="76">
        <v>2</v>
      </c>
      <c r="L6" s="74">
        <v>2.04</v>
      </c>
      <c r="M6" s="77">
        <f t="shared" si="2"/>
        <v>2.0455138888888889</v>
      </c>
      <c r="N6" s="77">
        <f t="shared" si="1"/>
        <v>0.13295138888888891</v>
      </c>
      <c r="O6" s="46">
        <v>1.84</v>
      </c>
      <c r="P6" s="47">
        <v>2.2400000000000002</v>
      </c>
      <c r="Q6" s="80">
        <f t="shared" si="3"/>
        <v>101.29140621449059</v>
      </c>
    </row>
    <row r="7" spans="1:18" ht="16.05" customHeight="1" x14ac:dyDescent="0.3">
      <c r="A7" s="37">
        <v>10</v>
      </c>
      <c r="B7" s="76">
        <v>2.0384374999999997</v>
      </c>
      <c r="C7" s="76">
        <v>2.0242105263157892</v>
      </c>
      <c r="D7" s="77">
        <v>2.12</v>
      </c>
      <c r="E7" s="76">
        <v>2.0699999999999998</v>
      </c>
      <c r="F7" s="76">
        <v>2.0554545454545452</v>
      </c>
      <c r="G7" s="76">
        <v>2.0582105263157895</v>
      </c>
      <c r="H7" s="76">
        <v>2.0030000000000001</v>
      </c>
      <c r="I7" s="76">
        <v>2.004</v>
      </c>
      <c r="J7" s="76">
        <v>2.1</v>
      </c>
      <c r="K7" s="76">
        <v>1.99</v>
      </c>
      <c r="L7" s="74">
        <v>2.04</v>
      </c>
      <c r="M7" s="77">
        <f t="shared" si="2"/>
        <v>2.0463313098086124</v>
      </c>
      <c r="N7" s="77">
        <f t="shared" si="1"/>
        <v>0.13000000000000012</v>
      </c>
      <c r="O7" s="46">
        <v>1.84</v>
      </c>
      <c r="P7" s="47">
        <v>2.2400000000000002</v>
      </c>
      <c r="Q7" s="80">
        <f t="shared" si="3"/>
        <v>101.33188392274654</v>
      </c>
    </row>
    <row r="8" spans="1:18" ht="16.05" customHeight="1" x14ac:dyDescent="0.3">
      <c r="A8" s="37">
        <v>11</v>
      </c>
      <c r="B8" s="76">
        <v>2.0856250000000003</v>
      </c>
      <c r="C8" s="76">
        <v>1.9806842105263158</v>
      </c>
      <c r="D8" s="77">
        <v>2.1025</v>
      </c>
      <c r="E8" s="76">
        <v>2.08</v>
      </c>
      <c r="F8" s="76">
        <v>2.0085000000000002</v>
      </c>
      <c r="G8" s="76">
        <v>2.0161458333333333</v>
      </c>
      <c r="H8" s="76">
        <v>1.9610000000000001</v>
      </c>
      <c r="I8" s="76">
        <v>1.984</v>
      </c>
      <c r="J8" s="76">
        <v>2.12</v>
      </c>
      <c r="K8" s="76">
        <v>1.96</v>
      </c>
      <c r="L8" s="74">
        <v>2.04</v>
      </c>
      <c r="M8" s="77">
        <f t="shared" si="2"/>
        <v>2.0298455043859649</v>
      </c>
      <c r="N8" s="77">
        <f t="shared" si="1"/>
        <v>0.16000000000000014</v>
      </c>
      <c r="O8" s="46">
        <v>1.84</v>
      </c>
      <c r="P8" s="47">
        <v>2.2400000000000002</v>
      </c>
      <c r="Q8" s="80">
        <f t="shared" si="3"/>
        <v>100.51552651597993</v>
      </c>
    </row>
    <row r="9" spans="1:18" ht="16.05" customHeight="1" x14ac:dyDescent="0.3">
      <c r="A9" s="37">
        <v>12</v>
      </c>
      <c r="B9" s="76">
        <v>1.9959374999999997</v>
      </c>
      <c r="C9" s="76">
        <v>1.9977500000000004</v>
      </c>
      <c r="D9" s="77">
        <v>2.1177272727272727</v>
      </c>
      <c r="E9" s="76">
        <v>1.96</v>
      </c>
      <c r="F9" s="76">
        <v>2.012</v>
      </c>
      <c r="G9" s="76">
        <v>2.0049999999999999</v>
      </c>
      <c r="H9" s="76">
        <v>2.0049999999999999</v>
      </c>
      <c r="I9" s="76">
        <v>2.0139999999999998</v>
      </c>
      <c r="J9" s="76">
        <v>2.11</v>
      </c>
      <c r="K9" s="76">
        <v>1.97</v>
      </c>
      <c r="L9" s="74">
        <v>2.04</v>
      </c>
      <c r="M9" s="77">
        <f t="shared" si="2"/>
        <v>2.018741477272727</v>
      </c>
      <c r="N9" s="77">
        <f t="shared" si="1"/>
        <v>0.15772727272727272</v>
      </c>
      <c r="O9" s="46">
        <v>1.84</v>
      </c>
      <c r="P9" s="47">
        <v>2.2400000000000002</v>
      </c>
      <c r="Q9" s="80">
        <f t="shared" si="3"/>
        <v>99.965668347304941</v>
      </c>
    </row>
    <row r="10" spans="1:18" ht="16.05" customHeight="1" x14ac:dyDescent="0.3">
      <c r="A10" s="37">
        <v>1</v>
      </c>
      <c r="B10" s="76">
        <v>2.0137499999999999</v>
      </c>
      <c r="C10" s="76">
        <v>1.9950000000000001</v>
      </c>
      <c r="D10" s="77">
        <v>2.1057894736842102</v>
      </c>
      <c r="E10" s="76">
        <v>1.99</v>
      </c>
      <c r="F10" s="76">
        <v>2.0414285714285709</v>
      </c>
      <c r="G10" s="76">
        <v>2.0561666666666665</v>
      </c>
      <c r="H10" s="76">
        <v>1.9770000000000001</v>
      </c>
      <c r="I10" s="76">
        <v>1.986</v>
      </c>
      <c r="J10" s="76">
        <v>2.11</v>
      </c>
      <c r="K10" s="76">
        <v>2.0299999999999998</v>
      </c>
      <c r="L10" s="74">
        <v>2.04</v>
      </c>
      <c r="M10" s="77">
        <f t="shared" si="2"/>
        <v>2.0305134711779447</v>
      </c>
      <c r="N10" s="77">
        <f t="shared" si="1"/>
        <v>0.13299999999999979</v>
      </c>
      <c r="O10" s="46">
        <v>1.84</v>
      </c>
      <c r="P10" s="47">
        <v>2.2400000000000002</v>
      </c>
      <c r="Q10" s="80">
        <f t="shared" si="3"/>
        <v>100.54860343422123</v>
      </c>
    </row>
    <row r="11" spans="1:18" ht="16.05" customHeight="1" x14ac:dyDescent="0.3">
      <c r="A11" s="37">
        <v>2</v>
      </c>
      <c r="B11" s="76">
        <v>1.9862499999999998</v>
      </c>
      <c r="C11" s="76">
        <v>1.9909473684210532</v>
      </c>
      <c r="D11" s="77">
        <v>2.0871428571428572</v>
      </c>
      <c r="E11" s="76">
        <v>1.99</v>
      </c>
      <c r="F11" s="76">
        <v>2.0557894736842108</v>
      </c>
      <c r="G11" s="76">
        <v>2.0437749999999997</v>
      </c>
      <c r="H11" s="76">
        <v>1.9610000000000001</v>
      </c>
      <c r="I11" s="76">
        <v>2.0049999999999999</v>
      </c>
      <c r="J11" s="76">
        <v>2.13</v>
      </c>
      <c r="K11" s="76">
        <v>2.02</v>
      </c>
      <c r="L11" s="74">
        <v>2.04</v>
      </c>
      <c r="M11" s="77">
        <f t="shared" si="2"/>
        <v>2.026990469924812</v>
      </c>
      <c r="N11" s="77">
        <f t="shared" si="1"/>
        <v>0.16899999999999982</v>
      </c>
      <c r="O11" s="46">
        <v>1.84</v>
      </c>
      <c r="P11" s="47">
        <v>2.2400000000000002</v>
      </c>
      <c r="Q11" s="80">
        <f t="shared" si="3"/>
        <v>100.37414861728568</v>
      </c>
    </row>
    <row r="12" spans="1:18" ht="16.05" customHeight="1" x14ac:dyDescent="0.3">
      <c r="A12" s="37">
        <v>3</v>
      </c>
      <c r="B12" s="76">
        <v>1.9962499999999994</v>
      </c>
      <c r="C12" s="76">
        <v>1.9925238095238096</v>
      </c>
      <c r="D12" s="77">
        <v>2.089565217391304</v>
      </c>
      <c r="E12" s="76">
        <v>2.04</v>
      </c>
      <c r="F12" s="76">
        <v>2.0936363636363633</v>
      </c>
      <c r="G12" s="76">
        <v>2.0723611111111113</v>
      </c>
      <c r="H12" s="76">
        <v>2.0129999999999999</v>
      </c>
      <c r="I12" s="76">
        <v>1.99</v>
      </c>
      <c r="J12" s="76">
        <v>2.16</v>
      </c>
      <c r="K12" s="76">
        <v>2.0299999999999998</v>
      </c>
      <c r="L12" s="74">
        <v>2.04</v>
      </c>
      <c r="M12" s="77">
        <f t="shared" si="2"/>
        <v>2.0477336501662586</v>
      </c>
      <c r="N12" s="77">
        <f t="shared" si="1"/>
        <v>0.17000000000000015</v>
      </c>
      <c r="O12" s="46">
        <v>1.84</v>
      </c>
      <c r="P12" s="47">
        <v>2.2400000000000002</v>
      </c>
      <c r="Q12" s="80">
        <f t="shared" si="3"/>
        <v>101.40132614339774</v>
      </c>
    </row>
    <row r="13" spans="1:18" ht="16.05" customHeight="1" x14ac:dyDescent="0.3">
      <c r="A13" s="37">
        <v>4</v>
      </c>
      <c r="B13" s="76">
        <v>1.9909374999999996</v>
      </c>
      <c r="C13" s="76">
        <v>2.0054761904761906</v>
      </c>
      <c r="D13" s="77">
        <v>2.1033333333333331</v>
      </c>
      <c r="E13" s="76">
        <v>2.0499999999999998</v>
      </c>
      <c r="F13" s="76">
        <v>2.112857142857143</v>
      </c>
      <c r="G13" s="76">
        <v>2.0433928571428575</v>
      </c>
      <c r="H13" s="76">
        <v>2.0760000000000001</v>
      </c>
      <c r="I13" s="76">
        <v>2.008</v>
      </c>
      <c r="J13" s="76">
        <v>2.13</v>
      </c>
      <c r="K13" s="76">
        <v>2.0299999999999998</v>
      </c>
      <c r="L13" s="74">
        <v>2.04</v>
      </c>
      <c r="M13" s="77">
        <f t="shared" si="2"/>
        <v>2.0549997023809525</v>
      </c>
      <c r="N13" s="77">
        <f t="shared" si="1"/>
        <v>0.13906250000000031</v>
      </c>
      <c r="O13" s="46">
        <v>1.84</v>
      </c>
      <c r="P13" s="47">
        <v>2.2400000000000002</v>
      </c>
      <c r="Q13" s="80">
        <f t="shared" si="3"/>
        <v>101.76113237617481</v>
      </c>
    </row>
    <row r="14" spans="1:18" ht="16.05" customHeight="1" x14ac:dyDescent="0.3">
      <c r="A14" s="37">
        <v>5</v>
      </c>
      <c r="B14" s="76">
        <v>1.9765625</v>
      </c>
      <c r="C14" s="76">
        <v>2.0599047619047619</v>
      </c>
      <c r="D14" s="77">
        <v>2.11</v>
      </c>
      <c r="E14" s="76">
        <v>2.0699999999999998</v>
      </c>
      <c r="F14" s="76">
        <v>2.0433333333333334</v>
      </c>
      <c r="G14" s="76">
        <v>2.0343611111111111</v>
      </c>
      <c r="H14" s="76">
        <v>2.036</v>
      </c>
      <c r="I14" s="76">
        <v>1.9630000000000001</v>
      </c>
      <c r="J14" s="76">
        <v>2.0499999999999998</v>
      </c>
      <c r="K14" s="76">
        <v>2.0099999999999998</v>
      </c>
      <c r="L14" s="74">
        <v>2.04</v>
      </c>
      <c r="M14" s="77">
        <f t="shared" si="2"/>
        <v>2.0353161706349203</v>
      </c>
      <c r="N14" s="77">
        <f t="shared" si="1"/>
        <v>0.1469999999999998</v>
      </c>
      <c r="O14" s="46">
        <v>1.84</v>
      </c>
      <c r="P14" s="47">
        <v>2.2400000000000002</v>
      </c>
      <c r="Q14" s="80">
        <f t="shared" si="3"/>
        <v>100.78642737873957</v>
      </c>
    </row>
    <row r="15" spans="1:18" ht="16.05" customHeight="1" x14ac:dyDescent="0.3">
      <c r="A15" s="37">
        <v>6</v>
      </c>
      <c r="B15" s="76">
        <v>1.9896874999999996</v>
      </c>
      <c r="C15" s="76">
        <v>2.0686190476190478</v>
      </c>
      <c r="D15" s="77">
        <v>2.0508695652173912</v>
      </c>
      <c r="E15" s="76">
        <v>1.92</v>
      </c>
      <c r="F15" s="76">
        <v>2.056</v>
      </c>
      <c r="G15" s="76">
        <v>2.0262666666666664</v>
      </c>
      <c r="H15" s="76">
        <v>2.0009999999999999</v>
      </c>
      <c r="I15" s="76">
        <v>1.9790000000000001</v>
      </c>
      <c r="J15" s="76">
        <v>2.0299999999999998</v>
      </c>
      <c r="K15" s="76">
        <v>1.93</v>
      </c>
      <c r="L15" s="74">
        <v>2.04</v>
      </c>
      <c r="M15" s="77">
        <f t="shared" si="2"/>
        <v>2.0051442779503104</v>
      </c>
      <c r="N15" s="77">
        <f t="shared" si="1"/>
        <v>0.14861904761904787</v>
      </c>
      <c r="O15" s="46">
        <v>1.84</v>
      </c>
      <c r="P15" s="47">
        <v>2.2400000000000002</v>
      </c>
      <c r="Q15" s="80">
        <f t="shared" si="3"/>
        <v>99.292351266727977</v>
      </c>
      <c r="R15" s="8"/>
    </row>
    <row r="16" spans="1:18" ht="16.05" customHeight="1" x14ac:dyDescent="0.3">
      <c r="A16" s="37">
        <v>7</v>
      </c>
      <c r="B16" s="76">
        <v>1.9918749999999998</v>
      </c>
      <c r="C16" s="76">
        <v>2.0665</v>
      </c>
      <c r="D16" s="77">
        <v>2.0243749999999996</v>
      </c>
      <c r="E16" s="76">
        <v>1.92</v>
      </c>
      <c r="F16" s="76">
        <v>2.0554166666666664</v>
      </c>
      <c r="G16" s="76">
        <v>2.0594318181818183</v>
      </c>
      <c r="H16" s="76">
        <v>2</v>
      </c>
      <c r="I16" s="76">
        <v>1.986</v>
      </c>
      <c r="J16" s="76">
        <v>2.02</v>
      </c>
      <c r="K16" s="76">
        <v>1.96</v>
      </c>
      <c r="L16" s="74">
        <v>2.04</v>
      </c>
      <c r="M16" s="77">
        <f t="shared" si="2"/>
        <v>2.0083598484848482</v>
      </c>
      <c r="N16" s="77">
        <f t="shared" si="1"/>
        <v>0.14650000000000007</v>
      </c>
      <c r="O16" s="46">
        <v>1.84</v>
      </c>
      <c r="P16" s="47">
        <v>2.2400000000000002</v>
      </c>
      <c r="Q16" s="80">
        <f t="shared" si="3"/>
        <v>99.451582481433704</v>
      </c>
      <c r="R16" s="8"/>
    </row>
    <row r="17" spans="1:18" ht="16.05" customHeight="1" x14ac:dyDescent="0.3">
      <c r="A17" s="37">
        <v>8</v>
      </c>
      <c r="B17" s="76">
        <v>2.0040624999999994</v>
      </c>
      <c r="C17" s="76">
        <v>2.0847916666666664</v>
      </c>
      <c r="D17" s="77">
        <v>2.0659000000000001</v>
      </c>
      <c r="E17" s="76">
        <v>1.91</v>
      </c>
      <c r="F17" s="76">
        <v>2.0806666666666667</v>
      </c>
      <c r="G17" s="76">
        <v>2.0529473684210529</v>
      </c>
      <c r="H17" s="76">
        <v>2.0179999999999998</v>
      </c>
      <c r="I17" s="76">
        <v>2.0089999999999999</v>
      </c>
      <c r="J17" s="76">
        <v>2.04</v>
      </c>
      <c r="K17" s="76">
        <v>1.97</v>
      </c>
      <c r="L17" s="74">
        <v>2.04</v>
      </c>
      <c r="M17" s="77">
        <f t="shared" si="2"/>
        <v>2.0235368201754382</v>
      </c>
      <c r="N17" s="77">
        <f t="shared" si="1"/>
        <v>0.17479166666666646</v>
      </c>
      <c r="O17" s="46">
        <v>1.84</v>
      </c>
      <c r="P17" s="47">
        <v>2.2400000000000002</v>
      </c>
      <c r="Q17" s="80">
        <f t="shared" si="3"/>
        <v>100.20312800403704</v>
      </c>
      <c r="R17" s="8"/>
    </row>
    <row r="18" spans="1:18" ht="16.05" customHeight="1" x14ac:dyDescent="0.3">
      <c r="A18" s="37">
        <v>9</v>
      </c>
      <c r="B18" s="76">
        <v>1.9928124999999992</v>
      </c>
      <c r="C18" s="76">
        <v>2.07375</v>
      </c>
      <c r="D18" s="77">
        <v>2.0425714285714287</v>
      </c>
      <c r="E18" s="76">
        <v>1.89</v>
      </c>
      <c r="F18" s="76">
        <v>2.0850000000000004</v>
      </c>
      <c r="G18" s="76">
        <v>2.0246145833333333</v>
      </c>
      <c r="H18" s="76">
        <v>2.0390000000000001</v>
      </c>
      <c r="I18" s="76">
        <v>2.0219999999999998</v>
      </c>
      <c r="J18" s="76">
        <v>2.0499999999999998</v>
      </c>
      <c r="K18" s="76">
        <v>2.0699999999999998</v>
      </c>
      <c r="L18" s="74">
        <v>2.04</v>
      </c>
      <c r="M18" s="77">
        <f t="shared" si="2"/>
        <v>2.0289748511904762</v>
      </c>
      <c r="N18" s="77">
        <f t="shared" si="1"/>
        <v>0.19500000000000051</v>
      </c>
      <c r="O18" s="46">
        <v>1.84</v>
      </c>
      <c r="P18" s="47">
        <v>2.2400000000000002</v>
      </c>
      <c r="Q18" s="80">
        <f t="shared" si="3"/>
        <v>100.47241280896711</v>
      </c>
      <c r="R18" s="8"/>
    </row>
    <row r="19" spans="1:18" ht="16.05" customHeight="1" x14ac:dyDescent="0.3">
      <c r="A19" s="37">
        <v>10</v>
      </c>
      <c r="B19" s="76">
        <v>1.9815624999999992</v>
      </c>
      <c r="C19" s="76">
        <v>2.0217619047619046</v>
      </c>
      <c r="D19" s="76">
        <v>2.0520624999999999</v>
      </c>
      <c r="E19" s="76">
        <v>1.94</v>
      </c>
      <c r="F19" s="76">
        <v>2.0681818181818183</v>
      </c>
      <c r="G19" s="76">
        <v>2.0690217391304349</v>
      </c>
      <c r="H19" s="76">
        <v>2.0049999999999999</v>
      </c>
      <c r="I19" s="76">
        <v>2.0649999999999999</v>
      </c>
      <c r="J19" s="76">
        <v>2.04</v>
      </c>
      <c r="K19" s="76">
        <v>2.04</v>
      </c>
      <c r="L19" s="74">
        <v>2.04</v>
      </c>
      <c r="M19" s="77">
        <f t="shared" si="2"/>
        <v>2.0282590462074159</v>
      </c>
      <c r="N19" s="77">
        <f t="shared" si="1"/>
        <v>0.12902173913043491</v>
      </c>
      <c r="O19" s="46">
        <v>1.84</v>
      </c>
      <c r="P19" s="47">
        <v>2.2400000000000002</v>
      </c>
      <c r="Q19" s="80">
        <f t="shared" si="3"/>
        <v>100.43696700060407</v>
      </c>
      <c r="R19" s="8"/>
    </row>
    <row r="20" spans="1:18" ht="16.05" customHeight="1" x14ac:dyDescent="0.3">
      <c r="A20" s="39">
        <v>11</v>
      </c>
      <c r="B20" s="74">
        <v>2.0095833333333331</v>
      </c>
      <c r="C20" s="76">
        <v>2.0080952380952377</v>
      </c>
      <c r="D20" s="77"/>
      <c r="E20" s="76"/>
      <c r="F20" s="76">
        <v>2.0671428571428572</v>
      </c>
      <c r="G20" s="76"/>
      <c r="H20" s="76">
        <v>2.0249999999999999</v>
      </c>
      <c r="I20" s="76"/>
      <c r="J20" s="76"/>
      <c r="K20" s="76">
        <v>2.0499999999999998</v>
      </c>
      <c r="L20" s="74">
        <v>2.04</v>
      </c>
      <c r="M20" s="77">
        <f t="shared" si="2"/>
        <v>2.0319642857142854</v>
      </c>
      <c r="N20" s="77">
        <f t="shared" si="1"/>
        <v>5.904761904761946E-2</v>
      </c>
      <c r="O20" s="46">
        <v>1.84</v>
      </c>
      <c r="P20" s="47">
        <v>2.2400000000000002</v>
      </c>
      <c r="Q20" s="80">
        <f t="shared" si="3"/>
        <v>100.6204460383417</v>
      </c>
      <c r="R20" s="8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R20"/>
  <sheetViews>
    <sheetView zoomScale="65" zoomScaleNormal="65" workbookViewId="0">
      <selection activeCell="M20" sqref="M20"/>
    </sheetView>
  </sheetViews>
  <sheetFormatPr defaultRowHeight="13.2" x14ac:dyDescent="0.2"/>
  <cols>
    <col min="1" max="1" width="4.109375" customWidth="1"/>
    <col min="2" max="2" width="8.109375" customWidth="1"/>
    <col min="4" max="5" width="8.77734375" customWidth="1"/>
    <col min="6" max="6" width="9.44140625" customWidth="1"/>
    <col min="7" max="8" width="8.77734375" customWidth="1"/>
    <col min="9" max="9" width="10.664062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7.88671875" customWidth="1"/>
    <col min="15" max="16" width="2.6640625" customWidth="1"/>
    <col min="17" max="17" width="10.109375" bestFit="1" customWidth="1"/>
  </cols>
  <sheetData>
    <row r="1" spans="1:18" ht="20.100000000000001" customHeight="1" x14ac:dyDescent="0.45">
      <c r="F1" s="32" t="s">
        <v>13</v>
      </c>
    </row>
    <row r="2" spans="1:18" ht="16.5" customHeight="1" x14ac:dyDescent="0.3">
      <c r="A2" s="50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45" t="s">
        <v>53</v>
      </c>
      <c r="N2" s="45" t="s">
        <v>32</v>
      </c>
      <c r="O2" s="46" t="s">
        <v>33</v>
      </c>
      <c r="P2" s="47" t="s">
        <v>34</v>
      </c>
      <c r="Q2" s="31" t="s">
        <v>144</v>
      </c>
    </row>
    <row r="3" spans="1:18" ht="16.05" customHeight="1" x14ac:dyDescent="0.3">
      <c r="A3" s="37">
        <v>6</v>
      </c>
      <c r="B3" s="74"/>
      <c r="C3" s="74"/>
      <c r="D3" s="74"/>
      <c r="E3" s="74"/>
      <c r="F3" s="74"/>
      <c r="G3" s="74">
        <v>6.625333333333332</v>
      </c>
      <c r="H3" s="74"/>
      <c r="I3" s="74"/>
      <c r="J3" s="74"/>
      <c r="K3" s="74">
        <v>6.6</v>
      </c>
      <c r="L3" s="68">
        <v>6.6</v>
      </c>
      <c r="M3" s="75">
        <f t="shared" ref="M3" si="0">AVERAGE(B3:K3)</f>
        <v>6.6126666666666658</v>
      </c>
      <c r="N3" s="75">
        <f t="shared" ref="N3:N17" si="1">MAX(B3:K3)-MIN(B3:K3)</f>
        <v>2.533333333333232E-2</v>
      </c>
      <c r="O3" s="60">
        <v>6.3</v>
      </c>
      <c r="P3" s="47">
        <v>6.9</v>
      </c>
      <c r="Q3" s="80">
        <f>M3/M3*100</f>
        <v>100</v>
      </c>
    </row>
    <row r="4" spans="1:18" ht="16.05" customHeight="1" x14ac:dyDescent="0.3">
      <c r="A4" s="37">
        <v>7</v>
      </c>
      <c r="B4" s="74">
        <v>6.5249999999999986</v>
      </c>
      <c r="C4" s="183"/>
      <c r="D4" s="184"/>
      <c r="E4" s="74">
        <v>6.59</v>
      </c>
      <c r="F4" s="184"/>
      <c r="G4" s="74">
        <v>6.569047619047617</v>
      </c>
      <c r="H4" s="185"/>
      <c r="I4" s="184"/>
      <c r="J4" s="74">
        <v>6.6</v>
      </c>
      <c r="K4" s="74">
        <v>6.6</v>
      </c>
      <c r="L4" s="68">
        <v>6.6</v>
      </c>
      <c r="M4" s="75">
        <f t="shared" ref="M4:M20" si="2">AVERAGE(B4:K4)</f>
        <v>6.5768095238095228</v>
      </c>
      <c r="N4" s="75">
        <f>MAX(B4:K4)-MIN(B4:K4)</f>
        <v>7.5000000000001066E-2</v>
      </c>
      <c r="O4" s="60">
        <v>6.3</v>
      </c>
      <c r="P4" s="47">
        <v>6.9</v>
      </c>
      <c r="Q4" s="80">
        <f>M4/M$3*100</f>
        <v>99.457750637305026</v>
      </c>
    </row>
    <row r="5" spans="1:18" ht="16.05" customHeight="1" x14ac:dyDescent="0.3">
      <c r="A5" s="37">
        <v>8</v>
      </c>
      <c r="B5" s="74">
        <v>6.6749999999999972</v>
      </c>
      <c r="C5" s="74">
        <v>6.671954545454545</v>
      </c>
      <c r="D5" s="75">
        <v>6.6124999999999972</v>
      </c>
      <c r="E5" s="74">
        <v>6.54</v>
      </c>
      <c r="F5" s="74">
        <v>6.63</v>
      </c>
      <c r="G5" s="74">
        <v>6.5717948717948689</v>
      </c>
      <c r="H5" s="74">
        <v>6.56</v>
      </c>
      <c r="I5" s="74">
        <v>6.4690000000000003</v>
      </c>
      <c r="J5" s="74">
        <v>6.53</v>
      </c>
      <c r="K5" s="74">
        <v>6.6</v>
      </c>
      <c r="L5" s="68">
        <v>6.6</v>
      </c>
      <c r="M5" s="75">
        <f t="shared" si="2"/>
        <v>6.5860249417249417</v>
      </c>
      <c r="N5" s="75">
        <f t="shared" si="1"/>
        <v>0.20599999999999685</v>
      </c>
      <c r="O5" s="60">
        <v>6.3</v>
      </c>
      <c r="P5" s="47">
        <v>6.9</v>
      </c>
      <c r="Q5" s="80">
        <f t="shared" ref="Q5:Q17" si="3">M5/M$3*100</f>
        <v>99.597110722728232</v>
      </c>
    </row>
    <row r="6" spans="1:18" ht="16.05" customHeight="1" x14ac:dyDescent="0.3">
      <c r="A6" s="37">
        <v>9</v>
      </c>
      <c r="B6" s="74">
        <v>6.6531249999999966</v>
      </c>
      <c r="C6" s="74">
        <v>6.6614999999999993</v>
      </c>
      <c r="D6" s="75">
        <v>6.6388888888888884</v>
      </c>
      <c r="E6" s="74">
        <v>6.54</v>
      </c>
      <c r="F6" s="74">
        <v>6.6400000000000006</v>
      </c>
      <c r="G6" s="74">
        <v>6.6197916666666652</v>
      </c>
      <c r="H6" s="74">
        <v>6.53</v>
      </c>
      <c r="I6" s="74">
        <v>6.52</v>
      </c>
      <c r="J6" s="74">
        <v>6.58</v>
      </c>
      <c r="K6" s="74">
        <v>6.6</v>
      </c>
      <c r="L6" s="68">
        <v>6.6</v>
      </c>
      <c r="M6" s="75">
        <f t="shared" si="2"/>
        <v>6.5983305555555543</v>
      </c>
      <c r="N6" s="75">
        <f t="shared" si="1"/>
        <v>0.14149999999999974</v>
      </c>
      <c r="O6" s="60">
        <v>6.3</v>
      </c>
      <c r="P6" s="47">
        <v>6.9</v>
      </c>
      <c r="Q6" s="80">
        <f t="shared" si="3"/>
        <v>99.783202271734368</v>
      </c>
    </row>
    <row r="7" spans="1:18" ht="16.05" customHeight="1" x14ac:dyDescent="0.3">
      <c r="A7" s="37">
        <v>10</v>
      </c>
      <c r="B7" s="74">
        <v>6.615624999999997</v>
      </c>
      <c r="C7" s="74">
        <v>6.6489473684210525</v>
      </c>
      <c r="D7" s="75">
        <v>6.6</v>
      </c>
      <c r="E7" s="74">
        <v>6.5</v>
      </c>
      <c r="F7" s="74">
        <v>6.6409090909090898</v>
      </c>
      <c r="G7" s="74">
        <v>6.607499999999999</v>
      </c>
      <c r="H7" s="74">
        <v>6.48</v>
      </c>
      <c r="I7" s="74">
        <v>6.6059999999999999</v>
      </c>
      <c r="J7" s="74">
        <v>6.57</v>
      </c>
      <c r="K7" s="74">
        <v>6.6</v>
      </c>
      <c r="L7" s="68">
        <v>6.6</v>
      </c>
      <c r="M7" s="75">
        <f t="shared" si="2"/>
        <v>6.5868981459330147</v>
      </c>
      <c r="N7" s="75">
        <f t="shared" si="1"/>
        <v>0.16894736842105207</v>
      </c>
      <c r="O7" s="60">
        <v>6.3</v>
      </c>
      <c r="P7" s="47">
        <v>6.9</v>
      </c>
      <c r="Q7" s="80">
        <f t="shared" si="3"/>
        <v>99.610315746542227</v>
      </c>
    </row>
    <row r="8" spans="1:18" ht="16.05" customHeight="1" x14ac:dyDescent="0.3">
      <c r="A8" s="37">
        <v>11</v>
      </c>
      <c r="B8" s="74">
        <v>6.6406249999999956</v>
      </c>
      <c r="C8" s="74">
        <v>6.6715789473684204</v>
      </c>
      <c r="D8" s="75">
        <v>6.5799999999999983</v>
      </c>
      <c r="E8" s="74">
        <v>6.49</v>
      </c>
      <c r="F8" s="74">
        <v>6.6549999999999994</v>
      </c>
      <c r="G8" s="74">
        <v>6.6146666666666638</v>
      </c>
      <c r="H8" s="74">
        <v>6.59</v>
      </c>
      <c r="I8" s="74">
        <v>6.5670000000000002</v>
      </c>
      <c r="J8" s="74">
        <v>6.59</v>
      </c>
      <c r="K8" s="74">
        <v>6.6</v>
      </c>
      <c r="L8" s="68">
        <v>6.6</v>
      </c>
      <c r="M8" s="75">
        <f t="shared" si="2"/>
        <v>6.599887061403507</v>
      </c>
      <c r="N8" s="75">
        <f t="shared" si="1"/>
        <v>0.18157894736842017</v>
      </c>
      <c r="O8" s="60">
        <v>6.3</v>
      </c>
      <c r="P8" s="47">
        <v>6.9</v>
      </c>
      <c r="Q8" s="80">
        <f t="shared" si="3"/>
        <v>99.806740519258611</v>
      </c>
    </row>
    <row r="9" spans="1:18" ht="16.05" customHeight="1" x14ac:dyDescent="0.3">
      <c r="A9" s="37">
        <v>12</v>
      </c>
      <c r="B9" s="74">
        <v>6.6374999999999957</v>
      </c>
      <c r="C9" s="74">
        <v>6.6358999999999995</v>
      </c>
      <c r="D9" s="75">
        <v>6.5545454545454538</v>
      </c>
      <c r="E9" s="74">
        <v>6.5</v>
      </c>
      <c r="F9" s="74">
        <v>6.6399999999999988</v>
      </c>
      <c r="G9" s="74">
        <v>6.6333333333333346</v>
      </c>
      <c r="H9" s="74">
        <v>6.59</v>
      </c>
      <c r="I9" s="74">
        <v>6.6280000000000001</v>
      </c>
      <c r="J9" s="74">
        <v>6.6</v>
      </c>
      <c r="K9" s="74">
        <v>6.7</v>
      </c>
      <c r="L9" s="68">
        <v>6.6</v>
      </c>
      <c r="M9" s="75">
        <f t="shared" si="2"/>
        <v>6.6119278787878786</v>
      </c>
      <c r="N9" s="75">
        <f t="shared" si="1"/>
        <v>0.20000000000000018</v>
      </c>
      <c r="O9" s="60">
        <v>6.3</v>
      </c>
      <c r="P9" s="47">
        <v>6.9</v>
      </c>
      <c r="Q9" s="80">
        <f t="shared" si="3"/>
        <v>99.988827686075396</v>
      </c>
    </row>
    <row r="10" spans="1:18" ht="16.05" customHeight="1" x14ac:dyDescent="0.3">
      <c r="A10" s="37">
        <v>1</v>
      </c>
      <c r="B10" s="74">
        <v>6.5937499999999964</v>
      </c>
      <c r="C10" s="74">
        <v>6.6128947368421054</v>
      </c>
      <c r="D10" s="75">
        <v>6.5789473684210513</v>
      </c>
      <c r="E10" s="74">
        <v>6.57</v>
      </c>
      <c r="F10" s="74">
        <v>6.6380952380952367</v>
      </c>
      <c r="G10" s="74">
        <v>6.5984848484848468</v>
      </c>
      <c r="H10" s="74">
        <v>6.54</v>
      </c>
      <c r="I10" s="74">
        <v>6.6449999999999996</v>
      </c>
      <c r="J10" s="74">
        <v>6.62</v>
      </c>
      <c r="K10" s="74">
        <v>6.6</v>
      </c>
      <c r="L10" s="68">
        <v>6.6</v>
      </c>
      <c r="M10" s="75">
        <f t="shared" si="2"/>
        <v>6.5997172191843232</v>
      </c>
      <c r="N10" s="75">
        <f t="shared" si="1"/>
        <v>0.10499999999999954</v>
      </c>
      <c r="O10" s="60">
        <v>6.3</v>
      </c>
      <c r="P10" s="47">
        <v>6.9</v>
      </c>
      <c r="Q10" s="80">
        <f t="shared" si="3"/>
        <v>99.804172081626035</v>
      </c>
    </row>
    <row r="11" spans="1:18" ht="16.05" customHeight="1" x14ac:dyDescent="0.3">
      <c r="A11" s="37">
        <v>2</v>
      </c>
      <c r="B11" s="74">
        <v>6.5781249999999964</v>
      </c>
      <c r="C11" s="74">
        <v>6.6089473684210525</v>
      </c>
      <c r="D11" s="75">
        <v>6.666666666666667</v>
      </c>
      <c r="E11" s="74">
        <v>6.56</v>
      </c>
      <c r="F11" s="74">
        <v>6.6210526315789462</v>
      </c>
      <c r="G11" s="74">
        <v>6.5741666666666649</v>
      </c>
      <c r="H11" s="74">
        <v>6.55</v>
      </c>
      <c r="I11" s="74">
        <v>6.6479999999999997</v>
      </c>
      <c r="J11" s="74">
        <v>6.6</v>
      </c>
      <c r="K11" s="74">
        <v>6.6</v>
      </c>
      <c r="L11" s="68">
        <v>6.6</v>
      </c>
      <c r="M11" s="75">
        <f t="shared" si="2"/>
        <v>6.600695833333333</v>
      </c>
      <c r="N11" s="75">
        <f t="shared" si="1"/>
        <v>0.11666666666666714</v>
      </c>
      <c r="O11" s="60">
        <v>6.3</v>
      </c>
      <c r="P11" s="47">
        <v>6.9</v>
      </c>
      <c r="Q11" s="80">
        <f t="shared" si="3"/>
        <v>99.818971166448236</v>
      </c>
    </row>
    <row r="12" spans="1:18" ht="16.05" customHeight="1" x14ac:dyDescent="0.3">
      <c r="A12" s="37">
        <v>3</v>
      </c>
      <c r="B12" s="74">
        <v>6.5687499999999979</v>
      </c>
      <c r="C12" s="74">
        <v>6.6428571428571441</v>
      </c>
      <c r="D12" s="75">
        <v>6.6086956521739104</v>
      </c>
      <c r="E12" s="74">
        <v>6.54</v>
      </c>
      <c r="F12" s="74">
        <v>6.6363636363636349</v>
      </c>
      <c r="G12" s="74">
        <v>6.6138888888888863</v>
      </c>
      <c r="H12" s="74">
        <v>6.53</v>
      </c>
      <c r="I12" s="74">
        <v>6.5919999999999996</v>
      </c>
      <c r="J12" s="74">
        <v>6.58</v>
      </c>
      <c r="K12" s="74">
        <v>6.6</v>
      </c>
      <c r="L12" s="68">
        <v>6.6</v>
      </c>
      <c r="M12" s="75">
        <f t="shared" si="2"/>
        <v>6.5912555320283577</v>
      </c>
      <c r="N12" s="75">
        <f t="shared" si="1"/>
        <v>0.11285714285714388</v>
      </c>
      <c r="O12" s="60">
        <v>6.3</v>
      </c>
      <c r="P12" s="47">
        <v>6.9</v>
      </c>
      <c r="Q12" s="80">
        <f t="shared" si="3"/>
        <v>99.676210283723549</v>
      </c>
    </row>
    <row r="13" spans="1:18" ht="16.05" customHeight="1" x14ac:dyDescent="0.3">
      <c r="A13" s="37">
        <v>4</v>
      </c>
      <c r="B13" s="74">
        <v>6.5749999999999975</v>
      </c>
      <c r="C13" s="74">
        <v>6.631904761904762</v>
      </c>
      <c r="D13" s="75">
        <v>6.6809523809523812</v>
      </c>
      <c r="E13" s="74">
        <v>6.56</v>
      </c>
      <c r="F13" s="74">
        <v>6.6333333333333311</v>
      </c>
      <c r="G13" s="74">
        <v>6.5892857142857135</v>
      </c>
      <c r="H13" s="74">
        <v>6.56</v>
      </c>
      <c r="I13" s="74">
        <v>6.5609999999999999</v>
      </c>
      <c r="J13" s="74">
        <v>6.55</v>
      </c>
      <c r="K13" s="74">
        <v>6.6</v>
      </c>
      <c r="L13" s="68">
        <v>6.6</v>
      </c>
      <c r="M13" s="75">
        <f t="shared" si="2"/>
        <v>6.594147619047618</v>
      </c>
      <c r="N13" s="75">
        <f t="shared" si="1"/>
        <v>0.13095238095238138</v>
      </c>
      <c r="O13" s="60">
        <v>6.3</v>
      </c>
      <c r="P13" s="47">
        <v>6.9</v>
      </c>
      <c r="Q13" s="80">
        <f t="shared" si="3"/>
        <v>99.719945847075593</v>
      </c>
    </row>
    <row r="14" spans="1:18" ht="16.05" customHeight="1" x14ac:dyDescent="0.3">
      <c r="A14" s="37">
        <v>5</v>
      </c>
      <c r="B14" s="74">
        <v>6.5593749999999975</v>
      </c>
      <c r="C14" s="74">
        <v>6.6061904761904771</v>
      </c>
      <c r="D14" s="75">
        <v>6.62</v>
      </c>
      <c r="E14" s="74">
        <v>6.55</v>
      </c>
      <c r="F14" s="74">
        <v>6.6208333333333309</v>
      </c>
      <c r="G14" s="74">
        <v>6.6101851851851841</v>
      </c>
      <c r="H14" s="74">
        <v>6.57</v>
      </c>
      <c r="I14" s="74">
        <v>6.5149999999999997</v>
      </c>
      <c r="J14" s="74">
        <v>6.56</v>
      </c>
      <c r="K14" s="74">
        <v>6.6</v>
      </c>
      <c r="L14" s="68">
        <v>6.6</v>
      </c>
      <c r="M14" s="75">
        <f t="shared" si="2"/>
        <v>6.5811583994708993</v>
      </c>
      <c r="N14" s="75">
        <f t="shared" si="1"/>
        <v>0.10583333333333123</v>
      </c>
      <c r="O14" s="60">
        <v>6.3</v>
      </c>
      <c r="P14" s="47">
        <v>6.9</v>
      </c>
      <c r="Q14" s="80">
        <f t="shared" si="3"/>
        <v>99.523516475515166</v>
      </c>
    </row>
    <row r="15" spans="1:18" ht="16.05" customHeight="1" x14ac:dyDescent="0.3">
      <c r="A15" s="37">
        <v>6</v>
      </c>
      <c r="B15" s="74">
        <v>6.565624999999998</v>
      </c>
      <c r="C15" s="74">
        <v>6.5991428571428568</v>
      </c>
      <c r="D15" s="75">
        <v>6.666666666666667</v>
      </c>
      <c r="E15" s="74">
        <v>6.52</v>
      </c>
      <c r="F15" s="74">
        <v>6.6249999999999982</v>
      </c>
      <c r="G15" s="74">
        <v>6.6131578947368403</v>
      </c>
      <c r="H15" s="74">
        <v>6.54</v>
      </c>
      <c r="I15" s="74">
        <v>6.4939999999999998</v>
      </c>
      <c r="J15" s="74">
        <v>6.54</v>
      </c>
      <c r="K15" s="74">
        <v>6.5</v>
      </c>
      <c r="L15" s="68">
        <v>6.6</v>
      </c>
      <c r="M15" s="75">
        <f t="shared" si="2"/>
        <v>6.5663592418546362</v>
      </c>
      <c r="N15" s="75">
        <f t="shared" si="1"/>
        <v>0.17266666666666719</v>
      </c>
      <c r="O15" s="60">
        <v>6.3</v>
      </c>
      <c r="P15" s="47">
        <v>6.9</v>
      </c>
      <c r="Q15" s="80">
        <f t="shared" si="3"/>
        <v>99.299716330093318</v>
      </c>
      <c r="R15" s="8"/>
    </row>
    <row r="16" spans="1:18" ht="16.05" customHeight="1" x14ac:dyDescent="0.3">
      <c r="A16" s="37">
        <v>7</v>
      </c>
      <c r="B16" s="74">
        <v>6.5406249999999986</v>
      </c>
      <c r="C16" s="74">
        <v>6.5976499999999989</v>
      </c>
      <c r="D16" s="75">
        <v>6.6809523809523812</v>
      </c>
      <c r="E16" s="74">
        <v>6.5</v>
      </c>
      <c r="F16" s="74">
        <v>6.6416666666666648</v>
      </c>
      <c r="G16" s="74">
        <v>6.5780303030303022</v>
      </c>
      <c r="H16" s="74">
        <v>6.61</v>
      </c>
      <c r="I16" s="74">
        <v>6.4729999999999999</v>
      </c>
      <c r="J16" s="74">
        <v>6.52</v>
      </c>
      <c r="K16" s="74">
        <v>6.6</v>
      </c>
      <c r="L16" s="68">
        <v>6.6</v>
      </c>
      <c r="M16" s="75">
        <f t="shared" si="2"/>
        <v>6.5741924350649343</v>
      </c>
      <c r="N16" s="75">
        <f t="shared" si="1"/>
        <v>0.20795238095238133</v>
      </c>
      <c r="O16" s="60">
        <v>6.3</v>
      </c>
      <c r="P16" s="47">
        <v>6.9</v>
      </c>
      <c r="Q16" s="80">
        <f t="shared" si="3"/>
        <v>99.418173733213052</v>
      </c>
      <c r="R16" s="8"/>
    </row>
    <row r="17" spans="1:18" ht="16.05" customHeight="1" x14ac:dyDescent="0.3">
      <c r="A17" s="37">
        <v>8</v>
      </c>
      <c r="B17" s="74">
        <v>6.5374999999999988</v>
      </c>
      <c r="C17" s="74">
        <v>6.6149166666666668</v>
      </c>
      <c r="D17" s="75">
        <v>6.6739130434782608</v>
      </c>
      <c r="E17" s="74">
        <v>6.54</v>
      </c>
      <c r="F17" s="74">
        <v>6.6533333333333333</v>
      </c>
      <c r="G17" s="74">
        <v>6.5491228070175422</v>
      </c>
      <c r="H17" s="74">
        <v>6.62</v>
      </c>
      <c r="I17" s="74">
        <v>6.4470000000000001</v>
      </c>
      <c r="J17" s="74">
        <v>6.53</v>
      </c>
      <c r="K17" s="74">
        <v>6.5</v>
      </c>
      <c r="L17" s="68">
        <v>6.6</v>
      </c>
      <c r="M17" s="75">
        <f t="shared" si="2"/>
        <v>6.566578585049581</v>
      </c>
      <c r="N17" s="75">
        <f t="shared" si="1"/>
        <v>0.22691304347826069</v>
      </c>
      <c r="O17" s="60">
        <v>6.3</v>
      </c>
      <c r="P17" s="47">
        <v>6.9</v>
      </c>
      <c r="Q17" s="80">
        <f t="shared" si="3"/>
        <v>99.303033345845066</v>
      </c>
      <c r="R17" s="8"/>
    </row>
    <row r="18" spans="1:18" ht="16.05" customHeight="1" x14ac:dyDescent="0.3">
      <c r="A18" s="37">
        <v>9</v>
      </c>
      <c r="B18" s="74">
        <v>6.5312499999999982</v>
      </c>
      <c r="C18" s="74">
        <v>6.6157500000000002</v>
      </c>
      <c r="D18" s="75">
        <v>6.68888888888889</v>
      </c>
      <c r="E18" s="74">
        <v>6.52</v>
      </c>
      <c r="F18" s="74">
        <v>6.6399999999999979</v>
      </c>
      <c r="G18" s="74">
        <v>6.6208333333333327</v>
      </c>
      <c r="H18" s="74">
        <v>6.61</v>
      </c>
      <c r="I18" s="74">
        <v>6.5439999999999996</v>
      </c>
      <c r="J18" s="74">
        <v>6.54</v>
      </c>
      <c r="K18" s="74">
        <v>6.6</v>
      </c>
      <c r="L18" s="68">
        <v>6.6</v>
      </c>
      <c r="M18" s="75">
        <f t="shared" si="2"/>
        <v>6.5910722222222207</v>
      </c>
      <c r="N18" s="75">
        <f>MAX(B18:K18)-MIN(B18:K18)</f>
        <v>0.16888888888889042</v>
      </c>
      <c r="O18" s="60">
        <v>6.3</v>
      </c>
      <c r="P18" s="47">
        <v>6.9</v>
      </c>
      <c r="Q18" s="80">
        <f>M18/M$3*100</f>
        <v>99.673438182612486</v>
      </c>
      <c r="R18" s="8"/>
    </row>
    <row r="19" spans="1:18" ht="16.05" customHeight="1" x14ac:dyDescent="0.3">
      <c r="A19" s="37">
        <v>10</v>
      </c>
      <c r="B19" s="74">
        <v>6.5624999999999973</v>
      </c>
      <c r="C19" s="74">
        <v>6.6080952380952382</v>
      </c>
      <c r="D19" s="196">
        <v>6.6761904761904773</v>
      </c>
      <c r="E19" s="74">
        <v>6.52</v>
      </c>
      <c r="F19" s="74">
        <v>6.6136363636363606</v>
      </c>
      <c r="G19" s="74">
        <v>6.5797101449275344</v>
      </c>
      <c r="H19" s="74">
        <v>6.57</v>
      </c>
      <c r="I19" s="74">
        <v>6.5220000000000002</v>
      </c>
      <c r="J19" s="74">
        <v>6.56</v>
      </c>
      <c r="K19" s="74">
        <v>6.6</v>
      </c>
      <c r="L19" s="68">
        <v>6.6</v>
      </c>
      <c r="M19" s="75">
        <f t="shared" si="2"/>
        <v>6.5812132222849602</v>
      </c>
      <c r="N19" s="75">
        <f>MAX(B19:K19)-MIN(B19:K19)</f>
        <v>0.15619047619047777</v>
      </c>
      <c r="O19" s="60">
        <v>6.3</v>
      </c>
      <c r="P19" s="47">
        <v>6.9</v>
      </c>
      <c r="Q19" s="80">
        <f>M19/M$3*100</f>
        <v>99.524345533092458</v>
      </c>
      <c r="R19" s="8"/>
    </row>
    <row r="20" spans="1:18" ht="16.05" customHeight="1" x14ac:dyDescent="0.3">
      <c r="A20" s="39">
        <v>11</v>
      </c>
      <c r="B20" s="74">
        <v>6.5624999999999991</v>
      </c>
      <c r="C20" s="74">
        <v>6.5966666666666658</v>
      </c>
      <c r="D20" s="75"/>
      <c r="E20" s="74"/>
      <c r="F20" s="74">
        <v>6.6285714285714263</v>
      </c>
      <c r="G20" s="74"/>
      <c r="H20" s="74">
        <v>6.62</v>
      </c>
      <c r="I20" s="74"/>
      <c r="J20" s="74"/>
      <c r="K20" s="74">
        <v>6.6</v>
      </c>
      <c r="L20" s="68">
        <v>6.6</v>
      </c>
      <c r="M20" s="75">
        <f t="shared" si="2"/>
        <v>6.6015476190476177</v>
      </c>
      <c r="N20" s="75">
        <f>MAX(B20:K20)-MIN(B20:K20)</f>
        <v>6.6071428571427226E-2</v>
      </c>
      <c r="O20" s="60">
        <v>6.3</v>
      </c>
      <c r="P20" s="47">
        <v>6.9</v>
      </c>
      <c r="Q20" s="80">
        <f>M20/M$3*100</f>
        <v>99.831852289257256</v>
      </c>
      <c r="R20" s="8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R20"/>
  <sheetViews>
    <sheetView zoomScale="65" zoomScaleNormal="65" workbookViewId="0">
      <selection activeCell="T17" sqref="T17"/>
    </sheetView>
  </sheetViews>
  <sheetFormatPr defaultRowHeight="13.2" x14ac:dyDescent="0.2"/>
  <cols>
    <col min="1" max="1" width="3.77734375" customWidth="1"/>
    <col min="2" max="2" width="7.88671875" customWidth="1"/>
    <col min="3" max="3" width="10" bestFit="1" customWidth="1"/>
    <col min="4" max="5" width="8.77734375" customWidth="1"/>
    <col min="6" max="6" width="9.44140625" customWidth="1"/>
    <col min="7" max="8" width="8.77734375" customWidth="1"/>
    <col min="9" max="9" width="10.4414062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6.77734375" customWidth="1"/>
    <col min="15" max="16" width="2.6640625" customWidth="1"/>
  </cols>
  <sheetData>
    <row r="1" spans="1:18" ht="20.100000000000001" customHeight="1" x14ac:dyDescent="0.45">
      <c r="F1" s="32" t="s">
        <v>11</v>
      </c>
    </row>
    <row r="2" spans="1:18" ht="16.05" customHeight="1" x14ac:dyDescent="0.3">
      <c r="A2" s="50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45" t="s">
        <v>53</v>
      </c>
      <c r="N2" s="45" t="s">
        <v>32</v>
      </c>
      <c r="O2" s="46" t="s">
        <v>33</v>
      </c>
      <c r="P2" s="47" t="s">
        <v>34</v>
      </c>
      <c r="Q2" s="31" t="s">
        <v>144</v>
      </c>
    </row>
    <row r="3" spans="1:18" ht="16.05" customHeight="1" x14ac:dyDescent="0.3">
      <c r="A3" s="37">
        <v>6</v>
      </c>
      <c r="B3" s="73"/>
      <c r="C3" s="74"/>
      <c r="D3" s="73"/>
      <c r="E3" s="73"/>
      <c r="F3" s="73"/>
      <c r="G3" s="73">
        <v>33.474074074074082</v>
      </c>
      <c r="H3" s="73"/>
      <c r="I3" s="73"/>
      <c r="J3" s="73"/>
      <c r="K3" s="73">
        <v>33.21</v>
      </c>
      <c r="L3" s="69">
        <v>33</v>
      </c>
      <c r="M3" s="68">
        <f t="shared" ref="M3" si="0">AVERAGE(B3:K3)</f>
        <v>33.342037037037045</v>
      </c>
      <c r="N3" s="68">
        <f>MAX(B3:K3)-MIN(B3:K3)</f>
        <v>0.26407407407408101</v>
      </c>
      <c r="O3" s="46">
        <v>31</v>
      </c>
      <c r="P3" s="47">
        <v>35</v>
      </c>
      <c r="Q3" s="80">
        <f>M3/M3*100</f>
        <v>100</v>
      </c>
    </row>
    <row r="4" spans="1:18" ht="16.05" customHeight="1" x14ac:dyDescent="0.3">
      <c r="A4" s="37">
        <v>7</v>
      </c>
      <c r="B4" s="73">
        <v>33.12812499999999</v>
      </c>
      <c r="C4" s="180"/>
      <c r="D4" s="181"/>
      <c r="E4" s="73">
        <v>32.99</v>
      </c>
      <c r="F4" s="181"/>
      <c r="G4" s="73">
        <v>33.140432098765437</v>
      </c>
      <c r="H4" s="182"/>
      <c r="I4" s="181"/>
      <c r="J4" s="73">
        <v>33.159999999999997</v>
      </c>
      <c r="K4" s="73">
        <v>33.24</v>
      </c>
      <c r="L4" s="69">
        <v>33</v>
      </c>
      <c r="M4" s="68">
        <f t="shared" ref="M4:M20" si="1">AVERAGE(B4:K4)</f>
        <v>33.131711419753088</v>
      </c>
      <c r="N4" s="68">
        <f>MAX(B4:K4)-MIN(B4:K4)</f>
        <v>0.25</v>
      </c>
      <c r="O4" s="46">
        <v>31</v>
      </c>
      <c r="P4" s="47">
        <v>35</v>
      </c>
      <c r="Q4" s="80">
        <f>M4/M$3*100</f>
        <v>99.36918786020685</v>
      </c>
    </row>
    <row r="5" spans="1:18" ht="16.05" customHeight="1" x14ac:dyDescent="0.3">
      <c r="A5" s="37">
        <v>8</v>
      </c>
      <c r="B5" s="73">
        <v>33.168749999999989</v>
      </c>
      <c r="C5" s="73">
        <v>33.079545454545453</v>
      </c>
      <c r="D5" s="68">
        <v>33.833333333333336</v>
      </c>
      <c r="E5" s="73">
        <v>32.94</v>
      </c>
      <c r="F5" s="73">
        <v>33.5</v>
      </c>
      <c r="G5" s="73">
        <v>33.088000000000008</v>
      </c>
      <c r="H5" s="73">
        <v>33.700000000000003</v>
      </c>
      <c r="I5" s="73">
        <v>33.314</v>
      </c>
      <c r="J5" s="73">
        <v>33.26</v>
      </c>
      <c r="K5" s="73">
        <v>33.28</v>
      </c>
      <c r="L5" s="69">
        <v>33</v>
      </c>
      <c r="M5" s="68">
        <f t="shared" si="1"/>
        <v>33.316362878787878</v>
      </c>
      <c r="N5" s="68">
        <f t="shared" ref="N5:N17" si="2">MAX(B5:K5)-MIN(B5:K5)</f>
        <v>0.89333333333333798</v>
      </c>
      <c r="O5" s="46">
        <v>31</v>
      </c>
      <c r="P5" s="47">
        <v>35</v>
      </c>
      <c r="Q5" s="80">
        <f t="shared" ref="Q5:Q17" si="3">M5/M$3*100</f>
        <v>99.922997631426512</v>
      </c>
    </row>
    <row r="6" spans="1:18" ht="16.05" customHeight="1" x14ac:dyDescent="0.3">
      <c r="A6" s="37">
        <v>9</v>
      </c>
      <c r="B6" s="73">
        <v>33.265625</v>
      </c>
      <c r="C6" s="73">
        <v>33.121250000000003</v>
      </c>
      <c r="D6" s="68">
        <v>33.833333333333336</v>
      </c>
      <c r="E6" s="73">
        <v>33.090000000000003</v>
      </c>
      <c r="F6" s="73">
        <v>33.5</v>
      </c>
      <c r="G6" s="73">
        <v>33.235416666666666</v>
      </c>
      <c r="H6" s="73">
        <v>33.6</v>
      </c>
      <c r="I6" s="73">
        <v>33.219000000000001</v>
      </c>
      <c r="J6" s="73">
        <v>33.1</v>
      </c>
      <c r="K6" s="73">
        <v>33.200000000000003</v>
      </c>
      <c r="L6" s="69">
        <v>33</v>
      </c>
      <c r="M6" s="68">
        <f t="shared" si="1"/>
        <v>33.316462500000007</v>
      </c>
      <c r="N6" s="68">
        <f t="shared" si="2"/>
        <v>0.74333333333333229</v>
      </c>
      <c r="O6" s="46">
        <v>31</v>
      </c>
      <c r="P6" s="47">
        <v>35</v>
      </c>
      <c r="Q6" s="80">
        <f t="shared" si="3"/>
        <v>99.923296417046657</v>
      </c>
    </row>
    <row r="7" spans="1:18" ht="16.05" customHeight="1" x14ac:dyDescent="0.3">
      <c r="A7" s="37">
        <v>10</v>
      </c>
      <c r="B7" s="73">
        <v>33.193750000000001</v>
      </c>
      <c r="C7" s="73">
        <v>33.033684210526324</v>
      </c>
      <c r="D7" s="68">
        <v>33.6</v>
      </c>
      <c r="E7" s="73">
        <v>33.020000000000003</v>
      </c>
      <c r="F7" s="73">
        <v>33.31818181818182</v>
      </c>
      <c r="G7" s="73">
        <v>33.071568627450972</v>
      </c>
      <c r="H7" s="73">
        <v>33.6</v>
      </c>
      <c r="I7" s="73">
        <v>33.402999999999999</v>
      </c>
      <c r="J7" s="73">
        <v>33.369999999999997</v>
      </c>
      <c r="K7" s="73">
        <v>33.29</v>
      </c>
      <c r="L7" s="69">
        <v>33</v>
      </c>
      <c r="M7" s="68">
        <f t="shared" si="1"/>
        <v>33.290018465615915</v>
      </c>
      <c r="N7" s="68">
        <f t="shared" si="2"/>
        <v>0.57999999999999829</v>
      </c>
      <c r="O7" s="46">
        <v>31</v>
      </c>
      <c r="P7" s="47">
        <v>35</v>
      </c>
      <c r="Q7" s="80">
        <f t="shared" si="3"/>
        <v>99.843985022980604</v>
      </c>
    </row>
    <row r="8" spans="1:18" ht="16.05" customHeight="1" x14ac:dyDescent="0.3">
      <c r="A8" s="37">
        <v>11</v>
      </c>
      <c r="B8" s="73">
        <v>33.493749999999999</v>
      </c>
      <c r="C8" s="73">
        <v>33.267263157894739</v>
      </c>
      <c r="D8" s="68">
        <v>33.25</v>
      </c>
      <c r="E8" s="73">
        <v>32.86</v>
      </c>
      <c r="F8" s="73">
        <v>33.5</v>
      </c>
      <c r="G8" s="73">
        <v>33.398333333333333</v>
      </c>
      <c r="H8" s="73">
        <v>33.799999999999997</v>
      </c>
      <c r="I8" s="73">
        <v>33.298999999999999</v>
      </c>
      <c r="J8" s="73">
        <v>33.51</v>
      </c>
      <c r="K8" s="73">
        <v>33.53</v>
      </c>
      <c r="L8" s="69">
        <v>33</v>
      </c>
      <c r="M8" s="68">
        <f t="shared" si="1"/>
        <v>33.390834649122802</v>
      </c>
      <c r="N8" s="68">
        <f t="shared" si="2"/>
        <v>0.93999999999999773</v>
      </c>
      <c r="O8" s="46">
        <v>31</v>
      </c>
      <c r="P8" s="47">
        <v>35</v>
      </c>
      <c r="Q8" s="80">
        <f t="shared" si="3"/>
        <v>100.14635462143946</v>
      </c>
    </row>
    <row r="9" spans="1:18" ht="16.05" customHeight="1" x14ac:dyDescent="0.3">
      <c r="A9" s="37">
        <v>12</v>
      </c>
      <c r="B9" s="73">
        <v>33.128124999999997</v>
      </c>
      <c r="C9" s="73">
        <v>32.771999999999998</v>
      </c>
      <c r="D9" s="68">
        <v>33.363636363636367</v>
      </c>
      <c r="E9" s="73">
        <v>32.81</v>
      </c>
      <c r="F9" s="73">
        <v>33.4</v>
      </c>
      <c r="G9" s="73">
        <v>33.236249999999998</v>
      </c>
      <c r="H9" s="73">
        <v>33.700000000000003</v>
      </c>
      <c r="I9" s="73">
        <v>33.463000000000001</v>
      </c>
      <c r="J9" s="73">
        <v>33.74</v>
      </c>
      <c r="K9" s="73">
        <v>33.39</v>
      </c>
      <c r="L9" s="69">
        <v>33</v>
      </c>
      <c r="M9" s="68">
        <f t="shared" si="1"/>
        <v>33.300301136363643</v>
      </c>
      <c r="N9" s="68">
        <f t="shared" si="2"/>
        <v>0.96800000000000352</v>
      </c>
      <c r="O9" s="46">
        <v>31</v>
      </c>
      <c r="P9" s="47">
        <v>35</v>
      </c>
      <c r="Q9" s="80">
        <f t="shared" si="3"/>
        <v>99.874824982567674</v>
      </c>
    </row>
    <row r="10" spans="1:18" ht="16.05" customHeight="1" x14ac:dyDescent="0.3">
      <c r="A10" s="37">
        <v>1</v>
      </c>
      <c r="B10" s="73">
        <v>33.006250000000001</v>
      </c>
      <c r="C10" s="73">
        <v>33.023000000000003</v>
      </c>
      <c r="D10" s="68">
        <v>33.421052631578945</v>
      </c>
      <c r="E10" s="73">
        <v>32.630000000000003</v>
      </c>
      <c r="F10" s="73">
        <v>33.333333333333336</v>
      </c>
      <c r="G10" s="73">
        <v>33.36212121212121</v>
      </c>
      <c r="H10" s="73">
        <v>33.700000000000003</v>
      </c>
      <c r="I10" s="73">
        <v>33.536999999999999</v>
      </c>
      <c r="J10" s="73">
        <v>33.36</v>
      </c>
      <c r="K10" s="73">
        <v>33.24</v>
      </c>
      <c r="L10" s="69">
        <v>33</v>
      </c>
      <c r="M10" s="68">
        <f t="shared" si="1"/>
        <v>33.261275717703349</v>
      </c>
      <c r="N10" s="68">
        <f t="shared" si="2"/>
        <v>1.0700000000000003</v>
      </c>
      <c r="O10" s="46">
        <v>31</v>
      </c>
      <c r="P10" s="47">
        <v>35</v>
      </c>
      <c r="Q10" s="80">
        <f t="shared" si="3"/>
        <v>99.757779288518023</v>
      </c>
    </row>
    <row r="11" spans="1:18" ht="16.05" customHeight="1" x14ac:dyDescent="0.3">
      <c r="A11" s="37">
        <v>2</v>
      </c>
      <c r="B11" s="73">
        <v>33</v>
      </c>
      <c r="C11" s="73">
        <v>33.147736842105267</v>
      </c>
      <c r="D11" s="68">
        <v>33.761904761904759</v>
      </c>
      <c r="E11" s="73">
        <v>32.56</v>
      </c>
      <c r="F11" s="73">
        <v>33.315789473684212</v>
      </c>
      <c r="G11" s="73">
        <v>32.976666666666667</v>
      </c>
      <c r="H11" s="73">
        <v>33.799999999999997</v>
      </c>
      <c r="I11" s="73">
        <v>33.381</v>
      </c>
      <c r="J11" s="73">
        <v>33.6</v>
      </c>
      <c r="K11" s="73">
        <v>33.659999999999997</v>
      </c>
      <c r="L11" s="69">
        <v>33</v>
      </c>
      <c r="M11" s="68">
        <f t="shared" si="1"/>
        <v>33.32030977443609</v>
      </c>
      <c r="N11" s="68">
        <f t="shared" si="2"/>
        <v>1.2399999999999949</v>
      </c>
      <c r="O11" s="46">
        <v>31</v>
      </c>
      <c r="P11" s="47">
        <v>35</v>
      </c>
      <c r="Q11" s="80">
        <f t="shared" si="3"/>
        <v>99.934835227443301</v>
      </c>
    </row>
    <row r="12" spans="1:18" ht="16.05" customHeight="1" x14ac:dyDescent="0.3">
      <c r="A12" s="37">
        <v>3</v>
      </c>
      <c r="B12" s="73">
        <v>33.206250000000004</v>
      </c>
      <c r="C12" s="73">
        <v>33.153238095238095</v>
      </c>
      <c r="D12" s="68">
        <v>33.434782608695649</v>
      </c>
      <c r="E12" s="73">
        <v>32.619999999999997</v>
      </c>
      <c r="F12" s="73">
        <v>33.409090909090907</v>
      </c>
      <c r="G12" s="73">
        <v>33.296180555555559</v>
      </c>
      <c r="H12" s="73">
        <v>33.700000000000003</v>
      </c>
      <c r="I12" s="73">
        <v>33.488</v>
      </c>
      <c r="J12" s="73">
        <v>33.07</v>
      </c>
      <c r="K12" s="73">
        <v>33.68</v>
      </c>
      <c r="L12" s="69">
        <v>33</v>
      </c>
      <c r="M12" s="68">
        <f t="shared" si="1"/>
        <v>33.305754216858027</v>
      </c>
      <c r="N12" s="68">
        <f t="shared" si="2"/>
        <v>1.0800000000000054</v>
      </c>
      <c r="O12" s="46">
        <v>31</v>
      </c>
      <c r="P12" s="47">
        <v>35</v>
      </c>
      <c r="Q12" s="80">
        <f t="shared" si="3"/>
        <v>99.891179953586175</v>
      </c>
    </row>
    <row r="13" spans="1:18" ht="16.05" customHeight="1" x14ac:dyDescent="0.3">
      <c r="A13" s="37">
        <v>4</v>
      </c>
      <c r="B13" s="73">
        <v>33.009374999999999</v>
      </c>
      <c r="C13" s="73">
        <v>33.086904761904762</v>
      </c>
      <c r="D13" s="68">
        <v>33.19047619047619</v>
      </c>
      <c r="E13" s="73">
        <v>32.729999999999997</v>
      </c>
      <c r="F13" s="73">
        <v>33.61904761904762</v>
      </c>
      <c r="G13" s="73">
        <v>33.136904761904766</v>
      </c>
      <c r="H13" s="73">
        <v>33.799999999999997</v>
      </c>
      <c r="I13" s="73">
        <v>33.290999999999997</v>
      </c>
      <c r="J13" s="73">
        <v>32.9</v>
      </c>
      <c r="K13" s="73">
        <v>33.56</v>
      </c>
      <c r="L13" s="69">
        <v>33</v>
      </c>
      <c r="M13" s="68">
        <f t="shared" si="1"/>
        <v>33.232370833333327</v>
      </c>
      <c r="N13" s="68">
        <f t="shared" si="2"/>
        <v>1.0700000000000003</v>
      </c>
      <c r="O13" s="46">
        <v>31</v>
      </c>
      <c r="P13" s="47">
        <v>35</v>
      </c>
      <c r="Q13" s="80">
        <f t="shared" si="3"/>
        <v>99.671087271656802</v>
      </c>
    </row>
    <row r="14" spans="1:18" ht="16.05" customHeight="1" x14ac:dyDescent="0.3">
      <c r="A14" s="37">
        <v>5</v>
      </c>
      <c r="B14" s="73">
        <v>33.131250000000001</v>
      </c>
      <c r="C14" s="73">
        <v>33.080714285714279</v>
      </c>
      <c r="D14" s="68">
        <v>33.1</v>
      </c>
      <c r="E14" s="73">
        <v>32.729999999999997</v>
      </c>
      <c r="F14" s="73">
        <v>33.416666666666664</v>
      </c>
      <c r="G14" s="73">
        <v>32.956481481481482</v>
      </c>
      <c r="H14" s="73">
        <v>33.799999999999997</v>
      </c>
      <c r="I14" s="73">
        <v>32.982999999999997</v>
      </c>
      <c r="J14" s="73">
        <v>33.14</v>
      </c>
      <c r="K14" s="73">
        <v>33.369999999999997</v>
      </c>
      <c r="L14" s="69">
        <v>33</v>
      </c>
      <c r="M14" s="68">
        <f t="shared" si="1"/>
        <v>33.17081124338624</v>
      </c>
      <c r="N14" s="68">
        <f t="shared" si="2"/>
        <v>1.0700000000000003</v>
      </c>
      <c r="O14" s="46">
        <v>31</v>
      </c>
      <c r="P14" s="47">
        <v>35</v>
      </c>
      <c r="Q14" s="80">
        <f t="shared" si="3"/>
        <v>99.486456710906396</v>
      </c>
    </row>
    <row r="15" spans="1:18" ht="16.05" customHeight="1" x14ac:dyDescent="0.3">
      <c r="A15" s="37">
        <v>6</v>
      </c>
      <c r="B15" s="73">
        <v>33.087499999999999</v>
      </c>
      <c r="C15" s="73">
        <v>33.1477619047619</v>
      </c>
      <c r="D15" s="68">
        <v>33.454545454545453</v>
      </c>
      <c r="E15" s="73">
        <v>32.74</v>
      </c>
      <c r="F15" s="73">
        <v>33.4</v>
      </c>
      <c r="G15" s="73">
        <v>33.31666666666667</v>
      </c>
      <c r="H15" s="73">
        <v>33.799999999999997</v>
      </c>
      <c r="I15" s="73">
        <v>32.962000000000003</v>
      </c>
      <c r="J15" s="73">
        <v>33.65</v>
      </c>
      <c r="K15" s="73">
        <v>33.450000000000003</v>
      </c>
      <c r="L15" s="69">
        <v>33</v>
      </c>
      <c r="M15" s="68">
        <f t="shared" si="1"/>
        <v>33.300847402597398</v>
      </c>
      <c r="N15" s="68">
        <f t="shared" si="2"/>
        <v>1.0599999999999952</v>
      </c>
      <c r="O15" s="46">
        <v>31</v>
      </c>
      <c r="P15" s="47">
        <v>35</v>
      </c>
      <c r="Q15" s="80">
        <f t="shared" si="3"/>
        <v>99.876463353472104</v>
      </c>
      <c r="R15" s="8"/>
    </row>
    <row r="16" spans="1:18" ht="16.05" customHeight="1" x14ac:dyDescent="0.3">
      <c r="A16" s="37">
        <v>7</v>
      </c>
      <c r="B16" s="73">
        <v>33.084375000000001</v>
      </c>
      <c r="C16" s="73">
        <v>32.973750000000003</v>
      </c>
      <c r="D16" s="68">
        <v>34</v>
      </c>
      <c r="E16" s="73">
        <v>33</v>
      </c>
      <c r="F16" s="73">
        <v>33.541666666666664</v>
      </c>
      <c r="G16" s="73">
        <v>33.371590909090905</v>
      </c>
      <c r="H16" s="73">
        <v>33.700000000000003</v>
      </c>
      <c r="I16" s="73">
        <v>32.920999999999999</v>
      </c>
      <c r="J16" s="73">
        <v>33.51</v>
      </c>
      <c r="K16" s="73">
        <v>32.72</v>
      </c>
      <c r="L16" s="69">
        <v>33</v>
      </c>
      <c r="M16" s="68">
        <f t="shared" si="1"/>
        <v>33.282238257575763</v>
      </c>
      <c r="N16" s="68">
        <f t="shared" si="2"/>
        <v>1.2800000000000011</v>
      </c>
      <c r="O16" s="46">
        <v>31</v>
      </c>
      <c r="P16" s="47">
        <v>35</v>
      </c>
      <c r="Q16" s="80">
        <f t="shared" si="3"/>
        <v>99.820650491765534</v>
      </c>
      <c r="R16" s="8"/>
    </row>
    <row r="17" spans="1:18" ht="16.05" customHeight="1" x14ac:dyDescent="0.3">
      <c r="A17" s="37">
        <v>8</v>
      </c>
      <c r="B17" s="73">
        <v>33.293750000000003</v>
      </c>
      <c r="C17" s="73">
        <v>32.884166666666658</v>
      </c>
      <c r="D17" s="68">
        <v>33.155555555555551</v>
      </c>
      <c r="E17" s="73">
        <v>32.880000000000003</v>
      </c>
      <c r="F17" s="73">
        <v>33.4</v>
      </c>
      <c r="G17" s="73">
        <v>33.352631578947374</v>
      </c>
      <c r="H17" s="73">
        <v>33.700000000000003</v>
      </c>
      <c r="I17" s="73">
        <v>32.843000000000004</v>
      </c>
      <c r="J17" s="73">
        <v>33.880000000000003</v>
      </c>
      <c r="K17" s="73">
        <v>33.479999999999997</v>
      </c>
      <c r="L17" s="69">
        <v>33</v>
      </c>
      <c r="M17" s="68">
        <f t="shared" si="1"/>
        <v>33.286910380116964</v>
      </c>
      <c r="N17" s="68">
        <f t="shared" si="2"/>
        <v>1.036999999999999</v>
      </c>
      <c r="O17" s="46">
        <v>31</v>
      </c>
      <c r="P17" s="47">
        <v>35</v>
      </c>
      <c r="Q17" s="80">
        <f t="shared" si="3"/>
        <v>99.83466320051518</v>
      </c>
      <c r="R17" s="8"/>
    </row>
    <row r="18" spans="1:18" ht="16.05" customHeight="1" x14ac:dyDescent="0.3">
      <c r="A18" s="37">
        <v>9</v>
      </c>
      <c r="B18" s="73">
        <v>32.909374999999997</v>
      </c>
      <c r="C18" s="73">
        <v>32.964499999999987</v>
      </c>
      <c r="D18" s="68">
        <v>33.547058823529419</v>
      </c>
      <c r="E18" s="73">
        <v>32.96</v>
      </c>
      <c r="F18" s="73">
        <v>33.450000000000003</v>
      </c>
      <c r="G18" s="73">
        <v>33.01927083333333</v>
      </c>
      <c r="H18" s="73">
        <v>33.799999999999997</v>
      </c>
      <c r="I18" s="73">
        <v>33.286000000000001</v>
      </c>
      <c r="J18" s="73">
        <v>33.6</v>
      </c>
      <c r="K18" s="73">
        <v>33.479999999999997</v>
      </c>
      <c r="L18" s="69">
        <v>33</v>
      </c>
      <c r="M18" s="68">
        <f t="shared" si="1"/>
        <v>33.301620465686277</v>
      </c>
      <c r="N18" s="68">
        <f>MAX(B18:K18)-MIN(B18:K18)</f>
        <v>0.890625</v>
      </c>
      <c r="O18" s="46">
        <v>31</v>
      </c>
      <c r="P18" s="47">
        <v>35</v>
      </c>
      <c r="Q18" s="80">
        <f>M18/M$3*100</f>
        <v>99.878781937330729</v>
      </c>
      <c r="R18" s="8"/>
    </row>
    <row r="19" spans="1:18" ht="16.05" customHeight="1" x14ac:dyDescent="0.3">
      <c r="A19" s="37">
        <v>10</v>
      </c>
      <c r="B19" s="73">
        <v>33.237500000000011</v>
      </c>
      <c r="C19" s="73">
        <v>33.045142857142856</v>
      </c>
      <c r="D19" s="196">
        <v>33.87777777777778</v>
      </c>
      <c r="E19" s="73">
        <v>32.86</v>
      </c>
      <c r="F19" s="73">
        <v>33.18181818181818</v>
      </c>
      <c r="G19" s="73">
        <v>33.014130434782608</v>
      </c>
      <c r="H19" s="73">
        <v>33.700000000000003</v>
      </c>
      <c r="I19" s="73">
        <v>33.442</v>
      </c>
      <c r="J19" s="73">
        <v>33.46</v>
      </c>
      <c r="K19" s="73">
        <v>33.58</v>
      </c>
      <c r="L19" s="69">
        <v>33</v>
      </c>
      <c r="M19" s="68">
        <f t="shared" si="1"/>
        <v>33.339836925152142</v>
      </c>
      <c r="N19" s="68">
        <f>MAX(B19:K19)-MIN(B19:K19)</f>
        <v>1.0177777777777806</v>
      </c>
      <c r="O19" s="46">
        <v>31</v>
      </c>
      <c r="P19" s="47">
        <v>35</v>
      </c>
      <c r="Q19" s="80">
        <f>M19/M$3*100</f>
        <v>99.993401387316382</v>
      </c>
      <c r="R19" s="8"/>
    </row>
    <row r="20" spans="1:18" ht="16.05" customHeight="1" x14ac:dyDescent="0.3">
      <c r="A20" s="37">
        <v>11</v>
      </c>
      <c r="B20" s="73">
        <v>32.795833333333341</v>
      </c>
      <c r="C20" s="73">
        <v>33.129761904761892</v>
      </c>
      <c r="D20" s="68"/>
      <c r="E20" s="73"/>
      <c r="F20" s="73">
        <v>33.285714285714285</v>
      </c>
      <c r="G20" s="73"/>
      <c r="H20" s="73">
        <v>33.9</v>
      </c>
      <c r="I20" s="73"/>
      <c r="J20" s="73"/>
      <c r="K20" s="73">
        <v>33.799999999999997</v>
      </c>
      <c r="L20" s="69">
        <v>33</v>
      </c>
      <c r="M20" s="68">
        <f t="shared" si="1"/>
        <v>33.382261904761904</v>
      </c>
      <c r="N20" s="68">
        <f>MAX(B20:K20)-MIN(B20:K20)</f>
        <v>1.1041666666666572</v>
      </c>
      <c r="O20" s="46">
        <v>31</v>
      </c>
      <c r="P20" s="47">
        <v>35</v>
      </c>
      <c r="Q20" s="80">
        <f>M20/M$3*100</f>
        <v>100.12064310192019</v>
      </c>
      <c r="R20" s="8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21"/>
  <sheetViews>
    <sheetView zoomScale="65" zoomScaleNormal="65" workbookViewId="0">
      <selection activeCell="M20" sqref="M20"/>
    </sheetView>
  </sheetViews>
  <sheetFormatPr defaultRowHeight="13.2" x14ac:dyDescent="0.2"/>
  <cols>
    <col min="1" max="1" width="3.77734375" customWidth="1"/>
    <col min="2" max="2" width="9.6640625" customWidth="1"/>
    <col min="3" max="3" width="10" bestFit="1" customWidth="1"/>
    <col min="4" max="4" width="10" customWidth="1"/>
    <col min="5" max="5" width="10.109375" customWidth="1"/>
    <col min="6" max="6" width="9.44140625" customWidth="1"/>
    <col min="7" max="7" width="10.33203125" customWidth="1"/>
    <col min="8" max="8" width="11.21875" customWidth="1"/>
    <col min="9" max="9" width="10.6640625" customWidth="1"/>
    <col min="10" max="10" width="9.21875" customWidth="1"/>
    <col min="11" max="11" width="9.33203125" style="2" customWidth="1"/>
    <col min="12" max="12" width="8.109375" customWidth="1"/>
    <col min="13" max="13" width="9.77734375" customWidth="1"/>
    <col min="14" max="14" width="9.5546875" customWidth="1"/>
    <col min="15" max="16" width="2.6640625" customWidth="1"/>
    <col min="17" max="17" width="10.109375" bestFit="1" customWidth="1"/>
  </cols>
  <sheetData>
    <row r="1" spans="1:19" ht="20.100000000000001" customHeight="1" x14ac:dyDescent="0.45">
      <c r="F1" s="32" t="s">
        <v>12</v>
      </c>
    </row>
    <row r="2" spans="1:19" ht="16.05" customHeight="1" x14ac:dyDescent="0.3">
      <c r="A2" s="50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45" t="s">
        <v>53</v>
      </c>
      <c r="N2" s="45" t="s">
        <v>32</v>
      </c>
      <c r="O2" s="46" t="s">
        <v>33</v>
      </c>
      <c r="P2" s="47" t="s">
        <v>34</v>
      </c>
      <c r="Q2" s="31" t="s">
        <v>144</v>
      </c>
      <c r="R2" s="48"/>
      <c r="S2" s="48"/>
    </row>
    <row r="3" spans="1:19" ht="16.05" customHeight="1" x14ac:dyDescent="0.3">
      <c r="A3" s="37">
        <v>6</v>
      </c>
      <c r="B3" s="76"/>
      <c r="C3" s="76"/>
      <c r="D3" s="76"/>
      <c r="E3" s="76"/>
      <c r="F3" s="76"/>
      <c r="G3" s="76">
        <v>2.9690333333333343</v>
      </c>
      <c r="H3" s="76"/>
      <c r="I3" s="76"/>
      <c r="J3" s="76"/>
      <c r="K3" s="76">
        <v>3.06</v>
      </c>
      <c r="L3" s="74">
        <v>3.01</v>
      </c>
      <c r="M3" s="77">
        <f t="shared" ref="M3" si="0">AVERAGE(B3:K3)</f>
        <v>3.0145166666666672</v>
      </c>
      <c r="N3" s="77">
        <f t="shared" ref="N3:N17" si="1">MAX(B3:K3)-MIN(B3:K3)</f>
        <v>9.0966666666665752E-2</v>
      </c>
      <c r="O3" s="46">
        <v>2.81</v>
      </c>
      <c r="P3" s="47">
        <v>3.21</v>
      </c>
      <c r="Q3" s="80">
        <f>M3/M3*100</f>
        <v>100</v>
      </c>
      <c r="R3" s="48"/>
      <c r="S3" s="48"/>
    </row>
    <row r="4" spans="1:19" ht="16.05" customHeight="1" x14ac:dyDescent="0.3">
      <c r="A4" s="37">
        <v>7</v>
      </c>
      <c r="B4" s="76">
        <v>3.0484374999999999</v>
      </c>
      <c r="C4" s="186"/>
      <c r="D4" s="187"/>
      <c r="E4" s="76">
        <v>3.05</v>
      </c>
      <c r="F4" s="187"/>
      <c r="G4" s="76">
        <v>2.9630625000000008</v>
      </c>
      <c r="H4" s="188"/>
      <c r="I4" s="187"/>
      <c r="J4" s="76">
        <v>3.05</v>
      </c>
      <c r="K4" s="76">
        <v>3.07</v>
      </c>
      <c r="L4" s="74">
        <v>3.01</v>
      </c>
      <c r="M4" s="77">
        <f t="shared" ref="M4:M20" si="2">AVERAGE(B4:K4)</f>
        <v>3.0362999999999998</v>
      </c>
      <c r="N4" s="77">
        <f>MAX(B4:K4)-MIN(B4:K4)</f>
        <v>0.10693749999999902</v>
      </c>
      <c r="O4" s="46">
        <v>2.81</v>
      </c>
      <c r="P4" s="47">
        <v>3.21</v>
      </c>
      <c r="Q4" s="80">
        <f>M4/M$3*100</f>
        <v>100.7226144600295</v>
      </c>
      <c r="R4" s="48"/>
      <c r="S4" s="48"/>
    </row>
    <row r="5" spans="1:19" ht="16.05" customHeight="1" x14ac:dyDescent="0.3">
      <c r="A5" s="37">
        <v>8</v>
      </c>
      <c r="B5" s="76">
        <v>3.0315625000000006</v>
      </c>
      <c r="C5" s="76">
        <v>3.0122727272727272</v>
      </c>
      <c r="D5" s="77">
        <v>3.0208333333333339</v>
      </c>
      <c r="E5" s="76">
        <v>3.04</v>
      </c>
      <c r="F5" s="76">
        <v>3.0579999999999998</v>
      </c>
      <c r="G5" s="76">
        <v>2.9688257575757575</v>
      </c>
      <c r="H5" s="76">
        <v>3.03</v>
      </c>
      <c r="I5" s="76">
        <v>2.948</v>
      </c>
      <c r="J5" s="76">
        <v>3.04</v>
      </c>
      <c r="K5" s="76">
        <v>3.06</v>
      </c>
      <c r="L5" s="74">
        <v>3.01</v>
      </c>
      <c r="M5" s="77">
        <f t="shared" si="2"/>
        <v>3.020949431818182</v>
      </c>
      <c r="N5" s="77">
        <f t="shared" si="1"/>
        <v>0.1120000000000001</v>
      </c>
      <c r="O5" s="46">
        <v>2.81</v>
      </c>
      <c r="P5" s="47">
        <v>3.21</v>
      </c>
      <c r="Q5" s="80">
        <f t="shared" ref="Q5:Q17" si="3">M5/M$3*100</f>
        <v>100.21339292041891</v>
      </c>
      <c r="R5" s="48"/>
      <c r="S5" s="48"/>
    </row>
    <row r="6" spans="1:19" ht="16.05" customHeight="1" x14ac:dyDescent="0.3">
      <c r="A6" s="37">
        <v>9</v>
      </c>
      <c r="B6" s="76">
        <v>3.0368749999999998</v>
      </c>
      <c r="C6" s="76">
        <v>3.0280999999999998</v>
      </c>
      <c r="D6" s="77">
        <v>3.0355555555555558</v>
      </c>
      <c r="E6" s="76">
        <v>3.02</v>
      </c>
      <c r="F6" s="76">
        <v>3.0380000000000003</v>
      </c>
      <c r="G6" s="76">
        <v>2.9936979166666666</v>
      </c>
      <c r="H6" s="76">
        <v>3.02</v>
      </c>
      <c r="I6" s="76">
        <v>2.9489999999999998</v>
      </c>
      <c r="J6" s="76">
        <v>3.05</v>
      </c>
      <c r="K6" s="76">
        <v>3.07</v>
      </c>
      <c r="L6" s="74">
        <v>3.01</v>
      </c>
      <c r="M6" s="77">
        <f t="shared" si="2"/>
        <v>3.0241228472222224</v>
      </c>
      <c r="N6" s="77">
        <f t="shared" si="1"/>
        <v>0.121</v>
      </c>
      <c r="O6" s="46">
        <v>2.81</v>
      </c>
      <c r="P6" s="47">
        <v>3.21</v>
      </c>
      <c r="Q6" s="80">
        <f t="shared" si="3"/>
        <v>100.31866403864262</v>
      </c>
      <c r="R6" s="48"/>
      <c r="S6" s="48"/>
    </row>
    <row r="7" spans="1:19" ht="16.05" customHeight="1" x14ac:dyDescent="0.3">
      <c r="A7" s="37">
        <v>10</v>
      </c>
      <c r="B7" s="76">
        <v>3.0440625000000003</v>
      </c>
      <c r="C7" s="76">
        <v>3.0194736842105261</v>
      </c>
      <c r="D7" s="77">
        <v>3.01</v>
      </c>
      <c r="E7" s="76">
        <v>3.01</v>
      </c>
      <c r="F7" s="76">
        <v>3.0272727272727278</v>
      </c>
      <c r="G7" s="76">
        <v>3.0119583333333333</v>
      </c>
      <c r="H7" s="76">
        <v>3.044</v>
      </c>
      <c r="I7" s="76">
        <v>3.008</v>
      </c>
      <c r="J7" s="76">
        <v>3.04</v>
      </c>
      <c r="K7" s="76">
        <v>3.05</v>
      </c>
      <c r="L7" s="74">
        <v>3.01</v>
      </c>
      <c r="M7" s="77">
        <f t="shared" si="2"/>
        <v>3.0264767244816584</v>
      </c>
      <c r="N7" s="77">
        <f t="shared" si="1"/>
        <v>4.1999999999999815E-2</v>
      </c>
      <c r="O7" s="46">
        <v>2.81</v>
      </c>
      <c r="P7" s="47">
        <v>3.21</v>
      </c>
      <c r="Q7" s="80">
        <f t="shared" si="3"/>
        <v>100.39674877061525</v>
      </c>
      <c r="R7" s="48"/>
      <c r="S7" s="48"/>
    </row>
    <row r="8" spans="1:19" ht="16.05" customHeight="1" x14ac:dyDescent="0.3">
      <c r="A8" s="37">
        <v>11</v>
      </c>
      <c r="B8" s="76">
        <v>3.0543749999999998</v>
      </c>
      <c r="C8" s="76">
        <v>3.0410526315789479</v>
      </c>
      <c r="D8" s="77">
        <v>3.0195000000000003</v>
      </c>
      <c r="E8" s="76">
        <v>3.01</v>
      </c>
      <c r="F8" s="76">
        <v>3.0295000000000001</v>
      </c>
      <c r="G8" s="76">
        <v>2.9969666666666659</v>
      </c>
      <c r="H8" s="76">
        <v>3.06</v>
      </c>
      <c r="I8" s="76">
        <v>3.0019999999999998</v>
      </c>
      <c r="J8" s="76">
        <v>3.03</v>
      </c>
      <c r="K8" s="76">
        <v>3.06</v>
      </c>
      <c r="L8" s="74">
        <v>3.01</v>
      </c>
      <c r="M8" s="77">
        <f t="shared" si="2"/>
        <v>3.0303394298245614</v>
      </c>
      <c r="N8" s="77">
        <f t="shared" si="1"/>
        <v>6.3033333333334163E-2</v>
      </c>
      <c r="O8" s="46">
        <v>2.81</v>
      </c>
      <c r="P8" s="47">
        <v>3.21</v>
      </c>
      <c r="Q8" s="80">
        <f t="shared" si="3"/>
        <v>100.52488557561668</v>
      </c>
      <c r="R8" s="48"/>
      <c r="S8" s="48"/>
    </row>
    <row r="9" spans="1:19" ht="16.05" customHeight="1" x14ac:dyDescent="0.3">
      <c r="A9" s="37">
        <v>12</v>
      </c>
      <c r="B9" s="76">
        <v>3.0634374999999987</v>
      </c>
      <c r="C9" s="76">
        <v>3.0255000000000005</v>
      </c>
      <c r="D9" s="77">
        <v>2.9963636363636357</v>
      </c>
      <c r="E9" s="76">
        <v>3.02</v>
      </c>
      <c r="F9" s="76">
        <v>3.0215000000000005</v>
      </c>
      <c r="G9" s="76">
        <v>3.0021969696969695</v>
      </c>
      <c r="H9" s="76">
        <v>3.069</v>
      </c>
      <c r="I9" s="76">
        <v>3.0089999999999999</v>
      </c>
      <c r="J9" s="76">
        <v>3.05</v>
      </c>
      <c r="K9" s="76">
        <v>3.09</v>
      </c>
      <c r="L9" s="74">
        <v>3.01</v>
      </c>
      <c r="M9" s="77">
        <f t="shared" si="2"/>
        <v>3.0346998106060608</v>
      </c>
      <c r="N9" s="77">
        <f t="shared" si="1"/>
        <v>9.3636363636364184E-2</v>
      </c>
      <c r="O9" s="46">
        <v>2.81</v>
      </c>
      <c r="P9" s="47">
        <v>3.21</v>
      </c>
      <c r="Q9" s="80">
        <f t="shared" si="3"/>
        <v>100.66953167526226</v>
      </c>
      <c r="R9" s="48"/>
      <c r="S9" s="48"/>
    </row>
    <row r="10" spans="1:19" ht="16.05" customHeight="1" x14ac:dyDescent="0.3">
      <c r="A10" s="37">
        <v>1</v>
      </c>
      <c r="B10" s="76">
        <v>3.0571874999999991</v>
      </c>
      <c r="C10" s="76">
        <v>3.0223684210526316</v>
      </c>
      <c r="D10" s="77">
        <v>3.0247368421052632</v>
      </c>
      <c r="E10" s="76">
        <v>3</v>
      </c>
      <c r="F10" s="76">
        <v>3.0185714285714291</v>
      </c>
      <c r="G10" s="76">
        <v>3.0236507936507935</v>
      </c>
      <c r="H10" s="76">
        <v>3.0550000000000002</v>
      </c>
      <c r="I10" s="76">
        <v>3.0070000000000001</v>
      </c>
      <c r="J10" s="76">
        <v>3.0550000000000002</v>
      </c>
      <c r="K10" s="76">
        <v>3.09</v>
      </c>
      <c r="L10" s="74">
        <v>3.01</v>
      </c>
      <c r="M10" s="77">
        <f t="shared" si="2"/>
        <v>3.0353514985380117</v>
      </c>
      <c r="N10" s="77">
        <f t="shared" si="1"/>
        <v>8.9999999999999858E-2</v>
      </c>
      <c r="O10" s="46">
        <v>2.81</v>
      </c>
      <c r="P10" s="47">
        <v>3.21</v>
      </c>
      <c r="Q10" s="80">
        <f t="shared" si="3"/>
        <v>100.69114999766722</v>
      </c>
      <c r="R10" s="48"/>
      <c r="S10" s="48"/>
    </row>
    <row r="11" spans="1:19" ht="16.05" customHeight="1" x14ac:dyDescent="0.3">
      <c r="A11" s="37">
        <v>2</v>
      </c>
      <c r="B11" s="76">
        <v>3.0493749999999991</v>
      </c>
      <c r="C11" s="76">
        <v>3.0159473684210529</v>
      </c>
      <c r="D11" s="77">
        <v>3.0352380952380957</v>
      </c>
      <c r="E11" s="76">
        <v>3.01</v>
      </c>
      <c r="F11" s="76">
        <v>3.0205263157894735</v>
      </c>
      <c r="G11" s="76">
        <v>3.0211250000000005</v>
      </c>
      <c r="H11" s="76">
        <v>3.0550000000000002</v>
      </c>
      <c r="I11" s="76">
        <v>2.984</v>
      </c>
      <c r="J11" s="76">
        <v>3.03</v>
      </c>
      <c r="K11" s="76">
        <v>3.06</v>
      </c>
      <c r="L11" s="74">
        <v>3.01</v>
      </c>
      <c r="M11" s="77">
        <f t="shared" si="2"/>
        <v>3.028121177944862</v>
      </c>
      <c r="N11" s="77">
        <f t="shared" si="1"/>
        <v>7.6000000000000068E-2</v>
      </c>
      <c r="O11" s="46">
        <v>2.81</v>
      </c>
      <c r="P11" s="47">
        <v>3.21</v>
      </c>
      <c r="Q11" s="80">
        <f t="shared" si="3"/>
        <v>100.45129991910903</v>
      </c>
      <c r="R11" s="48"/>
      <c r="S11" s="48"/>
    </row>
    <row r="12" spans="1:19" ht="16.05" customHeight="1" x14ac:dyDescent="0.3">
      <c r="A12" s="37">
        <v>3</v>
      </c>
      <c r="B12" s="76">
        <v>3.0475000000000003</v>
      </c>
      <c r="C12" s="76">
        <v>3.0154761904761904</v>
      </c>
      <c r="D12" s="77">
        <v>3.031304347826087</v>
      </c>
      <c r="E12" s="76">
        <v>3.03</v>
      </c>
      <c r="F12" s="76">
        <v>3.0327272727272727</v>
      </c>
      <c r="G12" s="76">
        <v>2.9975000000000001</v>
      </c>
      <c r="H12" s="76">
        <v>3.0409999999999999</v>
      </c>
      <c r="I12" s="76">
        <v>3.0129999999999999</v>
      </c>
      <c r="J12" s="76">
        <v>3.03</v>
      </c>
      <c r="K12" s="76">
        <v>3.05</v>
      </c>
      <c r="L12" s="74">
        <v>3.01</v>
      </c>
      <c r="M12" s="77">
        <f t="shared" si="2"/>
        <v>3.028850781102955</v>
      </c>
      <c r="N12" s="77">
        <f t="shared" si="1"/>
        <v>5.2499999999999769E-2</v>
      </c>
      <c r="O12" s="46">
        <v>2.81</v>
      </c>
      <c r="P12" s="47">
        <v>3.21</v>
      </c>
      <c r="Q12" s="80">
        <f t="shared" si="3"/>
        <v>100.47550290880089</v>
      </c>
      <c r="R12" s="48"/>
      <c r="S12" s="48"/>
    </row>
    <row r="13" spans="1:19" ht="16.05" customHeight="1" x14ac:dyDescent="0.3">
      <c r="A13" s="37">
        <v>4</v>
      </c>
      <c r="B13" s="76">
        <v>3.0306250000000006</v>
      </c>
      <c r="C13" s="76">
        <v>3.0065238095238094</v>
      </c>
      <c r="D13" s="77">
        <v>3.0685714285714289</v>
      </c>
      <c r="E13" s="76">
        <v>3.05</v>
      </c>
      <c r="F13" s="76">
        <v>3.0219047619047621</v>
      </c>
      <c r="G13" s="76">
        <v>2.9959523809523811</v>
      </c>
      <c r="H13" s="76">
        <v>3.0459999999999998</v>
      </c>
      <c r="I13" s="76">
        <v>2.9870000000000001</v>
      </c>
      <c r="J13" s="76">
        <v>3.03</v>
      </c>
      <c r="K13" s="76">
        <v>3.05</v>
      </c>
      <c r="L13" s="74">
        <v>3.01</v>
      </c>
      <c r="M13" s="77">
        <f t="shared" si="2"/>
        <v>3.0286577380952382</v>
      </c>
      <c r="N13" s="77">
        <f t="shared" si="1"/>
        <v>8.157142857142885E-2</v>
      </c>
      <c r="O13" s="46">
        <v>2.81</v>
      </c>
      <c r="P13" s="47">
        <v>3.21</v>
      </c>
      <c r="Q13" s="80">
        <f t="shared" si="3"/>
        <v>100.46909912905566</v>
      </c>
      <c r="R13" s="48"/>
      <c r="S13" s="48"/>
    </row>
    <row r="14" spans="1:19" ht="16.05" customHeight="1" x14ac:dyDescent="0.3">
      <c r="A14" s="37">
        <v>5</v>
      </c>
      <c r="B14" s="76">
        <v>3.0412499999999993</v>
      </c>
      <c r="C14" s="76">
        <v>3.030238095238095</v>
      </c>
      <c r="D14" s="77">
        <v>3.05</v>
      </c>
      <c r="E14" s="76">
        <v>3.04</v>
      </c>
      <c r="F14" s="76">
        <v>3.0237500000000002</v>
      </c>
      <c r="G14" s="76">
        <v>2.9974074074074064</v>
      </c>
      <c r="H14" s="76">
        <v>3.0470000000000002</v>
      </c>
      <c r="I14" s="76">
        <v>2.996</v>
      </c>
      <c r="J14" s="76">
        <v>3.03</v>
      </c>
      <c r="K14" s="76">
        <v>3.04</v>
      </c>
      <c r="L14" s="74">
        <v>3.01</v>
      </c>
      <c r="M14" s="77">
        <f t="shared" si="2"/>
        <v>3.0295645502645501</v>
      </c>
      <c r="N14" s="77">
        <f t="shared" si="1"/>
        <v>5.3999999999999826E-2</v>
      </c>
      <c r="O14" s="46">
        <v>2.81</v>
      </c>
      <c r="P14" s="47">
        <v>3.21</v>
      </c>
      <c r="Q14" s="80">
        <f t="shared" si="3"/>
        <v>100.49918064027565</v>
      </c>
      <c r="R14" s="48"/>
      <c r="S14" s="48"/>
    </row>
    <row r="15" spans="1:19" ht="16.05" customHeight="1" x14ac:dyDescent="0.3">
      <c r="A15" s="37">
        <v>6</v>
      </c>
      <c r="B15" s="76">
        <v>3.05375</v>
      </c>
      <c r="C15" s="76">
        <v>3.0458571428571433</v>
      </c>
      <c r="D15" s="77">
        <v>3.04304347826087</v>
      </c>
      <c r="E15" s="76">
        <v>3.04</v>
      </c>
      <c r="F15" s="76">
        <v>3.0250000000000004</v>
      </c>
      <c r="G15" s="76">
        <v>2.9960185185185186</v>
      </c>
      <c r="H15" s="76">
        <v>3.0419999999999998</v>
      </c>
      <c r="I15" s="76">
        <v>3.0089999999999999</v>
      </c>
      <c r="J15" s="76">
        <v>3.07</v>
      </c>
      <c r="K15" s="76">
        <v>3.05</v>
      </c>
      <c r="L15" s="74">
        <v>3.01</v>
      </c>
      <c r="M15" s="77">
        <f t="shared" si="2"/>
        <v>3.0374669139636534</v>
      </c>
      <c r="N15" s="77">
        <f t="shared" si="1"/>
        <v>7.3981481481481204E-2</v>
      </c>
      <c r="O15" s="46">
        <v>2.81</v>
      </c>
      <c r="P15" s="47">
        <v>3.21</v>
      </c>
      <c r="Q15" s="80">
        <f t="shared" si="3"/>
        <v>100.76132427963532</v>
      </c>
      <c r="R15" s="55"/>
      <c r="S15" s="48"/>
    </row>
    <row r="16" spans="1:19" ht="16.05" customHeight="1" x14ac:dyDescent="0.3">
      <c r="A16" s="37">
        <v>7</v>
      </c>
      <c r="B16" s="76">
        <v>3.0599999999999978</v>
      </c>
      <c r="C16" s="76">
        <v>3.0465</v>
      </c>
      <c r="D16" s="77">
        <v>3.0643749999999996</v>
      </c>
      <c r="E16" s="76">
        <v>3.04</v>
      </c>
      <c r="F16" s="76">
        <v>3.0295833333333335</v>
      </c>
      <c r="G16" s="76">
        <v>3.0210144927536224</v>
      </c>
      <c r="H16" s="76">
        <v>3.0510000000000002</v>
      </c>
      <c r="I16" s="76">
        <v>3.008</v>
      </c>
      <c r="J16" s="76">
        <v>3.08</v>
      </c>
      <c r="K16" s="76">
        <v>3.03</v>
      </c>
      <c r="L16" s="74">
        <v>3.01</v>
      </c>
      <c r="M16" s="77">
        <f t="shared" si="2"/>
        <v>3.0430472826086956</v>
      </c>
      <c r="N16" s="77">
        <f t="shared" si="1"/>
        <v>7.2000000000000064E-2</v>
      </c>
      <c r="O16" s="46">
        <v>2.81</v>
      </c>
      <c r="P16" s="47">
        <v>3.21</v>
      </c>
      <c r="Q16" s="80">
        <f t="shared" si="3"/>
        <v>100.94644080948395</v>
      </c>
      <c r="R16" s="55"/>
      <c r="S16" s="48"/>
    </row>
    <row r="17" spans="1:19" ht="16.05" customHeight="1" x14ac:dyDescent="0.3">
      <c r="A17" s="37">
        <v>8</v>
      </c>
      <c r="B17" s="76">
        <v>3.064062499999999</v>
      </c>
      <c r="C17" s="76">
        <v>3.0439583333333329</v>
      </c>
      <c r="D17" s="77">
        <v>3.0700000000000007</v>
      </c>
      <c r="E17" s="76">
        <v>3.03</v>
      </c>
      <c r="F17" s="76">
        <v>3.035333333333333</v>
      </c>
      <c r="G17" s="76">
        <v>3.0181249999999999</v>
      </c>
      <c r="H17" s="76">
        <v>3.0579999999999998</v>
      </c>
      <c r="I17" s="76">
        <v>3.0059999999999998</v>
      </c>
      <c r="J17" s="76">
        <v>3.08</v>
      </c>
      <c r="K17" s="76">
        <v>3.04</v>
      </c>
      <c r="L17" s="74">
        <v>3.01</v>
      </c>
      <c r="M17" s="77">
        <f t="shared" si="2"/>
        <v>3.0445479166666667</v>
      </c>
      <c r="N17" s="77">
        <f t="shared" si="1"/>
        <v>7.4000000000000288E-2</v>
      </c>
      <c r="O17" s="46">
        <v>2.81</v>
      </c>
      <c r="P17" s="47">
        <v>3.21</v>
      </c>
      <c r="Q17" s="80">
        <f t="shared" si="3"/>
        <v>100.99622106363097</v>
      </c>
      <c r="R17" s="55"/>
      <c r="S17" s="48"/>
    </row>
    <row r="18" spans="1:19" ht="16.05" customHeight="1" x14ac:dyDescent="0.3">
      <c r="A18" s="37">
        <v>9</v>
      </c>
      <c r="B18" s="76">
        <v>3.0384375000000006</v>
      </c>
      <c r="C18" s="76">
        <v>3.0392999999999999</v>
      </c>
      <c r="D18" s="77">
        <v>3.0856249999999998</v>
      </c>
      <c r="E18" s="76">
        <v>3.04</v>
      </c>
      <c r="F18" s="76">
        <v>3.0329999999999999</v>
      </c>
      <c r="G18" s="76">
        <v>3.0269696969696969</v>
      </c>
      <c r="H18" s="76">
        <v>3.0619999999999998</v>
      </c>
      <c r="I18" s="76">
        <v>2.9969999999999999</v>
      </c>
      <c r="J18" s="76">
        <v>3.09</v>
      </c>
      <c r="K18" s="76">
        <v>3.06</v>
      </c>
      <c r="L18" s="74">
        <v>3.01</v>
      </c>
      <c r="M18" s="77">
        <f t="shared" si="2"/>
        <v>3.0472332196969694</v>
      </c>
      <c r="N18" s="77">
        <f>MAX(B18:K18)-MIN(B18:K18)</f>
        <v>9.2999999999999972E-2</v>
      </c>
      <c r="O18" s="46">
        <v>2.81</v>
      </c>
      <c r="P18" s="47">
        <v>3.21</v>
      </c>
      <c r="Q18" s="80">
        <f>M18/M$3*100</f>
        <v>101.08530012098022</v>
      </c>
      <c r="R18" s="55"/>
      <c r="S18" s="48"/>
    </row>
    <row r="19" spans="1:19" ht="16.05" customHeight="1" x14ac:dyDescent="0.3">
      <c r="A19" s="37">
        <v>10</v>
      </c>
      <c r="B19" s="76">
        <v>3.0446874999999993</v>
      </c>
      <c r="C19" s="76">
        <v>3.0316666666666667</v>
      </c>
      <c r="D19" s="76">
        <v>3.0795000000000003</v>
      </c>
      <c r="E19" s="76">
        <v>3.04</v>
      </c>
      <c r="F19" s="76">
        <v>3.0340909090909092</v>
      </c>
      <c r="G19" s="76">
        <v>3.0088409090909085</v>
      </c>
      <c r="H19" s="76">
        <v>3.05</v>
      </c>
      <c r="I19" s="76">
        <v>2.9969999999999999</v>
      </c>
      <c r="J19" s="76">
        <v>3.09</v>
      </c>
      <c r="K19" s="76">
        <v>3.06</v>
      </c>
      <c r="L19" s="74">
        <v>3.01</v>
      </c>
      <c r="M19" s="77">
        <f t="shared" si="2"/>
        <v>3.0435785984848485</v>
      </c>
      <c r="N19" s="77">
        <f>MAX(B19:K19)-MIN(B19:K19)</f>
        <v>9.2999999999999972E-2</v>
      </c>
      <c r="O19" s="46">
        <v>2.81</v>
      </c>
      <c r="P19" s="47">
        <v>3.21</v>
      </c>
      <c r="Q19" s="80">
        <f>M19/M$3*100</f>
        <v>100.96406605209837</v>
      </c>
      <c r="R19" s="55"/>
      <c r="S19" s="48"/>
    </row>
    <row r="20" spans="1:19" ht="16.05" customHeight="1" x14ac:dyDescent="0.3">
      <c r="A20" s="37">
        <v>11</v>
      </c>
      <c r="B20" s="76">
        <v>3.0604166666666655</v>
      </c>
      <c r="C20" s="76">
        <v>3.0371428571428565</v>
      </c>
      <c r="D20" s="77"/>
      <c r="E20" s="76"/>
      <c r="F20" s="76">
        <v>3.0471428571428567</v>
      </c>
      <c r="G20" s="76"/>
      <c r="H20" s="76">
        <v>3.0529999999999999</v>
      </c>
      <c r="I20" s="76"/>
      <c r="J20" s="76"/>
      <c r="K20" s="76">
        <v>3.06</v>
      </c>
      <c r="L20" s="74">
        <v>3.01</v>
      </c>
      <c r="M20" s="77">
        <f t="shared" si="2"/>
        <v>3.0515404761904756</v>
      </c>
      <c r="N20" s="77">
        <f>MAX(B20:K20)-MIN(B20:K20)</f>
        <v>2.3273809523808975E-2</v>
      </c>
      <c r="O20" s="46">
        <v>2.81</v>
      </c>
      <c r="P20" s="47">
        <v>3.21</v>
      </c>
      <c r="Q20" s="80">
        <f>M20/M$3*100</f>
        <v>101.22818393851335</v>
      </c>
      <c r="R20" s="55"/>
      <c r="S20" s="48"/>
    </row>
    <row r="21" spans="1:19" ht="16.05" customHeight="1" x14ac:dyDescent="0.3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62"/>
      <c r="L21" s="48"/>
      <c r="M21" s="48"/>
      <c r="N21" s="48"/>
      <c r="O21" s="48"/>
      <c r="P21" s="48"/>
      <c r="Q21" s="48"/>
      <c r="R21" s="48"/>
      <c r="S21" s="48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20"/>
  <sheetViews>
    <sheetView zoomScale="65" zoomScaleNormal="65" workbookViewId="0">
      <selection activeCell="M20" sqref="M20"/>
    </sheetView>
  </sheetViews>
  <sheetFormatPr defaultRowHeight="13.2" x14ac:dyDescent="0.2"/>
  <cols>
    <col min="1" max="1" width="3.109375" customWidth="1"/>
    <col min="2" max="2" width="7.88671875" customWidth="1"/>
    <col min="4" max="5" width="8.6640625" customWidth="1"/>
    <col min="6" max="6" width="9.44140625" customWidth="1"/>
    <col min="7" max="8" width="8.6640625" customWidth="1"/>
    <col min="9" max="9" width="10.664062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5.88671875" customWidth="1"/>
    <col min="15" max="16" width="2.6640625" customWidth="1"/>
  </cols>
  <sheetData>
    <row r="1" spans="1:18" ht="20.100000000000001" customHeight="1" x14ac:dyDescent="0.45">
      <c r="A1" s="31"/>
      <c r="B1" s="31"/>
      <c r="C1" s="31"/>
      <c r="D1" s="31"/>
      <c r="E1" s="31"/>
      <c r="F1" s="32" t="s">
        <v>67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8" ht="16.05" customHeight="1" x14ac:dyDescent="0.3">
      <c r="A2" s="33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34" t="s">
        <v>53</v>
      </c>
      <c r="N2" s="34" t="s">
        <v>32</v>
      </c>
      <c r="O2" s="35" t="s">
        <v>33</v>
      </c>
      <c r="P2" s="36" t="s">
        <v>34</v>
      </c>
      <c r="Q2" s="31" t="s">
        <v>144</v>
      </c>
    </row>
    <row r="3" spans="1:18" ht="16.05" customHeight="1" x14ac:dyDescent="0.3">
      <c r="A3" s="37">
        <v>6</v>
      </c>
      <c r="B3" s="72"/>
      <c r="C3" s="73"/>
      <c r="D3" s="72"/>
      <c r="E3" s="72"/>
      <c r="F3" s="72"/>
      <c r="G3" s="72">
        <v>94.619047619047606</v>
      </c>
      <c r="H3" s="72"/>
      <c r="I3" s="72"/>
      <c r="J3" s="72"/>
      <c r="K3" s="72">
        <v>93.8</v>
      </c>
      <c r="L3" s="70">
        <v>95</v>
      </c>
      <c r="M3" s="68">
        <f t="shared" ref="M3:M20" si="0">AVERAGE(B3:K3)</f>
        <v>94.209523809523802</v>
      </c>
      <c r="N3" s="68">
        <f>MAX(B3:K3)-MIN(B3:K3)</f>
        <v>0.81904761904760903</v>
      </c>
      <c r="O3" s="35">
        <v>90</v>
      </c>
      <c r="P3" s="36">
        <v>100</v>
      </c>
      <c r="Q3" s="80">
        <f>M3/M3*100</f>
        <v>100</v>
      </c>
    </row>
    <row r="4" spans="1:18" ht="16.05" customHeight="1" x14ac:dyDescent="0.3">
      <c r="A4" s="37">
        <v>7</v>
      </c>
      <c r="B4" s="72">
        <v>96.5</v>
      </c>
      <c r="C4" s="180"/>
      <c r="D4" s="189"/>
      <c r="E4" s="72">
        <v>95.47</v>
      </c>
      <c r="F4" s="189"/>
      <c r="G4" s="72">
        <v>94.500000000000014</v>
      </c>
      <c r="H4" s="190"/>
      <c r="I4" s="189"/>
      <c r="J4" s="72">
        <v>95.65</v>
      </c>
      <c r="K4" s="72">
        <v>94.4</v>
      </c>
      <c r="L4" s="70">
        <v>95</v>
      </c>
      <c r="M4" s="68">
        <f t="shared" si="0"/>
        <v>95.304000000000002</v>
      </c>
      <c r="N4" s="68">
        <f>MAX(B4:K4)-MIN(B4:K4)</f>
        <v>2.0999999999999943</v>
      </c>
      <c r="O4" s="35">
        <v>90</v>
      </c>
      <c r="P4" s="36">
        <v>100</v>
      </c>
      <c r="Q4" s="80">
        <f>M4/M$3*100</f>
        <v>101.16174686615449</v>
      </c>
    </row>
    <row r="5" spans="1:18" ht="16.05" customHeight="1" x14ac:dyDescent="0.3">
      <c r="A5" s="37">
        <v>8</v>
      </c>
      <c r="B5" s="72">
        <v>95.5625</v>
      </c>
      <c r="C5" s="73">
        <v>95.015136363636344</v>
      </c>
      <c r="D5" s="68">
        <v>94.625</v>
      </c>
      <c r="E5" s="72">
        <v>95.96</v>
      </c>
      <c r="F5" s="72">
        <v>95.8</v>
      </c>
      <c r="G5" s="72">
        <v>94.062500000000014</v>
      </c>
      <c r="H5" s="72">
        <v>94.3</v>
      </c>
      <c r="I5" s="72">
        <v>92.832999999999998</v>
      </c>
      <c r="J5" s="72">
        <v>95.54</v>
      </c>
      <c r="K5" s="72">
        <v>94.3</v>
      </c>
      <c r="L5" s="70">
        <v>95</v>
      </c>
      <c r="M5" s="68">
        <f t="shared" si="0"/>
        <v>94.799813636363609</v>
      </c>
      <c r="N5" s="68">
        <f>MAX(B5:K5)-MIN(B5:K5)</f>
        <v>3.1269999999999953</v>
      </c>
      <c r="O5" s="35">
        <v>90</v>
      </c>
      <c r="P5" s="36">
        <v>100</v>
      </c>
      <c r="Q5" s="80">
        <f t="shared" ref="Q5:Q20" si="1">M5/M$3*100</f>
        <v>100.6265712880932</v>
      </c>
    </row>
    <row r="6" spans="1:18" ht="16.05" customHeight="1" x14ac:dyDescent="0.3">
      <c r="A6" s="37">
        <v>9</v>
      </c>
      <c r="B6" s="72">
        <v>95.96875</v>
      </c>
      <c r="C6" s="73">
        <v>95.073350000000005</v>
      </c>
      <c r="D6" s="68">
        <v>94.1111111111111</v>
      </c>
      <c r="E6" s="72">
        <v>95.7</v>
      </c>
      <c r="F6" s="72">
        <v>95</v>
      </c>
      <c r="G6" s="72">
        <v>93.739583333333343</v>
      </c>
      <c r="H6" s="72">
        <v>93.9</v>
      </c>
      <c r="I6" s="72">
        <v>92.977000000000004</v>
      </c>
      <c r="J6" s="72">
        <v>96.38</v>
      </c>
      <c r="K6" s="72">
        <v>94.5</v>
      </c>
      <c r="L6" s="70">
        <v>95</v>
      </c>
      <c r="M6" s="68">
        <f t="shared" si="0"/>
        <v>94.734979444444434</v>
      </c>
      <c r="N6" s="68">
        <f>MAX(B6:K6)-MIN(B6:K6)</f>
        <v>3.4029999999999916</v>
      </c>
      <c r="O6" s="35">
        <v>90</v>
      </c>
      <c r="P6" s="36">
        <v>100</v>
      </c>
      <c r="Q6" s="80">
        <f t="shared" si="1"/>
        <v>100.55775213977624</v>
      </c>
    </row>
    <row r="7" spans="1:18" ht="16.05" customHeight="1" x14ac:dyDescent="0.3">
      <c r="A7" s="37">
        <v>10</v>
      </c>
      <c r="B7" s="72">
        <v>95.53125</v>
      </c>
      <c r="C7" s="73">
        <v>94.673684210526304</v>
      </c>
      <c r="D7" s="68">
        <v>94.5</v>
      </c>
      <c r="E7" s="72">
        <v>95.28</v>
      </c>
      <c r="F7" s="72">
        <v>94.590909090909093</v>
      </c>
      <c r="G7" s="72">
        <v>94.127192982456151</v>
      </c>
      <c r="H7" s="72">
        <v>94.2</v>
      </c>
      <c r="I7" s="72">
        <v>93.287999999999997</v>
      </c>
      <c r="J7" s="72">
        <v>96.15</v>
      </c>
      <c r="K7" s="72">
        <v>93.7</v>
      </c>
      <c r="L7" s="70">
        <v>95</v>
      </c>
      <c r="M7" s="68">
        <f t="shared" si="0"/>
        <v>94.604103628389154</v>
      </c>
      <c r="N7" s="68">
        <f>MAX(B5:K5)-MIN(B5:K5)</f>
        <v>3.1269999999999953</v>
      </c>
      <c r="O7" s="35">
        <v>90</v>
      </c>
      <c r="P7" s="36">
        <v>100</v>
      </c>
      <c r="Q7" s="80">
        <f t="shared" si="1"/>
        <v>100.41883219754209</v>
      </c>
    </row>
    <row r="8" spans="1:18" ht="16.05" customHeight="1" x14ac:dyDescent="0.3">
      <c r="A8" s="37">
        <v>11</v>
      </c>
      <c r="B8" s="72">
        <v>96.0625</v>
      </c>
      <c r="C8" s="73">
        <v>95.028947368421044</v>
      </c>
      <c r="D8" s="193">
        <v>94.4</v>
      </c>
      <c r="E8" s="72">
        <v>95.4</v>
      </c>
      <c r="F8" s="72">
        <v>94.4</v>
      </c>
      <c r="G8" s="72">
        <v>94.284722222222229</v>
      </c>
      <c r="H8" s="72">
        <v>95</v>
      </c>
      <c r="I8" s="72">
        <v>93.162000000000006</v>
      </c>
      <c r="J8" s="72">
        <v>94.76</v>
      </c>
      <c r="K8" s="72">
        <v>93.7</v>
      </c>
      <c r="L8" s="70">
        <v>95</v>
      </c>
      <c r="M8" s="68">
        <f t="shared" si="0"/>
        <v>94.619816959064337</v>
      </c>
      <c r="N8" s="68">
        <f t="shared" ref="N8:N20" si="2">MAX(B8:K8)-MIN(B8:K8)</f>
        <v>2.9004999999999939</v>
      </c>
      <c r="O8" s="35">
        <v>90</v>
      </c>
      <c r="P8" s="36">
        <v>100</v>
      </c>
      <c r="Q8" s="80">
        <f t="shared" si="1"/>
        <v>100.4355113293748</v>
      </c>
    </row>
    <row r="9" spans="1:18" ht="16.05" customHeight="1" x14ac:dyDescent="0.3">
      <c r="A9" s="37">
        <v>12</v>
      </c>
      <c r="B9" s="72">
        <v>96.875</v>
      </c>
      <c r="C9" s="73">
        <v>95.025800000000004</v>
      </c>
      <c r="D9" s="68">
        <v>94.545454545454547</v>
      </c>
      <c r="E9" s="72">
        <v>95.85</v>
      </c>
      <c r="F9" s="72">
        <v>94.3</v>
      </c>
      <c r="G9" s="72">
        <v>93.88333333333334</v>
      </c>
      <c r="H9" s="72">
        <v>94.9</v>
      </c>
      <c r="I9" s="72">
        <v>93.878</v>
      </c>
      <c r="J9" s="72">
        <v>95.3</v>
      </c>
      <c r="K9" s="72">
        <v>93.6</v>
      </c>
      <c r="L9" s="70">
        <v>95</v>
      </c>
      <c r="M9" s="68">
        <f t="shared" si="0"/>
        <v>94.815758787878792</v>
      </c>
      <c r="N9" s="68">
        <f t="shared" si="2"/>
        <v>3.2750000000000057</v>
      </c>
      <c r="O9" s="35">
        <v>90</v>
      </c>
      <c r="P9" s="36">
        <v>100</v>
      </c>
      <c r="Q9" s="80">
        <f t="shared" si="1"/>
        <v>100.6434964893578</v>
      </c>
    </row>
    <row r="10" spans="1:18" ht="16.05" customHeight="1" x14ac:dyDescent="0.3">
      <c r="A10" s="37">
        <v>1</v>
      </c>
      <c r="B10" s="72">
        <v>96.9375</v>
      </c>
      <c r="C10" s="73">
        <v>95.087736842105272</v>
      </c>
      <c r="D10" s="68">
        <v>94.94736842105263</v>
      </c>
      <c r="E10" s="72">
        <v>95.31</v>
      </c>
      <c r="F10" s="72">
        <v>93.857142857142861</v>
      </c>
      <c r="G10" s="72">
        <v>93.872807017543849</v>
      </c>
      <c r="H10" s="72">
        <v>94.6</v>
      </c>
      <c r="I10" s="72">
        <v>94.397000000000006</v>
      </c>
      <c r="J10" s="72">
        <v>94.98</v>
      </c>
      <c r="K10" s="72">
        <v>94.6</v>
      </c>
      <c r="L10" s="70">
        <v>95</v>
      </c>
      <c r="M10" s="68">
        <f t="shared" si="0"/>
        <v>94.85895551378448</v>
      </c>
      <c r="N10" s="68">
        <f t="shared" si="2"/>
        <v>3.0803571428571388</v>
      </c>
      <c r="O10" s="35">
        <v>90</v>
      </c>
      <c r="P10" s="36">
        <v>100</v>
      </c>
      <c r="Q10" s="80">
        <f t="shared" si="1"/>
        <v>100.68934825057998</v>
      </c>
    </row>
    <row r="11" spans="1:18" ht="16.05" customHeight="1" x14ac:dyDescent="0.3">
      <c r="A11" s="37">
        <v>2</v>
      </c>
      <c r="B11" s="72">
        <v>96.75</v>
      </c>
      <c r="C11" s="73">
        <v>94.999999999999986</v>
      </c>
      <c r="D11" s="68">
        <v>94.333333333333329</v>
      </c>
      <c r="E11" s="72">
        <v>95.13</v>
      </c>
      <c r="F11" s="72">
        <v>94.526315789473685</v>
      </c>
      <c r="G11" s="72">
        <v>93.894736842105274</v>
      </c>
      <c r="H11" s="72">
        <v>94.3</v>
      </c>
      <c r="I11" s="72">
        <v>94.864000000000004</v>
      </c>
      <c r="J11" s="72">
        <v>94.37</v>
      </c>
      <c r="K11" s="72">
        <v>93.9</v>
      </c>
      <c r="L11" s="70">
        <v>95</v>
      </c>
      <c r="M11" s="68">
        <f t="shared" si="0"/>
        <v>94.706838596491224</v>
      </c>
      <c r="N11" s="68">
        <f t="shared" si="2"/>
        <v>2.8552631578947256</v>
      </c>
      <c r="O11" s="35">
        <v>90</v>
      </c>
      <c r="P11" s="36">
        <v>100</v>
      </c>
      <c r="Q11" s="80">
        <f t="shared" si="1"/>
        <v>100.52788164811544</v>
      </c>
    </row>
    <row r="12" spans="1:18" ht="16.05" customHeight="1" x14ac:dyDescent="0.3">
      <c r="A12" s="37">
        <v>3</v>
      </c>
      <c r="B12" s="72">
        <v>96.9375</v>
      </c>
      <c r="C12" s="73">
        <v>95.434095238095239</v>
      </c>
      <c r="D12" s="68">
        <v>94.260869565217391</v>
      </c>
      <c r="E12" s="72">
        <v>95.1</v>
      </c>
      <c r="F12" s="72">
        <v>94.36363636363636</v>
      </c>
      <c r="G12" s="72">
        <v>94.441666666666663</v>
      </c>
      <c r="H12" s="72">
        <v>95.3</v>
      </c>
      <c r="I12" s="72">
        <v>93.846999999999994</v>
      </c>
      <c r="J12" s="72">
        <v>93.94</v>
      </c>
      <c r="K12" s="72">
        <v>93.4</v>
      </c>
      <c r="L12" s="70">
        <v>95</v>
      </c>
      <c r="M12" s="68">
        <f t="shared" si="0"/>
        <v>94.702476783361561</v>
      </c>
      <c r="N12" s="68">
        <f t="shared" si="2"/>
        <v>3.5374999999999943</v>
      </c>
      <c r="O12" s="35">
        <v>90</v>
      </c>
      <c r="P12" s="36">
        <v>100</v>
      </c>
      <c r="Q12" s="80">
        <f t="shared" si="1"/>
        <v>100.52325174133607</v>
      </c>
    </row>
    <row r="13" spans="1:18" ht="16.05" customHeight="1" x14ac:dyDescent="0.3">
      <c r="A13" s="37">
        <v>4</v>
      </c>
      <c r="B13" s="72">
        <v>96.6875</v>
      </c>
      <c r="C13" s="73">
        <v>95.472238095238097</v>
      </c>
      <c r="D13" s="68">
        <v>94.80952380952381</v>
      </c>
      <c r="E13" s="72">
        <v>95.73</v>
      </c>
      <c r="F13" s="72">
        <v>94.666666666666671</v>
      </c>
      <c r="G13" s="72">
        <v>94.692307692307693</v>
      </c>
      <c r="H13" s="72">
        <v>95.4</v>
      </c>
      <c r="I13" s="72">
        <v>93.742000000000004</v>
      </c>
      <c r="J13" s="72">
        <v>94.42</v>
      </c>
      <c r="K13" s="72">
        <v>93.3</v>
      </c>
      <c r="L13" s="70">
        <v>95</v>
      </c>
      <c r="M13" s="68">
        <f t="shared" si="0"/>
        <v>94.892023626373614</v>
      </c>
      <c r="N13" s="68">
        <f t="shared" si="2"/>
        <v>3.3875000000000028</v>
      </c>
      <c r="O13" s="35">
        <v>90</v>
      </c>
      <c r="P13" s="36">
        <v>100</v>
      </c>
      <c r="Q13" s="80">
        <f t="shared" si="1"/>
        <v>100.72444885532987</v>
      </c>
    </row>
    <row r="14" spans="1:18" ht="16.05" customHeight="1" x14ac:dyDescent="0.3">
      <c r="A14" s="37">
        <v>5</v>
      </c>
      <c r="B14" s="72">
        <v>96.8125</v>
      </c>
      <c r="C14" s="73">
        <v>95.214285714285708</v>
      </c>
      <c r="D14" s="68">
        <v>94.3</v>
      </c>
      <c r="E14" s="72">
        <v>95.71</v>
      </c>
      <c r="F14" s="72">
        <v>94.625</v>
      </c>
      <c r="G14" s="72">
        <v>94.532407407407405</v>
      </c>
      <c r="H14" s="72">
        <v>95.3</v>
      </c>
      <c r="I14" s="72">
        <v>93.805000000000007</v>
      </c>
      <c r="J14" s="72">
        <v>94.82</v>
      </c>
      <c r="K14" s="72">
        <v>93</v>
      </c>
      <c r="L14" s="70">
        <v>95</v>
      </c>
      <c r="M14" s="68">
        <f t="shared" si="0"/>
        <v>94.811919312169309</v>
      </c>
      <c r="N14" s="68">
        <f t="shared" si="2"/>
        <v>3.8125</v>
      </c>
      <c r="O14" s="35">
        <v>90</v>
      </c>
      <c r="P14" s="36">
        <v>100</v>
      </c>
      <c r="Q14" s="80">
        <f t="shared" si="1"/>
        <v>100.63942102484611</v>
      </c>
    </row>
    <row r="15" spans="1:18" ht="16.05" customHeight="1" x14ac:dyDescent="0.3">
      <c r="A15" s="37">
        <v>6</v>
      </c>
      <c r="B15" s="72">
        <v>96.9375</v>
      </c>
      <c r="C15" s="73">
        <v>95.253190476190483</v>
      </c>
      <c r="D15" s="68">
        <v>94.454545454545453</v>
      </c>
      <c r="E15" s="72">
        <v>95.71</v>
      </c>
      <c r="F15" s="72">
        <v>94.4</v>
      </c>
      <c r="G15" s="72">
        <v>95.875</v>
      </c>
      <c r="H15" s="72">
        <v>95.6</v>
      </c>
      <c r="I15" s="72">
        <v>93.34</v>
      </c>
      <c r="J15" s="72">
        <v>95.39</v>
      </c>
      <c r="K15" s="72">
        <v>93.4</v>
      </c>
      <c r="L15" s="70">
        <v>95</v>
      </c>
      <c r="M15" s="68">
        <f t="shared" si="0"/>
        <v>95.036023593073594</v>
      </c>
      <c r="N15" s="68">
        <f t="shared" si="2"/>
        <v>3.5974999999999966</v>
      </c>
      <c r="O15" s="35">
        <v>90</v>
      </c>
      <c r="P15" s="36">
        <v>100</v>
      </c>
      <c r="Q15" s="80">
        <f t="shared" si="1"/>
        <v>100.87729960849907</v>
      </c>
      <c r="R15" s="8"/>
    </row>
    <row r="16" spans="1:18" ht="16.05" customHeight="1" x14ac:dyDescent="0.3">
      <c r="A16" s="37">
        <v>7</v>
      </c>
      <c r="B16" s="72">
        <v>96.90625</v>
      </c>
      <c r="C16" s="73">
        <v>94.885000000000005</v>
      </c>
      <c r="D16" s="68">
        <v>93.61904761904762</v>
      </c>
      <c r="E16" s="72">
        <v>95.62</v>
      </c>
      <c r="F16" s="72">
        <v>94.541666666666671</v>
      </c>
      <c r="G16" s="72">
        <v>96.375</v>
      </c>
      <c r="H16" s="72">
        <v>95.8</v>
      </c>
      <c r="I16" s="72">
        <v>93.486000000000004</v>
      </c>
      <c r="J16" s="72">
        <v>95</v>
      </c>
      <c r="K16" s="72">
        <v>94.1</v>
      </c>
      <c r="L16" s="70">
        <v>95</v>
      </c>
      <c r="M16" s="68">
        <f t="shared" si="0"/>
        <v>95.033296428571433</v>
      </c>
      <c r="N16" s="68">
        <f t="shared" si="2"/>
        <v>3.4202499999999958</v>
      </c>
      <c r="O16" s="35">
        <v>90</v>
      </c>
      <c r="P16" s="36">
        <v>100</v>
      </c>
      <c r="Q16" s="80">
        <f t="shared" si="1"/>
        <v>100.87440482207846</v>
      </c>
      <c r="R16" s="8"/>
    </row>
    <row r="17" spans="1:18" ht="16.05" customHeight="1" x14ac:dyDescent="0.3">
      <c r="A17" s="37">
        <v>8</v>
      </c>
      <c r="B17" s="72">
        <v>97</v>
      </c>
      <c r="C17" s="73">
        <v>95.077791666666698</v>
      </c>
      <c r="D17" s="68">
        <v>94.285714285714292</v>
      </c>
      <c r="E17" s="72">
        <v>94.91</v>
      </c>
      <c r="F17" s="72">
        <v>94.533333333333331</v>
      </c>
      <c r="G17" s="72">
        <v>95.481481481481467</v>
      </c>
      <c r="H17" s="72">
        <v>95.5</v>
      </c>
      <c r="I17" s="72">
        <v>93.436000000000007</v>
      </c>
      <c r="J17" s="72">
        <v>95.83</v>
      </c>
      <c r="K17" s="72">
        <v>92.9</v>
      </c>
      <c r="L17" s="70">
        <v>95</v>
      </c>
      <c r="M17" s="68">
        <f t="shared" si="0"/>
        <v>94.895432076719572</v>
      </c>
      <c r="N17" s="68">
        <f t="shared" si="2"/>
        <v>4.0999999999999943</v>
      </c>
      <c r="O17" s="35">
        <v>90</v>
      </c>
      <c r="P17" s="36">
        <v>100</v>
      </c>
      <c r="Q17" s="80">
        <f t="shared" si="1"/>
        <v>100.72806680201735</v>
      </c>
      <c r="R17" s="8"/>
    </row>
    <row r="18" spans="1:18" ht="16.05" customHeight="1" x14ac:dyDescent="0.3">
      <c r="A18" s="37">
        <v>9</v>
      </c>
      <c r="B18" s="72">
        <v>96.875</v>
      </c>
      <c r="C18" s="73">
        <v>94.980850000000004</v>
      </c>
      <c r="D18" s="68">
        <v>94.3125</v>
      </c>
      <c r="E18" s="72">
        <v>95.42</v>
      </c>
      <c r="F18" s="72">
        <v>94.4</v>
      </c>
      <c r="G18" s="72">
        <v>94.885416666666671</v>
      </c>
      <c r="H18" s="72">
        <v>95.4</v>
      </c>
      <c r="I18" s="72">
        <v>93.132000000000005</v>
      </c>
      <c r="J18" s="72">
        <v>95.83</v>
      </c>
      <c r="K18" s="72">
        <v>93.6</v>
      </c>
      <c r="L18" s="70">
        <v>95</v>
      </c>
      <c r="M18" s="68">
        <f t="shared" si="0"/>
        <v>94.883576666666684</v>
      </c>
      <c r="N18" s="68">
        <f t="shared" si="2"/>
        <v>3.742999999999995</v>
      </c>
      <c r="O18" s="35">
        <v>90</v>
      </c>
      <c r="P18" s="36">
        <v>100</v>
      </c>
      <c r="Q18" s="80">
        <f t="shared" si="1"/>
        <v>100.7154827133037</v>
      </c>
      <c r="R18" s="8"/>
    </row>
    <row r="19" spans="1:18" ht="16.05" customHeight="1" x14ac:dyDescent="0.3">
      <c r="A19" s="37">
        <v>10</v>
      </c>
      <c r="B19" s="72">
        <v>96.875</v>
      </c>
      <c r="C19" s="73">
        <v>94.923809523809524</v>
      </c>
      <c r="D19" s="72">
        <v>94.411764705882348</v>
      </c>
      <c r="E19" s="72">
        <v>95.22</v>
      </c>
      <c r="F19" s="72">
        <v>94.272727272727266</v>
      </c>
      <c r="G19" s="72">
        <v>95.565217391304344</v>
      </c>
      <c r="H19" s="72">
        <v>95.4</v>
      </c>
      <c r="I19" s="72">
        <v>93.649000000000001</v>
      </c>
      <c r="J19" s="72">
        <v>95.46</v>
      </c>
      <c r="K19" s="72">
        <v>93.8</v>
      </c>
      <c r="L19" s="70">
        <v>95</v>
      </c>
      <c r="M19" s="68">
        <f t="shared" si="0"/>
        <v>94.957751889372346</v>
      </c>
      <c r="N19" s="68">
        <f t="shared" si="2"/>
        <v>3.2259999999999991</v>
      </c>
      <c r="O19" s="35">
        <v>90</v>
      </c>
      <c r="P19" s="36">
        <v>100</v>
      </c>
      <c r="Q19" s="80">
        <f t="shared" si="1"/>
        <v>100.79421702774056</v>
      </c>
    </row>
    <row r="20" spans="1:18" ht="16.05" customHeight="1" x14ac:dyDescent="0.3">
      <c r="A20" s="37">
        <v>11</v>
      </c>
      <c r="B20" s="72">
        <v>96.791666666666671</v>
      </c>
      <c r="C20" s="73">
        <v>94.909523809523805</v>
      </c>
      <c r="D20" s="68"/>
      <c r="E20" s="72"/>
      <c r="F20" s="72">
        <v>94.61904761904762</v>
      </c>
      <c r="G20" s="72"/>
      <c r="H20" s="72">
        <v>95.6</v>
      </c>
      <c r="I20" s="72"/>
      <c r="J20" s="72"/>
      <c r="K20" s="72">
        <v>93.7</v>
      </c>
      <c r="L20" s="70">
        <v>95</v>
      </c>
      <c r="M20" s="68">
        <f t="shared" si="0"/>
        <v>95.124047619047616</v>
      </c>
      <c r="N20" s="68">
        <f t="shared" si="2"/>
        <v>3.0916666666666686</v>
      </c>
      <c r="O20" s="35">
        <v>90</v>
      </c>
      <c r="P20" s="36">
        <v>100</v>
      </c>
      <c r="Q20" s="80">
        <f t="shared" si="1"/>
        <v>100.97073392640519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20"/>
  <sheetViews>
    <sheetView zoomScale="65" zoomScaleNormal="65" workbookViewId="0">
      <selection activeCell="M20" sqref="M20"/>
    </sheetView>
  </sheetViews>
  <sheetFormatPr defaultRowHeight="13.2" x14ac:dyDescent="0.2"/>
  <cols>
    <col min="1" max="1" width="3.109375" customWidth="1"/>
    <col min="2" max="2" width="7.88671875" customWidth="1"/>
    <col min="4" max="5" width="8.6640625" customWidth="1"/>
    <col min="6" max="6" width="9.44140625" customWidth="1"/>
    <col min="7" max="8" width="8.6640625" customWidth="1"/>
    <col min="9" max="9" width="10.664062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6.21875" customWidth="1"/>
    <col min="15" max="16" width="2.6640625" customWidth="1"/>
  </cols>
  <sheetData>
    <row r="1" spans="1:18" ht="20.100000000000001" customHeight="1" x14ac:dyDescent="0.45">
      <c r="F1" s="32" t="s">
        <v>79</v>
      </c>
    </row>
    <row r="2" spans="1:18" ht="16.05" customHeight="1" x14ac:dyDescent="0.3">
      <c r="A2" s="33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34" t="s">
        <v>53</v>
      </c>
      <c r="N2" s="34" t="s">
        <v>32</v>
      </c>
      <c r="O2" s="35" t="s">
        <v>33</v>
      </c>
      <c r="P2" s="36" t="s">
        <v>34</v>
      </c>
      <c r="Q2" s="31" t="s">
        <v>144</v>
      </c>
    </row>
    <row r="3" spans="1:18" ht="16.05" customHeight="1" x14ac:dyDescent="0.3">
      <c r="A3" s="37">
        <v>6</v>
      </c>
      <c r="B3" s="73"/>
      <c r="C3" s="73"/>
      <c r="D3" s="73"/>
      <c r="E3" s="73"/>
      <c r="F3" s="73"/>
      <c r="G3" s="73">
        <v>79.783333333333331</v>
      </c>
      <c r="H3" s="73"/>
      <c r="I3" s="73"/>
      <c r="J3" s="73"/>
      <c r="K3" s="73">
        <v>79.8</v>
      </c>
      <c r="L3" s="69">
        <v>81</v>
      </c>
      <c r="M3" s="68">
        <f t="shared" ref="M3:M20" si="0">AVERAGE(B3:K3)</f>
        <v>79.791666666666657</v>
      </c>
      <c r="N3" s="68">
        <f>MAX(B3:K3)-MIN(B3:K3)</f>
        <v>1.6666666666665719E-2</v>
      </c>
      <c r="O3" s="35">
        <v>76</v>
      </c>
      <c r="P3" s="36">
        <v>86</v>
      </c>
      <c r="Q3" s="80">
        <f>M3/M3*100</f>
        <v>100</v>
      </c>
    </row>
    <row r="4" spans="1:18" ht="16.05" customHeight="1" x14ac:dyDescent="0.3">
      <c r="A4" s="37">
        <v>7</v>
      </c>
      <c r="B4" s="73">
        <v>80.71875</v>
      </c>
      <c r="C4" s="180"/>
      <c r="D4" s="181"/>
      <c r="E4" s="73">
        <v>81.319999999999993</v>
      </c>
      <c r="F4" s="181"/>
      <c r="G4" s="73">
        <v>78.976190476190453</v>
      </c>
      <c r="H4" s="182"/>
      <c r="I4" s="181"/>
      <c r="J4" s="73">
        <v>79.75</v>
      </c>
      <c r="K4" s="73">
        <v>79.8</v>
      </c>
      <c r="L4" s="69">
        <v>81</v>
      </c>
      <c r="M4" s="68">
        <f t="shared" si="0"/>
        <v>80.11298809523808</v>
      </c>
      <c r="N4" s="68">
        <f>MAX(B4:K4)-MIN(B4:K4)</f>
        <v>2.34380952380954</v>
      </c>
      <c r="O4" s="35">
        <v>76</v>
      </c>
      <c r="P4" s="36">
        <v>86</v>
      </c>
      <c r="Q4" s="80">
        <f>M4/M$3*100</f>
        <v>100.40270048489369</v>
      </c>
    </row>
    <row r="5" spans="1:18" ht="16.05" customHeight="1" x14ac:dyDescent="0.3">
      <c r="A5" s="37">
        <v>8</v>
      </c>
      <c r="B5" s="73">
        <v>80.53125</v>
      </c>
      <c r="C5" s="73">
        <v>82.612863636363599</v>
      </c>
      <c r="D5" s="68">
        <v>82.25</v>
      </c>
      <c r="E5" s="73">
        <v>81.680000000000007</v>
      </c>
      <c r="F5" s="73">
        <v>78.7</v>
      </c>
      <c r="G5" s="73">
        <v>78.816666666666663</v>
      </c>
      <c r="H5" s="73">
        <v>78.900000000000006</v>
      </c>
      <c r="I5" s="73">
        <v>80.557000000000002</v>
      </c>
      <c r="J5" s="73">
        <v>79.739999999999995</v>
      </c>
      <c r="K5" s="73">
        <v>80.599999999999994</v>
      </c>
      <c r="L5" s="69">
        <v>81</v>
      </c>
      <c r="M5" s="68">
        <f t="shared" si="0"/>
        <v>80.438778030303041</v>
      </c>
      <c r="N5" s="68">
        <f t="shared" ref="N5:N17" si="1">MAX(B5:K5)-MIN(B5:K5)</f>
        <v>3.9128636363635962</v>
      </c>
      <c r="O5" s="35">
        <v>76</v>
      </c>
      <c r="P5" s="36">
        <v>86</v>
      </c>
      <c r="Q5" s="80">
        <f t="shared" ref="Q5:Q17" si="2">M5/M$3*100</f>
        <v>100.81100118680277</v>
      </c>
    </row>
    <row r="6" spans="1:18" ht="16.05" customHeight="1" x14ac:dyDescent="0.3">
      <c r="A6" s="37">
        <v>9</v>
      </c>
      <c r="B6" s="73">
        <v>80.28125</v>
      </c>
      <c r="C6" s="73">
        <v>81.941649999999996</v>
      </c>
      <c r="D6" s="68">
        <v>81.666666666666671</v>
      </c>
      <c r="E6" s="73">
        <v>81.459999999999994</v>
      </c>
      <c r="F6" s="73">
        <v>79.349999999999994</v>
      </c>
      <c r="G6" s="73">
        <v>80.229166666666671</v>
      </c>
      <c r="H6" s="73">
        <v>77.8</v>
      </c>
      <c r="I6" s="73">
        <v>80.376000000000005</v>
      </c>
      <c r="J6" s="73">
        <v>80.510000000000005</v>
      </c>
      <c r="K6" s="73">
        <v>79.900000000000006</v>
      </c>
      <c r="L6" s="69">
        <v>81</v>
      </c>
      <c r="M6" s="68">
        <f t="shared" si="0"/>
        <v>80.351473333333331</v>
      </c>
      <c r="N6" s="68">
        <f t="shared" si="1"/>
        <v>4.1416499999999985</v>
      </c>
      <c r="O6" s="35">
        <v>76</v>
      </c>
      <c r="P6" s="36">
        <v>86</v>
      </c>
      <c r="Q6" s="80">
        <f t="shared" si="2"/>
        <v>100.70158537859008</v>
      </c>
    </row>
    <row r="7" spans="1:18" ht="16.05" customHeight="1" x14ac:dyDescent="0.3">
      <c r="A7" s="37">
        <v>10</v>
      </c>
      <c r="B7" s="73">
        <v>81.09375</v>
      </c>
      <c r="C7" s="73">
        <v>81.224578947368414</v>
      </c>
      <c r="D7" s="68">
        <v>83.3</v>
      </c>
      <c r="E7" s="73">
        <v>80.91</v>
      </c>
      <c r="F7" s="73">
        <v>78.772727272727266</v>
      </c>
      <c r="G7" s="73">
        <v>79.74166666666666</v>
      </c>
      <c r="H7" s="73">
        <v>79.8</v>
      </c>
      <c r="I7" s="73">
        <v>80.971999999999994</v>
      </c>
      <c r="J7" s="73">
        <v>80.69</v>
      </c>
      <c r="K7" s="73">
        <v>80</v>
      </c>
      <c r="L7" s="69">
        <v>81</v>
      </c>
      <c r="M7" s="68">
        <f t="shared" si="0"/>
        <v>80.650472288676227</v>
      </c>
      <c r="N7" s="68">
        <f t="shared" si="1"/>
        <v>4.5272727272727309</v>
      </c>
      <c r="O7" s="35">
        <v>76</v>
      </c>
      <c r="P7" s="36">
        <v>86</v>
      </c>
      <c r="Q7" s="80">
        <f t="shared" si="2"/>
        <v>101.07630991792323</v>
      </c>
    </row>
    <row r="8" spans="1:18" ht="16.05" customHeight="1" x14ac:dyDescent="0.3">
      <c r="A8" s="37">
        <v>11</v>
      </c>
      <c r="B8" s="73">
        <v>80.21875</v>
      </c>
      <c r="C8" s="73">
        <v>81.173684210526318</v>
      </c>
      <c r="D8" s="193">
        <v>83.35</v>
      </c>
      <c r="E8" s="73">
        <v>81.19</v>
      </c>
      <c r="F8" s="73">
        <v>78.75</v>
      </c>
      <c r="G8" s="73">
        <v>79.555555555555557</v>
      </c>
      <c r="H8" s="73">
        <v>79.8</v>
      </c>
      <c r="I8" s="73">
        <v>81.17</v>
      </c>
      <c r="J8" s="73">
        <v>80.040000000000006</v>
      </c>
      <c r="K8" s="73">
        <v>79.900000000000006</v>
      </c>
      <c r="L8" s="69">
        <v>81</v>
      </c>
      <c r="M8" s="68">
        <f t="shared" si="0"/>
        <v>80.514798976608176</v>
      </c>
      <c r="N8" s="68">
        <f t="shared" si="1"/>
        <v>4.5999999999999943</v>
      </c>
      <c r="O8" s="35">
        <v>76</v>
      </c>
      <c r="P8" s="36">
        <v>86</v>
      </c>
      <c r="Q8" s="80">
        <f t="shared" si="2"/>
        <v>100.90627547982227</v>
      </c>
    </row>
    <row r="9" spans="1:18" ht="16.05" customHeight="1" x14ac:dyDescent="0.3">
      <c r="A9" s="37">
        <v>12</v>
      </c>
      <c r="B9" s="73">
        <v>80.40625</v>
      </c>
      <c r="C9" s="73">
        <v>81.512499999999989</v>
      </c>
      <c r="D9" s="68">
        <v>83.5</v>
      </c>
      <c r="E9" s="73">
        <v>81.760000000000005</v>
      </c>
      <c r="F9" s="73">
        <v>78.599999999999994</v>
      </c>
      <c r="G9" s="73">
        <v>79.620833333333337</v>
      </c>
      <c r="H9" s="73">
        <v>79.7</v>
      </c>
      <c r="I9" s="73">
        <v>81.043000000000006</v>
      </c>
      <c r="J9" s="73">
        <v>79.930000000000007</v>
      </c>
      <c r="K9" s="73">
        <v>79.099999999999994</v>
      </c>
      <c r="L9" s="69">
        <v>81</v>
      </c>
      <c r="M9" s="68">
        <f t="shared" si="0"/>
        <v>80.517258333333331</v>
      </c>
      <c r="N9" s="68">
        <f t="shared" si="1"/>
        <v>4.9000000000000057</v>
      </c>
      <c r="O9" s="35">
        <v>76</v>
      </c>
      <c r="P9" s="36">
        <v>86</v>
      </c>
      <c r="Q9" s="80">
        <f t="shared" si="2"/>
        <v>100.90935770234988</v>
      </c>
    </row>
    <row r="10" spans="1:18" ht="16.05" customHeight="1" x14ac:dyDescent="0.3">
      <c r="A10" s="37">
        <v>1</v>
      </c>
      <c r="B10" s="73">
        <v>80.96875</v>
      </c>
      <c r="C10" s="73">
        <v>81.590368421052645</v>
      </c>
      <c r="D10" s="68">
        <v>83.736842105263165</v>
      </c>
      <c r="E10" s="73">
        <v>80.61</v>
      </c>
      <c r="F10" s="73">
        <v>78.38095238095238</v>
      </c>
      <c r="G10" s="73">
        <v>79.365079365079382</v>
      </c>
      <c r="H10" s="73">
        <v>79.099999999999994</v>
      </c>
      <c r="I10" s="73">
        <v>81.319000000000003</v>
      </c>
      <c r="J10" s="73">
        <v>79.92</v>
      </c>
      <c r="K10" s="73">
        <v>80</v>
      </c>
      <c r="L10" s="69">
        <v>81</v>
      </c>
      <c r="M10" s="68">
        <f t="shared" si="0"/>
        <v>80.499099227234751</v>
      </c>
      <c r="N10" s="68">
        <f t="shared" si="1"/>
        <v>5.355889724310785</v>
      </c>
      <c r="O10" s="35">
        <v>76</v>
      </c>
      <c r="P10" s="36">
        <v>86</v>
      </c>
      <c r="Q10" s="80">
        <f t="shared" si="2"/>
        <v>100.88659955371457</v>
      </c>
    </row>
    <row r="11" spans="1:18" ht="16.05" customHeight="1" x14ac:dyDescent="0.3">
      <c r="A11" s="37">
        <v>2</v>
      </c>
      <c r="B11" s="73">
        <v>80.8125</v>
      </c>
      <c r="C11" s="73">
        <v>81.496473684210528</v>
      </c>
      <c r="D11" s="68">
        <v>83.476190476190482</v>
      </c>
      <c r="E11" s="73">
        <v>80.819999999999993</v>
      </c>
      <c r="F11" s="73">
        <v>78.89473684210526</v>
      </c>
      <c r="G11" s="73">
        <v>79.491228070175438</v>
      </c>
      <c r="H11" s="73">
        <v>79.5</v>
      </c>
      <c r="I11" s="73">
        <v>80.424999999999997</v>
      </c>
      <c r="J11" s="73">
        <v>80.11</v>
      </c>
      <c r="K11" s="73">
        <v>79.900000000000006</v>
      </c>
      <c r="L11" s="69">
        <v>81</v>
      </c>
      <c r="M11" s="68">
        <f t="shared" si="0"/>
        <v>80.492612907268168</v>
      </c>
      <c r="N11" s="68">
        <f t="shared" si="1"/>
        <v>4.5814536340852214</v>
      </c>
      <c r="O11" s="35">
        <v>76</v>
      </c>
      <c r="P11" s="36">
        <v>86</v>
      </c>
      <c r="Q11" s="80">
        <f t="shared" si="2"/>
        <v>100.87847048430476</v>
      </c>
    </row>
    <row r="12" spans="1:18" ht="16.05" customHeight="1" x14ac:dyDescent="0.3">
      <c r="A12" s="37">
        <v>3</v>
      </c>
      <c r="B12" s="73">
        <v>80.78125</v>
      </c>
      <c r="C12" s="73">
        <v>81.777761904761903</v>
      </c>
      <c r="D12" s="68">
        <v>83.565217391304344</v>
      </c>
      <c r="E12" s="73">
        <v>81.05</v>
      </c>
      <c r="F12" s="73">
        <v>78.818181818181813</v>
      </c>
      <c r="G12" s="73">
        <v>79.638888888888886</v>
      </c>
      <c r="H12" s="72">
        <v>80.400000000000006</v>
      </c>
      <c r="I12" s="73">
        <v>81.13</v>
      </c>
      <c r="J12" s="73">
        <v>80.150000000000006</v>
      </c>
      <c r="K12" s="73">
        <v>79.5</v>
      </c>
      <c r="L12" s="69">
        <v>81</v>
      </c>
      <c r="M12" s="68">
        <f t="shared" si="0"/>
        <v>80.681130000313686</v>
      </c>
      <c r="N12" s="68">
        <f t="shared" si="1"/>
        <v>4.7470355731225311</v>
      </c>
      <c r="O12" s="35">
        <v>76</v>
      </c>
      <c r="P12" s="36">
        <v>86</v>
      </c>
      <c r="Q12" s="80">
        <f t="shared" si="2"/>
        <v>101.11473211527564</v>
      </c>
    </row>
    <row r="13" spans="1:18" ht="16.05" customHeight="1" x14ac:dyDescent="0.3">
      <c r="A13" s="37">
        <v>4</v>
      </c>
      <c r="B13" s="73">
        <v>80.71875</v>
      </c>
      <c r="C13" s="73">
        <v>81.630142857142857</v>
      </c>
      <c r="D13" s="68">
        <v>82.411764705882348</v>
      </c>
      <c r="E13" s="73">
        <v>80.97</v>
      </c>
      <c r="F13" s="73">
        <v>78.761904761904759</v>
      </c>
      <c r="G13" s="73">
        <v>79.071428571428569</v>
      </c>
      <c r="H13" s="72">
        <v>80.400000000000006</v>
      </c>
      <c r="I13" s="73">
        <v>80.988</v>
      </c>
      <c r="J13" s="73">
        <v>80.02</v>
      </c>
      <c r="K13" s="73">
        <v>79.400000000000006</v>
      </c>
      <c r="L13" s="69">
        <v>81</v>
      </c>
      <c r="M13" s="68">
        <f t="shared" si="0"/>
        <v>80.43719908963584</v>
      </c>
      <c r="N13" s="68">
        <f t="shared" si="1"/>
        <v>3.6498599439775887</v>
      </c>
      <c r="O13" s="35">
        <v>76</v>
      </c>
      <c r="P13" s="36">
        <v>86</v>
      </c>
      <c r="Q13" s="80">
        <f t="shared" si="2"/>
        <v>100.80902235776816</v>
      </c>
    </row>
    <row r="14" spans="1:18" ht="16.05" customHeight="1" x14ac:dyDescent="0.3">
      <c r="A14" s="37">
        <v>5</v>
      </c>
      <c r="B14" s="73">
        <v>80.75</v>
      </c>
      <c r="C14" s="73">
        <v>81.872238095238103</v>
      </c>
      <c r="D14" s="68">
        <v>80.099999999999994</v>
      </c>
      <c r="E14" s="73">
        <v>81.180000000000007</v>
      </c>
      <c r="F14" s="73">
        <v>78.791666666666671</v>
      </c>
      <c r="G14" s="73">
        <v>79.379629629629619</v>
      </c>
      <c r="H14" s="72">
        <v>80.599999999999994</v>
      </c>
      <c r="I14" s="73">
        <v>80.266999999999996</v>
      </c>
      <c r="J14" s="73">
        <v>78.98</v>
      </c>
      <c r="K14" s="73">
        <v>79.2</v>
      </c>
      <c r="L14" s="69">
        <v>81</v>
      </c>
      <c r="M14" s="68">
        <f t="shared" si="0"/>
        <v>80.112053439153442</v>
      </c>
      <c r="N14" s="68">
        <f t="shared" si="1"/>
        <v>3.0805714285714316</v>
      </c>
      <c r="O14" s="35">
        <v>76</v>
      </c>
      <c r="P14" s="36">
        <v>86</v>
      </c>
      <c r="Q14" s="80">
        <f t="shared" si="2"/>
        <v>100.40152911434375</v>
      </c>
    </row>
    <row r="15" spans="1:18" ht="16.05" customHeight="1" x14ac:dyDescent="0.3">
      <c r="A15" s="37">
        <v>6</v>
      </c>
      <c r="B15" s="73">
        <v>80.84375</v>
      </c>
      <c r="C15" s="73">
        <v>81.914285714285711</v>
      </c>
      <c r="D15" s="68">
        <v>80.043478260869563</v>
      </c>
      <c r="E15" s="73">
        <v>81.03</v>
      </c>
      <c r="F15" s="73">
        <v>79.25</v>
      </c>
      <c r="G15" s="73">
        <v>80.030701754385973</v>
      </c>
      <c r="H15" s="72">
        <v>81</v>
      </c>
      <c r="I15" s="73">
        <v>80.495999999999995</v>
      </c>
      <c r="J15" s="73">
        <v>80</v>
      </c>
      <c r="K15" s="73">
        <v>80.099999999999994</v>
      </c>
      <c r="L15" s="69">
        <v>81</v>
      </c>
      <c r="M15" s="68">
        <f t="shared" si="0"/>
        <v>80.470821572954122</v>
      </c>
      <c r="N15" s="68">
        <f t="shared" si="1"/>
        <v>2.664285714285711</v>
      </c>
      <c r="O15" s="35">
        <v>76</v>
      </c>
      <c r="P15" s="36">
        <v>86</v>
      </c>
      <c r="Q15" s="80">
        <f t="shared" si="2"/>
        <v>100.85116019586941</v>
      </c>
      <c r="R15" s="8"/>
    </row>
    <row r="16" spans="1:18" ht="16.05" customHeight="1" x14ac:dyDescent="0.3">
      <c r="A16" s="37">
        <v>7</v>
      </c>
      <c r="B16" s="73">
        <v>80.84375</v>
      </c>
      <c r="C16" s="73">
        <v>81.604150000000004</v>
      </c>
      <c r="D16" s="68">
        <v>80.17647058823529</v>
      </c>
      <c r="E16" s="73">
        <v>81.19</v>
      </c>
      <c r="F16" s="73">
        <v>79.416666666666671</v>
      </c>
      <c r="G16" s="73">
        <v>80.361111111111114</v>
      </c>
      <c r="H16" s="72">
        <v>81.099999999999994</v>
      </c>
      <c r="I16" s="73">
        <v>80.884</v>
      </c>
      <c r="J16" s="73">
        <v>79.760000000000005</v>
      </c>
      <c r="K16" s="73">
        <v>79.3</v>
      </c>
      <c r="L16" s="69">
        <v>81</v>
      </c>
      <c r="M16" s="68">
        <f t="shared" si="0"/>
        <v>80.463614836601309</v>
      </c>
      <c r="N16" s="68">
        <f t="shared" si="1"/>
        <v>2.304150000000007</v>
      </c>
      <c r="O16" s="35">
        <v>76</v>
      </c>
      <c r="P16" s="36">
        <v>86</v>
      </c>
      <c r="Q16" s="80">
        <f t="shared" si="2"/>
        <v>100.84212825474839</v>
      </c>
      <c r="R16" s="8"/>
    </row>
    <row r="17" spans="1:18" ht="16.05" customHeight="1" x14ac:dyDescent="0.3">
      <c r="A17" s="37">
        <v>8</v>
      </c>
      <c r="B17" s="73">
        <v>80.28125</v>
      </c>
      <c r="C17" s="73">
        <v>81.588208333333327</v>
      </c>
      <c r="D17" s="68">
        <v>79.84210526315789</v>
      </c>
      <c r="E17" s="73">
        <v>80.69</v>
      </c>
      <c r="F17" s="73">
        <v>79.2</v>
      </c>
      <c r="G17" s="73">
        <v>80.427083333333343</v>
      </c>
      <c r="H17" s="72">
        <v>80.7</v>
      </c>
      <c r="I17" s="73">
        <v>80.034999999999997</v>
      </c>
      <c r="J17" s="73">
        <v>80.33</v>
      </c>
      <c r="K17" s="73">
        <v>79.5</v>
      </c>
      <c r="L17" s="69">
        <v>81</v>
      </c>
      <c r="M17" s="68">
        <f t="shared" si="0"/>
        <v>80.259364692982459</v>
      </c>
      <c r="N17" s="68">
        <f t="shared" si="1"/>
        <v>2.3882083333333242</v>
      </c>
      <c r="O17" s="35">
        <v>76</v>
      </c>
      <c r="P17" s="36">
        <v>86</v>
      </c>
      <c r="Q17" s="80">
        <f t="shared" si="2"/>
        <v>100.58614896248454</v>
      </c>
      <c r="R17" s="8"/>
    </row>
    <row r="18" spans="1:18" ht="16.05" customHeight="1" x14ac:dyDescent="0.3">
      <c r="A18" s="37">
        <v>9</v>
      </c>
      <c r="B18" s="73">
        <v>81.09375</v>
      </c>
      <c r="C18" s="73">
        <v>81.876649999999998</v>
      </c>
      <c r="D18" s="68">
        <v>80.666666666666671</v>
      </c>
      <c r="E18" s="73">
        <v>80.88</v>
      </c>
      <c r="F18" s="73">
        <v>79.650000000000006</v>
      </c>
      <c r="G18" s="73">
        <v>79.90625</v>
      </c>
      <c r="H18" s="72">
        <v>80.900000000000006</v>
      </c>
      <c r="I18" s="73">
        <v>79.507000000000005</v>
      </c>
      <c r="J18" s="73">
        <v>80.05</v>
      </c>
      <c r="K18" s="73">
        <v>79.7</v>
      </c>
      <c r="L18" s="69">
        <v>81</v>
      </c>
      <c r="M18" s="68">
        <f t="shared" si="0"/>
        <v>80.42303166666666</v>
      </c>
      <c r="N18" s="68">
        <f>MAX(B18:K18)-MIN(B18:K18)</f>
        <v>2.3696499999999929</v>
      </c>
      <c r="O18" s="35">
        <v>76</v>
      </c>
      <c r="P18" s="36">
        <v>86</v>
      </c>
      <c r="Q18" s="80">
        <f>M18/M$3*100</f>
        <v>100.79126684073107</v>
      </c>
    </row>
    <row r="19" spans="1:18" ht="16.05" customHeight="1" x14ac:dyDescent="0.3">
      <c r="A19" s="37">
        <v>10</v>
      </c>
      <c r="B19" s="73">
        <v>81.4375</v>
      </c>
      <c r="C19" s="73">
        <v>81.615095238095236</v>
      </c>
      <c r="D19" s="73">
        <v>80.78947368421052</v>
      </c>
      <c r="E19" s="73">
        <v>80.47</v>
      </c>
      <c r="F19" s="73">
        <v>78.909090909090907</v>
      </c>
      <c r="G19" s="73">
        <v>80.956521739130451</v>
      </c>
      <c r="H19" s="72">
        <v>80.8</v>
      </c>
      <c r="I19" s="73">
        <v>80.680000000000007</v>
      </c>
      <c r="J19" s="73">
        <v>79.98</v>
      </c>
      <c r="K19" s="73">
        <v>79.8</v>
      </c>
      <c r="L19" s="69">
        <v>81</v>
      </c>
      <c r="M19" s="68">
        <f t="shared" si="0"/>
        <v>80.54376815705271</v>
      </c>
      <c r="N19" s="68">
        <f>MAX(B19:K19)-MIN(B19:K19)</f>
        <v>2.7060043290043296</v>
      </c>
      <c r="O19" s="35">
        <v>76</v>
      </c>
      <c r="P19" s="36">
        <v>86</v>
      </c>
      <c r="Q19" s="80">
        <f>M19/M$3*100</f>
        <v>100.9425815023115</v>
      </c>
    </row>
    <row r="20" spans="1:18" ht="16.05" customHeight="1" x14ac:dyDescent="0.3">
      <c r="A20" s="37">
        <v>11</v>
      </c>
      <c r="B20" s="73">
        <v>80.583333333333329</v>
      </c>
      <c r="C20" s="73">
        <v>81.745238095238093</v>
      </c>
      <c r="D20" s="68"/>
      <c r="E20" s="73"/>
      <c r="F20" s="73">
        <v>78.238095238095241</v>
      </c>
      <c r="G20" s="73"/>
      <c r="H20" s="72">
        <v>80.7</v>
      </c>
      <c r="I20" s="73"/>
      <c r="J20" s="73"/>
      <c r="K20" s="73">
        <v>78.900000000000006</v>
      </c>
      <c r="L20" s="69">
        <v>81</v>
      </c>
      <c r="M20" s="68">
        <f t="shared" si="0"/>
        <v>80.033333333333331</v>
      </c>
      <c r="N20" s="68">
        <f>MAX(B20:K20)-MIN(B20:K20)</f>
        <v>3.5071428571428527</v>
      </c>
      <c r="O20" s="35">
        <v>76</v>
      </c>
      <c r="P20" s="36">
        <v>86</v>
      </c>
      <c r="Q20" s="80">
        <f>M20/M$3*100</f>
        <v>100.3028720626632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20"/>
  <sheetViews>
    <sheetView zoomScale="65" zoomScaleNormal="65" workbookViewId="0">
      <selection activeCell="M20" sqref="M20"/>
    </sheetView>
  </sheetViews>
  <sheetFormatPr defaultRowHeight="13.2" x14ac:dyDescent="0.2"/>
  <cols>
    <col min="1" max="1" width="3.6640625" customWidth="1"/>
    <col min="2" max="2" width="7.88671875" customWidth="1"/>
    <col min="4" max="5" width="8.6640625" customWidth="1"/>
    <col min="6" max="6" width="9.44140625" customWidth="1"/>
    <col min="7" max="8" width="8.6640625" customWidth="1"/>
    <col min="9" max="9" width="10.664062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7" customWidth="1"/>
    <col min="15" max="16" width="2.6640625" customWidth="1"/>
  </cols>
  <sheetData>
    <row r="1" spans="1:18" ht="20.100000000000001" customHeight="1" x14ac:dyDescent="0.45">
      <c r="F1" s="32" t="s">
        <v>7</v>
      </c>
    </row>
    <row r="2" spans="1:18" s="51" customFormat="1" ht="16.05" customHeight="1" x14ac:dyDescent="0.3">
      <c r="A2" s="50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45" t="s">
        <v>53</v>
      </c>
      <c r="N2" s="45" t="s">
        <v>32</v>
      </c>
      <c r="O2" s="46" t="s">
        <v>33</v>
      </c>
      <c r="P2" s="47" t="s">
        <v>34</v>
      </c>
      <c r="Q2" s="31" t="s">
        <v>144</v>
      </c>
    </row>
    <row r="3" spans="1:18" s="51" customFormat="1" ht="16.05" customHeight="1" x14ac:dyDescent="0.3">
      <c r="A3" s="37">
        <v>6</v>
      </c>
      <c r="B3" s="73"/>
      <c r="C3" s="73"/>
      <c r="D3" s="73"/>
      <c r="E3" s="73"/>
      <c r="F3" s="73"/>
      <c r="G3" s="73">
        <v>75.354166666666657</v>
      </c>
      <c r="H3" s="73"/>
      <c r="I3" s="73"/>
      <c r="J3" s="73"/>
      <c r="K3" s="73">
        <v>76</v>
      </c>
      <c r="L3" s="69">
        <v>76</v>
      </c>
      <c r="M3" s="68">
        <f t="shared" ref="M3:M20" si="0">AVERAGE(B3:K3)</f>
        <v>75.677083333333329</v>
      </c>
      <c r="N3" s="68">
        <f t="shared" ref="N3:N17" si="1">MAX(B3:K3)-MIN(B3:K3)</f>
        <v>0.64583333333334281</v>
      </c>
      <c r="O3" s="46">
        <v>72</v>
      </c>
      <c r="P3" s="47">
        <v>80</v>
      </c>
      <c r="Q3" s="80">
        <f>M3/M3*100</f>
        <v>100</v>
      </c>
    </row>
    <row r="4" spans="1:18" s="51" customFormat="1" ht="16.05" customHeight="1" x14ac:dyDescent="0.3">
      <c r="A4" s="37">
        <v>7</v>
      </c>
      <c r="B4" s="73">
        <v>76.03125</v>
      </c>
      <c r="C4" s="180"/>
      <c r="D4" s="181"/>
      <c r="E4" s="73">
        <v>76.069999999999993</v>
      </c>
      <c r="F4" s="181"/>
      <c r="G4" s="73">
        <v>74.934523809523824</v>
      </c>
      <c r="H4" s="182"/>
      <c r="I4" s="181"/>
      <c r="J4" s="73">
        <v>76.599999999999994</v>
      </c>
      <c r="K4" s="73">
        <v>77.099999999999994</v>
      </c>
      <c r="L4" s="69">
        <v>76</v>
      </c>
      <c r="M4" s="68">
        <f t="shared" si="0"/>
        <v>76.147154761904773</v>
      </c>
      <c r="N4" s="68">
        <f>MAX(B4:K4)-MIN(B4:K4)</f>
        <v>2.1654761904761699</v>
      </c>
      <c r="O4" s="46">
        <v>72</v>
      </c>
      <c r="P4" s="47">
        <v>80</v>
      </c>
      <c r="Q4" s="80">
        <f>M4/M$3*100</f>
        <v>100.6211542621178</v>
      </c>
    </row>
    <row r="5" spans="1:18" s="51" customFormat="1" ht="16.05" customHeight="1" x14ac:dyDescent="0.3">
      <c r="A5" s="37">
        <v>8</v>
      </c>
      <c r="B5" s="73">
        <v>75.4375</v>
      </c>
      <c r="C5" s="73">
        <v>75.25681818181819</v>
      </c>
      <c r="D5" s="68">
        <v>75.5</v>
      </c>
      <c r="E5" s="73">
        <v>75.94</v>
      </c>
      <c r="F5" s="73">
        <v>75.900000000000006</v>
      </c>
      <c r="G5" s="73">
        <v>74.625</v>
      </c>
      <c r="H5" s="73">
        <v>76</v>
      </c>
      <c r="I5" s="73">
        <v>74.638000000000005</v>
      </c>
      <c r="J5" s="73">
        <v>75.84</v>
      </c>
      <c r="K5" s="73">
        <v>77.7</v>
      </c>
      <c r="L5" s="69">
        <v>76</v>
      </c>
      <c r="M5" s="68">
        <f t="shared" si="0"/>
        <v>75.683731818181826</v>
      </c>
      <c r="N5" s="68">
        <f t="shared" si="1"/>
        <v>3.0750000000000028</v>
      </c>
      <c r="O5" s="46">
        <v>72</v>
      </c>
      <c r="P5" s="47">
        <v>80</v>
      </c>
      <c r="Q5" s="80">
        <f t="shared" ref="Q5:Q17" si="2">M5/M$3*100</f>
        <v>100.00878533441784</v>
      </c>
    </row>
    <row r="6" spans="1:18" s="51" customFormat="1" ht="16.05" customHeight="1" x14ac:dyDescent="0.3">
      <c r="A6" s="37">
        <v>9</v>
      </c>
      <c r="B6" s="73">
        <v>76.15625</v>
      </c>
      <c r="C6" s="73">
        <v>75.122500000000002</v>
      </c>
      <c r="D6" s="68">
        <v>75.333333333333329</v>
      </c>
      <c r="E6" s="73">
        <v>75.540000000000006</v>
      </c>
      <c r="F6" s="73">
        <v>76</v>
      </c>
      <c r="G6" s="73">
        <v>75.375</v>
      </c>
      <c r="H6" s="73">
        <v>76</v>
      </c>
      <c r="I6" s="73">
        <v>75.275999999999996</v>
      </c>
      <c r="J6" s="73">
        <v>76.89</v>
      </c>
      <c r="K6" s="73">
        <v>76.900000000000006</v>
      </c>
      <c r="L6" s="69">
        <v>76</v>
      </c>
      <c r="M6" s="68">
        <f t="shared" si="0"/>
        <v>75.859308333333331</v>
      </c>
      <c r="N6" s="68">
        <f t="shared" si="1"/>
        <v>1.7775000000000034</v>
      </c>
      <c r="O6" s="46">
        <v>72</v>
      </c>
      <c r="P6" s="47">
        <v>80</v>
      </c>
      <c r="Q6" s="80">
        <f t="shared" si="2"/>
        <v>100.24079284239504</v>
      </c>
    </row>
    <row r="7" spans="1:18" s="51" customFormat="1" ht="16.05" customHeight="1" x14ac:dyDescent="0.3">
      <c r="A7" s="37">
        <v>10</v>
      </c>
      <c r="B7" s="73">
        <v>76.6875</v>
      </c>
      <c r="C7" s="73">
        <v>75.062263157894748</v>
      </c>
      <c r="D7" s="68">
        <v>75.8</v>
      </c>
      <c r="E7" s="73">
        <v>76.239999999999995</v>
      </c>
      <c r="F7" s="73">
        <v>76.045454545454547</v>
      </c>
      <c r="G7" s="73">
        <v>75.879166666666677</v>
      </c>
      <c r="H7" s="73">
        <v>75.7</v>
      </c>
      <c r="I7" s="73">
        <v>76.266999999999996</v>
      </c>
      <c r="J7" s="73">
        <v>77.94</v>
      </c>
      <c r="K7" s="73">
        <v>77.7</v>
      </c>
      <c r="L7" s="69">
        <v>76</v>
      </c>
      <c r="M7" s="68">
        <f t="shared" si="0"/>
        <v>76.332138437001618</v>
      </c>
      <c r="N7" s="68">
        <f t="shared" si="1"/>
        <v>2.87773684210525</v>
      </c>
      <c r="O7" s="46">
        <v>72</v>
      </c>
      <c r="P7" s="47">
        <v>80</v>
      </c>
      <c r="Q7" s="80">
        <f t="shared" si="2"/>
        <v>100.86559242879774</v>
      </c>
    </row>
    <row r="8" spans="1:18" s="51" customFormat="1" ht="16.05" customHeight="1" x14ac:dyDescent="0.3">
      <c r="A8" s="37">
        <v>11</v>
      </c>
      <c r="B8" s="73">
        <v>76</v>
      </c>
      <c r="C8" s="73">
        <v>75.323684210526295</v>
      </c>
      <c r="D8" s="193">
        <v>75.400000000000006</v>
      </c>
      <c r="E8" s="73">
        <v>76.87</v>
      </c>
      <c r="F8" s="73">
        <v>75.849999999999994</v>
      </c>
      <c r="G8" s="73">
        <v>75.572916666666671</v>
      </c>
      <c r="H8" s="73">
        <v>75.3</v>
      </c>
      <c r="I8" s="73">
        <v>76.629000000000005</v>
      </c>
      <c r="J8" s="73">
        <v>77.400000000000006</v>
      </c>
      <c r="K8" s="73">
        <v>76.2</v>
      </c>
      <c r="L8" s="69">
        <v>76</v>
      </c>
      <c r="M8" s="68">
        <f t="shared" si="0"/>
        <v>76.054560087719295</v>
      </c>
      <c r="N8" s="68">
        <f t="shared" si="1"/>
        <v>2.1000000000000085</v>
      </c>
      <c r="O8" s="46">
        <v>72</v>
      </c>
      <c r="P8" s="47">
        <v>80</v>
      </c>
      <c r="Q8" s="80">
        <f t="shared" si="2"/>
        <v>100.49879929003514</v>
      </c>
    </row>
    <row r="9" spans="1:18" s="51" customFormat="1" ht="16.05" customHeight="1" x14ac:dyDescent="0.3">
      <c r="A9" s="37">
        <v>12</v>
      </c>
      <c r="B9" s="73">
        <v>76.1875</v>
      </c>
      <c r="C9" s="73">
        <v>75.281649999999999</v>
      </c>
      <c r="D9" s="68">
        <v>74.954545454545453</v>
      </c>
      <c r="E9" s="73">
        <v>76.98</v>
      </c>
      <c r="F9" s="73">
        <v>75.75</v>
      </c>
      <c r="G9" s="73">
        <v>75.7</v>
      </c>
      <c r="H9" s="73">
        <v>75.8</v>
      </c>
      <c r="I9" s="73">
        <v>77.478999999999999</v>
      </c>
      <c r="J9" s="73">
        <v>78.099999999999994</v>
      </c>
      <c r="K9" s="73">
        <v>77.099999999999994</v>
      </c>
      <c r="L9" s="69">
        <v>76</v>
      </c>
      <c r="M9" s="68">
        <f t="shared" si="0"/>
        <v>76.333269545454556</v>
      </c>
      <c r="N9" s="68">
        <f t="shared" si="1"/>
        <v>3.1454545454545411</v>
      </c>
      <c r="O9" s="46">
        <v>72</v>
      </c>
      <c r="P9" s="47">
        <v>80</v>
      </c>
      <c r="Q9" s="80">
        <f t="shared" si="2"/>
        <v>100.86708708002254</v>
      </c>
    </row>
    <row r="10" spans="1:18" s="51" customFormat="1" ht="16.05" customHeight="1" x14ac:dyDescent="0.3">
      <c r="A10" s="37">
        <v>1</v>
      </c>
      <c r="B10" s="73">
        <v>76.875</v>
      </c>
      <c r="C10" s="73">
        <v>75.321052631578951</v>
      </c>
      <c r="D10" s="68">
        <v>75.15789473684211</v>
      </c>
      <c r="E10" s="73">
        <v>75.319999999999993</v>
      </c>
      <c r="F10" s="73">
        <v>75.428571428571431</v>
      </c>
      <c r="G10" s="73">
        <v>75.590909090909108</v>
      </c>
      <c r="H10" s="73">
        <v>75.5</v>
      </c>
      <c r="I10" s="73">
        <v>77.358000000000004</v>
      </c>
      <c r="J10" s="73">
        <v>78.540000000000006</v>
      </c>
      <c r="K10" s="73">
        <v>76.8</v>
      </c>
      <c r="L10" s="69">
        <v>76</v>
      </c>
      <c r="M10" s="68">
        <f t="shared" si="0"/>
        <v>76.18914278879015</v>
      </c>
      <c r="N10" s="68">
        <f t="shared" si="1"/>
        <v>3.3821052631578965</v>
      </c>
      <c r="O10" s="46">
        <v>72</v>
      </c>
      <c r="P10" s="47">
        <v>80</v>
      </c>
      <c r="Q10" s="80">
        <f t="shared" si="2"/>
        <v>100.67663740844948</v>
      </c>
    </row>
    <row r="11" spans="1:18" s="51" customFormat="1" ht="16.05" customHeight="1" x14ac:dyDescent="0.3">
      <c r="A11" s="37">
        <v>2</v>
      </c>
      <c r="B11" s="73">
        <v>76.84375</v>
      </c>
      <c r="C11" s="73">
        <v>75.399105263157892</v>
      </c>
      <c r="D11" s="68">
        <v>75.428571428571431</v>
      </c>
      <c r="E11" s="73">
        <v>76.84</v>
      </c>
      <c r="F11" s="73">
        <v>75.736842105263165</v>
      </c>
      <c r="G11" s="73">
        <v>75.654166666666669</v>
      </c>
      <c r="H11" s="73">
        <v>76</v>
      </c>
      <c r="I11" s="73">
        <v>76.424000000000007</v>
      </c>
      <c r="J11" s="73">
        <v>77.7</v>
      </c>
      <c r="K11" s="73">
        <v>76.7</v>
      </c>
      <c r="L11" s="69">
        <v>76</v>
      </c>
      <c r="M11" s="68">
        <f t="shared" si="0"/>
        <v>76.272643546365913</v>
      </c>
      <c r="N11" s="68">
        <f t="shared" si="1"/>
        <v>2.3008947368421104</v>
      </c>
      <c r="O11" s="46">
        <v>72</v>
      </c>
      <c r="P11" s="47">
        <v>80</v>
      </c>
      <c r="Q11" s="80">
        <f t="shared" si="2"/>
        <v>100.78697564282351</v>
      </c>
    </row>
    <row r="12" spans="1:18" s="51" customFormat="1" ht="16.05" customHeight="1" x14ac:dyDescent="0.3">
      <c r="A12" s="37">
        <v>3</v>
      </c>
      <c r="B12" s="73">
        <v>76.78125</v>
      </c>
      <c r="C12" s="73">
        <v>75.688857142857117</v>
      </c>
      <c r="D12" s="68">
        <v>75.826086956521735</v>
      </c>
      <c r="E12" s="73">
        <v>76.900000000000006</v>
      </c>
      <c r="F12" s="73">
        <v>76.090909090909093</v>
      </c>
      <c r="G12" s="73">
        <v>75.618055555555557</v>
      </c>
      <c r="H12" s="73">
        <v>75.900000000000006</v>
      </c>
      <c r="I12" s="73">
        <v>76.510000000000005</v>
      </c>
      <c r="J12" s="73">
        <v>77.52</v>
      </c>
      <c r="K12" s="73">
        <v>76.7</v>
      </c>
      <c r="L12" s="69">
        <v>76</v>
      </c>
      <c r="M12" s="68">
        <f t="shared" si="0"/>
        <v>76.35351587458436</v>
      </c>
      <c r="N12" s="68">
        <f t="shared" si="1"/>
        <v>1.9019444444444389</v>
      </c>
      <c r="O12" s="46">
        <v>72</v>
      </c>
      <c r="P12" s="47">
        <v>80</v>
      </c>
      <c r="Q12" s="80">
        <f t="shared" si="2"/>
        <v>100.89384066015276</v>
      </c>
    </row>
    <row r="13" spans="1:18" s="51" customFormat="1" ht="16.05" customHeight="1" x14ac:dyDescent="0.3">
      <c r="A13" s="37">
        <v>4</v>
      </c>
      <c r="B13" s="73">
        <v>76.21875</v>
      </c>
      <c r="C13" s="73">
        <v>75.676999999999978</v>
      </c>
      <c r="D13" s="68">
        <v>75.428571428571431</v>
      </c>
      <c r="E13" s="73">
        <v>77.209999999999994</v>
      </c>
      <c r="F13" s="73">
        <v>76</v>
      </c>
      <c r="G13" s="73">
        <v>75.511904761904773</v>
      </c>
      <c r="H13" s="73">
        <v>75.5</v>
      </c>
      <c r="I13" s="73">
        <v>76.703999999999994</v>
      </c>
      <c r="J13" s="73">
        <v>77.72</v>
      </c>
      <c r="K13" s="73">
        <v>76.8</v>
      </c>
      <c r="L13" s="69">
        <v>76</v>
      </c>
      <c r="M13" s="68">
        <f t="shared" si="0"/>
        <v>76.2770226190476</v>
      </c>
      <c r="N13" s="68">
        <f t="shared" si="1"/>
        <v>2.2914285714285683</v>
      </c>
      <c r="O13" s="46">
        <v>72</v>
      </c>
      <c r="P13" s="47">
        <v>80</v>
      </c>
      <c r="Q13" s="80">
        <f t="shared" si="2"/>
        <v>100.79276216694521</v>
      </c>
    </row>
    <row r="14" spans="1:18" s="51" customFormat="1" ht="16.05" customHeight="1" x14ac:dyDescent="0.3">
      <c r="A14" s="37">
        <v>5</v>
      </c>
      <c r="B14" s="73">
        <v>76.90625</v>
      </c>
      <c r="C14" s="73">
        <v>75.651571428571444</v>
      </c>
      <c r="D14" s="68">
        <v>76.2</v>
      </c>
      <c r="E14" s="73">
        <v>77.760000000000005</v>
      </c>
      <c r="F14" s="73">
        <v>75.75</v>
      </c>
      <c r="G14" s="73">
        <v>75.138888888888886</v>
      </c>
      <c r="H14" s="73">
        <v>75.7</v>
      </c>
      <c r="I14" s="73">
        <v>75.775999999999996</v>
      </c>
      <c r="J14" s="73">
        <v>77.599999999999994</v>
      </c>
      <c r="K14" s="73">
        <v>76.599999999999994</v>
      </c>
      <c r="L14" s="69">
        <v>76</v>
      </c>
      <c r="M14" s="68">
        <f t="shared" si="0"/>
        <v>76.308271031746045</v>
      </c>
      <c r="N14" s="68">
        <f t="shared" si="1"/>
        <v>2.6211111111111194</v>
      </c>
      <c r="O14" s="46">
        <v>72</v>
      </c>
      <c r="P14" s="47">
        <v>80</v>
      </c>
      <c r="Q14" s="80">
        <f t="shared" si="2"/>
        <v>100.83405394422051</v>
      </c>
    </row>
    <row r="15" spans="1:18" s="51" customFormat="1" ht="16.05" customHeight="1" x14ac:dyDescent="0.3">
      <c r="A15" s="37">
        <v>6</v>
      </c>
      <c r="B15" s="73">
        <v>77</v>
      </c>
      <c r="C15" s="73">
        <v>75.682523809523815</v>
      </c>
      <c r="D15" s="68">
        <v>75.55</v>
      </c>
      <c r="E15" s="73">
        <v>76.69</v>
      </c>
      <c r="F15" s="73">
        <v>75.8</v>
      </c>
      <c r="G15" s="73">
        <v>75.008771929824562</v>
      </c>
      <c r="H15" s="73">
        <v>75.5</v>
      </c>
      <c r="I15" s="73">
        <v>77.355999999999995</v>
      </c>
      <c r="J15" s="73">
        <v>77.39</v>
      </c>
      <c r="K15" s="73">
        <v>77.099999999999994</v>
      </c>
      <c r="L15" s="69">
        <v>76</v>
      </c>
      <c r="M15" s="68">
        <f t="shared" si="0"/>
        <v>76.307729573934836</v>
      </c>
      <c r="N15" s="68">
        <f t="shared" si="1"/>
        <v>2.3812280701754389</v>
      </c>
      <c r="O15" s="46">
        <v>72</v>
      </c>
      <c r="P15" s="47">
        <v>80</v>
      </c>
      <c r="Q15" s="80">
        <f t="shared" si="2"/>
        <v>100.83333845970743</v>
      </c>
      <c r="R15" s="52"/>
    </row>
    <row r="16" spans="1:18" s="51" customFormat="1" ht="16.05" customHeight="1" x14ac:dyDescent="0.3">
      <c r="A16" s="37">
        <v>7</v>
      </c>
      <c r="B16" s="73">
        <v>76.96875</v>
      </c>
      <c r="C16" s="73">
        <v>75.260000000000005</v>
      </c>
      <c r="D16" s="68">
        <v>75.8</v>
      </c>
      <c r="E16" s="73">
        <v>76.239999999999995</v>
      </c>
      <c r="F16" s="73">
        <v>76.125</v>
      </c>
      <c r="G16" s="73">
        <v>75.439393939393938</v>
      </c>
      <c r="H16" s="73">
        <v>75.400000000000006</v>
      </c>
      <c r="I16" s="73">
        <v>77.533000000000001</v>
      </c>
      <c r="J16" s="73">
        <v>77.06</v>
      </c>
      <c r="K16" s="73">
        <v>76.900000000000006</v>
      </c>
      <c r="L16" s="69">
        <v>76</v>
      </c>
      <c r="M16" s="68">
        <f t="shared" si="0"/>
        <v>76.272614393939392</v>
      </c>
      <c r="N16" s="68">
        <f t="shared" si="1"/>
        <v>2.2729999999999961</v>
      </c>
      <c r="O16" s="46">
        <v>72</v>
      </c>
      <c r="P16" s="47">
        <v>80</v>
      </c>
      <c r="Q16" s="80">
        <f t="shared" si="2"/>
        <v>100.78693712069074</v>
      </c>
      <c r="R16" s="52"/>
    </row>
    <row r="17" spans="1:18" s="51" customFormat="1" ht="16.05" customHeight="1" x14ac:dyDescent="0.3">
      <c r="A17" s="37">
        <v>8</v>
      </c>
      <c r="B17" s="73">
        <v>76.9375</v>
      </c>
      <c r="C17" s="73">
        <v>75.287499999999994</v>
      </c>
      <c r="D17" s="68">
        <v>75.478260869565219</v>
      </c>
      <c r="E17" s="73">
        <v>75.150000000000006</v>
      </c>
      <c r="F17" s="73">
        <v>76.400000000000006</v>
      </c>
      <c r="G17" s="73">
        <v>75.219298245614027</v>
      </c>
      <c r="H17" s="73">
        <v>75.5</v>
      </c>
      <c r="I17" s="73">
        <v>76.899000000000001</v>
      </c>
      <c r="J17" s="73">
        <v>77.14</v>
      </c>
      <c r="K17" s="73">
        <v>76.5</v>
      </c>
      <c r="L17" s="69">
        <v>76</v>
      </c>
      <c r="M17" s="68">
        <f t="shared" si="0"/>
        <v>76.051155911517924</v>
      </c>
      <c r="N17" s="68">
        <f t="shared" si="1"/>
        <v>1.9899999999999949</v>
      </c>
      <c r="O17" s="46">
        <v>72</v>
      </c>
      <c r="P17" s="47">
        <v>80</v>
      </c>
      <c r="Q17" s="80">
        <f t="shared" si="2"/>
        <v>100.49430099801407</v>
      </c>
      <c r="R17" s="52"/>
    </row>
    <row r="18" spans="1:18" s="51" customFormat="1" ht="16.05" customHeight="1" x14ac:dyDescent="0.3">
      <c r="A18" s="37">
        <v>9</v>
      </c>
      <c r="B18" s="73">
        <v>76.9375</v>
      </c>
      <c r="C18" s="73">
        <v>75.19</v>
      </c>
      <c r="D18" s="68">
        <v>75.25</v>
      </c>
      <c r="E18" s="73">
        <v>75.040000000000006</v>
      </c>
      <c r="F18" s="73">
        <v>76.349999999999994</v>
      </c>
      <c r="G18" s="73">
        <v>75.421875</v>
      </c>
      <c r="H18" s="73">
        <v>75.5</v>
      </c>
      <c r="I18" s="73">
        <v>75.89</v>
      </c>
      <c r="J18" s="73">
        <v>77.010000000000005</v>
      </c>
      <c r="K18" s="73">
        <v>76.7</v>
      </c>
      <c r="L18" s="69">
        <v>76</v>
      </c>
      <c r="M18" s="68">
        <f t="shared" si="0"/>
        <v>75.928937500000004</v>
      </c>
      <c r="N18" s="68">
        <f>MAX(B18:K18)-MIN(B18:K18)</f>
        <v>1.9699999999999989</v>
      </c>
      <c r="O18" s="46">
        <v>72</v>
      </c>
      <c r="P18" s="47">
        <v>80</v>
      </c>
      <c r="Q18" s="80">
        <f>M18/M$3*100</f>
        <v>100.33280110117001</v>
      </c>
      <c r="R18" s="52"/>
    </row>
    <row r="19" spans="1:18" s="51" customFormat="1" ht="16.05" customHeight="1" x14ac:dyDescent="0.3">
      <c r="A19" s="37">
        <v>10</v>
      </c>
      <c r="B19" s="73">
        <v>77</v>
      </c>
      <c r="C19" s="73">
        <v>75.262714285714281</v>
      </c>
      <c r="D19" s="196">
        <v>75.25</v>
      </c>
      <c r="E19" s="73">
        <v>76.42</v>
      </c>
      <c r="F19" s="73">
        <v>76.13636363636364</v>
      </c>
      <c r="G19" s="73">
        <v>75.387681159420296</v>
      </c>
      <c r="H19" s="73">
        <v>75.5</v>
      </c>
      <c r="I19" s="73">
        <v>76.319999999999993</v>
      </c>
      <c r="J19" s="73">
        <v>77.349999999999994</v>
      </c>
      <c r="K19" s="73">
        <v>76.7</v>
      </c>
      <c r="L19" s="69">
        <v>76</v>
      </c>
      <c r="M19" s="68">
        <f t="shared" si="0"/>
        <v>76.132675908149821</v>
      </c>
      <c r="N19" s="68">
        <f>MAX(B19:K19)-MIN(B19:K19)</f>
        <v>2.0999999999999943</v>
      </c>
      <c r="O19" s="46">
        <v>72</v>
      </c>
      <c r="P19" s="47">
        <v>80</v>
      </c>
      <c r="Q19" s="80">
        <f>M19/M$3*100</f>
        <v>100.60202184697017</v>
      </c>
    </row>
    <row r="20" spans="1:18" s="51" customFormat="1" ht="16.05" customHeight="1" x14ac:dyDescent="0.3">
      <c r="A20" s="37">
        <v>11</v>
      </c>
      <c r="B20" s="73">
        <v>76.958333333333329</v>
      </c>
      <c r="C20" s="73">
        <v>75.635714285714286</v>
      </c>
      <c r="D20" s="68"/>
      <c r="E20" s="73"/>
      <c r="F20" s="73">
        <v>76.047619047619051</v>
      </c>
      <c r="G20" s="73"/>
      <c r="H20" s="73">
        <v>75.8</v>
      </c>
      <c r="I20" s="73"/>
      <c r="J20" s="73"/>
      <c r="K20" s="73">
        <v>77.099999999999994</v>
      </c>
      <c r="L20" s="69">
        <v>76</v>
      </c>
      <c r="M20" s="68">
        <f t="shared" si="0"/>
        <v>76.308333333333323</v>
      </c>
      <c r="N20" s="68">
        <f>MAX(B20:K20)-MIN(B20:K20)</f>
        <v>1.4642857142857082</v>
      </c>
      <c r="O20" s="46">
        <v>72</v>
      </c>
      <c r="P20" s="47">
        <v>80</v>
      </c>
      <c r="Q20" s="80">
        <f>M20/M$3*100</f>
        <v>100.83413626978664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R20"/>
  <sheetViews>
    <sheetView zoomScale="65" zoomScaleNormal="65" workbookViewId="0">
      <selection activeCell="W24" sqref="W24"/>
    </sheetView>
  </sheetViews>
  <sheetFormatPr defaultRowHeight="13.2" x14ac:dyDescent="0.2"/>
  <cols>
    <col min="1" max="1" width="3.77734375" customWidth="1"/>
    <col min="2" max="2" width="8.88671875" customWidth="1"/>
    <col min="3" max="3" width="10" bestFit="1" customWidth="1"/>
    <col min="4" max="4" width="9.88671875" customWidth="1"/>
    <col min="5" max="5" width="9.77734375" customWidth="1"/>
    <col min="6" max="6" width="9.44140625" customWidth="1"/>
    <col min="7" max="7" width="9.6640625" customWidth="1"/>
    <col min="8" max="8" width="9.44140625" customWidth="1"/>
    <col min="9" max="9" width="10.6640625" customWidth="1"/>
    <col min="10" max="10" width="9.6640625" customWidth="1"/>
    <col min="11" max="11" width="9.33203125" customWidth="1"/>
    <col min="12" max="12" width="6.88671875" customWidth="1"/>
    <col min="13" max="13" width="9.77734375" customWidth="1"/>
    <col min="14" max="14" width="5.6640625" customWidth="1"/>
    <col min="15" max="16" width="2.6640625" customWidth="1"/>
    <col min="17" max="17" width="10.109375" bestFit="1" customWidth="1"/>
  </cols>
  <sheetData>
    <row r="1" spans="1:18" ht="20.100000000000001" customHeight="1" x14ac:dyDescent="0.45">
      <c r="F1" s="32" t="s">
        <v>15</v>
      </c>
    </row>
    <row r="2" spans="1:18" ht="16.05" customHeight="1" x14ac:dyDescent="0.3">
      <c r="A2" s="50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45" t="s">
        <v>53</v>
      </c>
      <c r="N2" s="45" t="s">
        <v>32</v>
      </c>
      <c r="O2" s="46" t="s">
        <v>33</v>
      </c>
      <c r="P2" s="47" t="s">
        <v>34</v>
      </c>
      <c r="Q2" s="31" t="s">
        <v>144</v>
      </c>
    </row>
    <row r="3" spans="1:18" ht="16.05" customHeight="1" x14ac:dyDescent="0.3">
      <c r="A3" s="37">
        <v>6</v>
      </c>
      <c r="B3" s="73"/>
      <c r="C3" s="73"/>
      <c r="D3" s="73"/>
      <c r="E3" s="73"/>
      <c r="F3" s="73"/>
      <c r="G3" s="73">
        <v>143.38000000000002</v>
      </c>
      <c r="H3" s="73"/>
      <c r="I3" s="73"/>
      <c r="J3" s="73"/>
      <c r="K3" s="73">
        <v>142.5</v>
      </c>
      <c r="L3" s="71">
        <v>144</v>
      </c>
      <c r="M3" s="68">
        <f t="shared" ref="M3" si="0">AVERAGE(B3:K3)</f>
        <v>142.94</v>
      </c>
      <c r="N3" s="68">
        <f t="shared" ref="N3:N20" si="1">MAX(B3:K3)-MIN(B3:K3)</f>
        <v>0.88000000000002387</v>
      </c>
      <c r="O3" s="46">
        <v>142</v>
      </c>
      <c r="P3" s="47">
        <v>146</v>
      </c>
      <c r="Q3" s="80">
        <f>M3/M3*100</f>
        <v>100</v>
      </c>
    </row>
    <row r="4" spans="1:18" ht="16.05" customHeight="1" x14ac:dyDescent="0.3">
      <c r="A4" s="37">
        <v>7</v>
      </c>
      <c r="B4" s="73">
        <v>142.76874999999998</v>
      </c>
      <c r="C4" s="180"/>
      <c r="D4" s="181"/>
      <c r="E4" s="73">
        <v>143.13999999999999</v>
      </c>
      <c r="F4" s="181"/>
      <c r="G4" s="73">
        <v>143.41538461538462</v>
      </c>
      <c r="H4" s="182"/>
      <c r="I4" s="181"/>
      <c r="J4" s="73">
        <v>143.77000000000001</v>
      </c>
      <c r="K4" s="73">
        <v>142.30000000000001</v>
      </c>
      <c r="L4" s="71">
        <v>144</v>
      </c>
      <c r="M4" s="68">
        <f t="shared" ref="M4:M14" si="2">AVERAGE(B4:K4)</f>
        <v>143.07882692307689</v>
      </c>
      <c r="N4" s="68">
        <f>MAX(B4:K4)-MIN(B4:K4)</f>
        <v>1.4699999999999989</v>
      </c>
      <c r="O4" s="46">
        <v>142</v>
      </c>
      <c r="P4" s="47">
        <v>146</v>
      </c>
      <c r="Q4" s="80">
        <f>M4/M$3*100</f>
        <v>100.09712251509507</v>
      </c>
    </row>
    <row r="5" spans="1:18" ht="16.05" customHeight="1" x14ac:dyDescent="0.3">
      <c r="A5" s="37">
        <v>8</v>
      </c>
      <c r="B5" s="73">
        <v>142.74687499999999</v>
      </c>
      <c r="C5" s="73">
        <v>143.99622727272728</v>
      </c>
      <c r="D5" s="68">
        <v>142.95833333333334</v>
      </c>
      <c r="E5" s="73">
        <v>142.85</v>
      </c>
      <c r="F5" s="73">
        <v>143.9</v>
      </c>
      <c r="G5" s="73">
        <v>143.17826086956526</v>
      </c>
      <c r="H5" s="73">
        <v>144.5</v>
      </c>
      <c r="I5" s="73">
        <v>143.80000000000001</v>
      </c>
      <c r="J5" s="73">
        <v>143.56</v>
      </c>
      <c r="K5" s="73">
        <v>142.30000000000001</v>
      </c>
      <c r="L5" s="71">
        <v>144</v>
      </c>
      <c r="M5" s="68">
        <f t="shared" si="2"/>
        <v>143.37896964756257</v>
      </c>
      <c r="N5" s="68">
        <f t="shared" si="1"/>
        <v>2.1999999999999886</v>
      </c>
      <c r="O5" s="46">
        <v>142</v>
      </c>
      <c r="P5" s="47">
        <v>146</v>
      </c>
      <c r="Q5" s="80">
        <f t="shared" ref="Q5:Q20" si="3">M5/M$3*100</f>
        <v>100.30710063492553</v>
      </c>
    </row>
    <row r="6" spans="1:18" ht="16.05" customHeight="1" x14ac:dyDescent="0.3">
      <c r="A6" s="37">
        <v>9</v>
      </c>
      <c r="B6" s="73">
        <v>142.92500000000004</v>
      </c>
      <c r="C6" s="73">
        <v>144.21335000000002</v>
      </c>
      <c r="D6" s="68">
        <v>142.88888888888889</v>
      </c>
      <c r="E6" s="73">
        <v>142.78</v>
      </c>
      <c r="F6" s="73">
        <v>144.1</v>
      </c>
      <c r="G6" s="73">
        <v>143.31874999999999</v>
      </c>
      <c r="H6" s="73">
        <v>144.69999999999999</v>
      </c>
      <c r="I6" s="73">
        <v>143.89400000000001</v>
      </c>
      <c r="J6" s="73">
        <v>144.07</v>
      </c>
      <c r="K6" s="73">
        <v>142.5</v>
      </c>
      <c r="L6" s="71">
        <v>144</v>
      </c>
      <c r="M6" s="68">
        <f t="shared" si="2"/>
        <v>143.5389988888889</v>
      </c>
      <c r="N6" s="68">
        <f t="shared" si="1"/>
        <v>2.1999999999999886</v>
      </c>
      <c r="O6" s="46">
        <v>142</v>
      </c>
      <c r="P6" s="47">
        <v>146</v>
      </c>
      <c r="Q6" s="80">
        <f t="shared" si="3"/>
        <v>100.41905616964384</v>
      </c>
    </row>
    <row r="7" spans="1:18" ht="16.05" customHeight="1" x14ac:dyDescent="0.3">
      <c r="A7" s="37">
        <v>10</v>
      </c>
      <c r="B7" s="73">
        <v>142.98749999999998</v>
      </c>
      <c r="C7" s="73">
        <v>144.10963157894739</v>
      </c>
      <c r="D7" s="68">
        <v>143</v>
      </c>
      <c r="E7" s="73">
        <v>142.87</v>
      </c>
      <c r="F7" s="73">
        <v>144</v>
      </c>
      <c r="G7" s="73">
        <v>143.45624999999998</v>
      </c>
      <c r="H7" s="73">
        <v>144.19999999999999</v>
      </c>
      <c r="I7" s="73">
        <v>143.982</v>
      </c>
      <c r="J7" s="73">
        <v>143.84</v>
      </c>
      <c r="K7" s="73">
        <v>142.6</v>
      </c>
      <c r="L7" s="71">
        <v>144</v>
      </c>
      <c r="M7" s="68">
        <f t="shared" si="2"/>
        <v>143.50453815789473</v>
      </c>
      <c r="N7" s="68">
        <f t="shared" si="1"/>
        <v>1.5999999999999943</v>
      </c>
      <c r="O7" s="46">
        <v>142</v>
      </c>
      <c r="P7" s="47">
        <v>146</v>
      </c>
      <c r="Q7" s="80">
        <f t="shared" si="3"/>
        <v>100.39494764089459</v>
      </c>
    </row>
    <row r="8" spans="1:18" ht="16.05" customHeight="1" x14ac:dyDescent="0.3">
      <c r="A8" s="37">
        <v>11</v>
      </c>
      <c r="B8" s="73">
        <v>143.22187499999998</v>
      </c>
      <c r="C8" s="73">
        <v>144.03684210526316</v>
      </c>
      <c r="D8" s="193">
        <v>142.69999999999999</v>
      </c>
      <c r="E8" s="73">
        <v>142.88999999999999</v>
      </c>
      <c r="F8" s="73">
        <v>143.75</v>
      </c>
      <c r="G8" s="73">
        <v>143.62222222222223</v>
      </c>
      <c r="H8" s="73">
        <v>144.30000000000001</v>
      </c>
      <c r="I8" s="73">
        <v>144.04599999999999</v>
      </c>
      <c r="J8" s="73">
        <v>143.57</v>
      </c>
      <c r="K8" s="73">
        <v>142.6</v>
      </c>
      <c r="L8" s="71">
        <v>144</v>
      </c>
      <c r="M8" s="68">
        <f t="shared" si="2"/>
        <v>143.47369393274852</v>
      </c>
      <c r="N8" s="68">
        <f t="shared" si="1"/>
        <v>1.7000000000000171</v>
      </c>
      <c r="O8" s="46">
        <v>142</v>
      </c>
      <c r="P8" s="47">
        <v>146</v>
      </c>
      <c r="Q8" s="80">
        <f t="shared" si="3"/>
        <v>100.37336919878868</v>
      </c>
    </row>
    <row r="9" spans="1:18" ht="16.05" customHeight="1" x14ac:dyDescent="0.3">
      <c r="A9" s="37">
        <v>12</v>
      </c>
      <c r="B9" s="73">
        <v>143.13124999999999</v>
      </c>
      <c r="C9" s="73">
        <v>144.23790000000002</v>
      </c>
      <c r="D9" s="68">
        <v>142.68181818181819</v>
      </c>
      <c r="E9" s="73">
        <v>142.97</v>
      </c>
      <c r="F9" s="73">
        <v>144.15</v>
      </c>
      <c r="G9" s="73">
        <v>143.43333333333334</v>
      </c>
      <c r="H9" s="73">
        <v>144.6</v>
      </c>
      <c r="I9" s="73">
        <v>144.07599999999999</v>
      </c>
      <c r="J9" s="73">
        <v>143.52000000000001</v>
      </c>
      <c r="K9" s="73">
        <v>142.6</v>
      </c>
      <c r="L9" s="71">
        <v>144</v>
      </c>
      <c r="M9" s="68">
        <f t="shared" si="2"/>
        <v>143.54003015151514</v>
      </c>
      <c r="N9" s="68">
        <f t="shared" si="1"/>
        <v>2</v>
      </c>
      <c r="O9" s="46">
        <v>142</v>
      </c>
      <c r="P9" s="47">
        <v>146</v>
      </c>
      <c r="Q9" s="80">
        <f t="shared" si="3"/>
        <v>100.41977763503228</v>
      </c>
    </row>
    <row r="10" spans="1:18" ht="16.05" customHeight="1" x14ac:dyDescent="0.3">
      <c r="A10" s="37">
        <v>1</v>
      </c>
      <c r="B10" s="73">
        <v>142.75</v>
      </c>
      <c r="C10" s="73">
        <v>144.3851052631579</v>
      </c>
      <c r="D10" s="68">
        <v>142.68421052631578</v>
      </c>
      <c r="E10" s="73">
        <v>142.94</v>
      </c>
      <c r="F10" s="73">
        <v>143.95238095238096</v>
      </c>
      <c r="G10" s="73">
        <v>143.7157894736842</v>
      </c>
      <c r="H10" s="73">
        <v>144.30000000000001</v>
      </c>
      <c r="I10" s="73">
        <v>144.35</v>
      </c>
      <c r="J10" s="73">
        <v>143.43</v>
      </c>
      <c r="K10" s="73">
        <v>142.1</v>
      </c>
      <c r="L10" s="71">
        <v>144</v>
      </c>
      <c r="M10" s="68">
        <f t="shared" si="2"/>
        <v>143.46074862155388</v>
      </c>
      <c r="N10" s="68">
        <f t="shared" si="1"/>
        <v>2.2851052631579023</v>
      </c>
      <c r="O10" s="46">
        <v>142</v>
      </c>
      <c r="P10" s="47">
        <v>146</v>
      </c>
      <c r="Q10" s="80">
        <f t="shared" si="3"/>
        <v>100.36431273370216</v>
      </c>
    </row>
    <row r="11" spans="1:18" ht="16.05" customHeight="1" x14ac:dyDescent="0.3">
      <c r="A11" s="37">
        <v>2</v>
      </c>
      <c r="B11" s="73">
        <v>143.05625000000001</v>
      </c>
      <c r="C11" s="73">
        <v>144.82589473684209</v>
      </c>
      <c r="D11" s="68">
        <v>142.52380952380952</v>
      </c>
      <c r="E11" s="73">
        <v>143.04</v>
      </c>
      <c r="F11" s="73">
        <v>144.05263157894737</v>
      </c>
      <c r="G11" s="73">
        <v>143.62499999999997</v>
      </c>
      <c r="H11" s="73">
        <v>144.5</v>
      </c>
      <c r="I11" s="73">
        <v>144.04599999999999</v>
      </c>
      <c r="J11" s="73">
        <v>143.24</v>
      </c>
      <c r="K11" s="73">
        <v>142.30000000000001</v>
      </c>
      <c r="L11" s="71">
        <v>144</v>
      </c>
      <c r="M11" s="68">
        <f t="shared" si="2"/>
        <v>143.5209585839599</v>
      </c>
      <c r="N11" s="68">
        <f t="shared" si="1"/>
        <v>2.5258947368420763</v>
      </c>
      <c r="O11" s="46">
        <v>142</v>
      </c>
      <c r="P11" s="47">
        <v>146</v>
      </c>
      <c r="Q11" s="80">
        <f t="shared" si="3"/>
        <v>100.40643527631168</v>
      </c>
    </row>
    <row r="12" spans="1:18" ht="16.05" customHeight="1" x14ac:dyDescent="0.3">
      <c r="A12" s="37">
        <v>3</v>
      </c>
      <c r="B12" s="73">
        <v>143.15624999999997</v>
      </c>
      <c r="C12" s="73">
        <v>144.55952380952382</v>
      </c>
      <c r="D12" s="68">
        <v>142.72727272727272</v>
      </c>
      <c r="E12" s="73">
        <v>143.01</v>
      </c>
      <c r="F12" s="73">
        <v>143.90909090909091</v>
      </c>
      <c r="G12" s="73">
        <v>143.24444444444441</v>
      </c>
      <c r="H12" s="73">
        <v>144</v>
      </c>
      <c r="I12" s="73">
        <v>144.28700000000001</v>
      </c>
      <c r="J12" s="73">
        <v>143.72</v>
      </c>
      <c r="K12" s="73">
        <v>142.4</v>
      </c>
      <c r="L12" s="71">
        <v>144</v>
      </c>
      <c r="M12" s="68">
        <f t="shared" si="2"/>
        <v>143.50135818903317</v>
      </c>
      <c r="N12" s="68">
        <f t="shared" si="1"/>
        <v>2.1595238095238187</v>
      </c>
      <c r="O12" s="46">
        <v>142</v>
      </c>
      <c r="P12" s="47">
        <v>146</v>
      </c>
      <c r="Q12" s="80">
        <f t="shared" si="3"/>
        <v>100.39272295301048</v>
      </c>
    </row>
    <row r="13" spans="1:18" ht="16.05" customHeight="1" x14ac:dyDescent="0.3">
      <c r="A13" s="37">
        <v>4</v>
      </c>
      <c r="B13" s="73">
        <v>143.44375000000002</v>
      </c>
      <c r="C13" s="73">
        <v>144.12380952380954</v>
      </c>
      <c r="D13" s="68">
        <v>143.23809523809524</v>
      </c>
      <c r="E13" s="73">
        <v>143.28</v>
      </c>
      <c r="F13" s="73">
        <v>144.14285714285714</v>
      </c>
      <c r="G13" s="73">
        <v>143.60769230769233</v>
      </c>
      <c r="H13" s="73">
        <v>144.5</v>
      </c>
      <c r="I13" s="73">
        <v>144.08500000000001</v>
      </c>
      <c r="J13" s="73">
        <v>143.61000000000001</v>
      </c>
      <c r="K13" s="73">
        <v>142.6</v>
      </c>
      <c r="L13" s="71">
        <v>144</v>
      </c>
      <c r="M13" s="68">
        <f t="shared" si="2"/>
        <v>143.66312042124542</v>
      </c>
      <c r="N13" s="68">
        <f t="shared" si="1"/>
        <v>1.9000000000000057</v>
      </c>
      <c r="O13" s="46">
        <v>142</v>
      </c>
      <c r="P13" s="47">
        <v>146</v>
      </c>
      <c r="Q13" s="80">
        <f t="shared" si="3"/>
        <v>100.50589087816246</v>
      </c>
    </row>
    <row r="14" spans="1:18" ht="16.05" customHeight="1" x14ac:dyDescent="0.3">
      <c r="A14" s="37">
        <v>5</v>
      </c>
      <c r="B14" s="73">
        <v>142.89375000000004</v>
      </c>
      <c r="C14" s="73">
        <v>144.28414285714283</v>
      </c>
      <c r="D14" s="193">
        <v>142.9</v>
      </c>
      <c r="E14" s="73">
        <v>143.22</v>
      </c>
      <c r="F14" s="73">
        <v>144.29166666666666</v>
      </c>
      <c r="G14" s="73">
        <v>143.54999999999998</v>
      </c>
      <c r="H14" s="73">
        <v>144.5</v>
      </c>
      <c r="I14" s="73">
        <v>143.84</v>
      </c>
      <c r="J14" s="73">
        <v>143.44999999999999</v>
      </c>
      <c r="K14" s="73">
        <v>142.6</v>
      </c>
      <c r="L14" s="71">
        <v>144</v>
      </c>
      <c r="M14" s="68">
        <f t="shared" si="2"/>
        <v>143.55295595238096</v>
      </c>
      <c r="N14" s="68">
        <f t="shared" si="1"/>
        <v>1.9000000000000057</v>
      </c>
      <c r="O14" s="46">
        <v>142</v>
      </c>
      <c r="P14" s="47">
        <v>146</v>
      </c>
      <c r="Q14" s="80">
        <f t="shared" si="3"/>
        <v>100.4288204508052</v>
      </c>
    </row>
    <row r="15" spans="1:18" ht="16.05" customHeight="1" x14ac:dyDescent="0.3">
      <c r="A15" s="37">
        <v>6</v>
      </c>
      <c r="B15" s="73">
        <v>143.37500000000003</v>
      </c>
      <c r="C15" s="73">
        <v>144.39361904761904</v>
      </c>
      <c r="D15" s="68">
        <v>142.33333333333334</v>
      </c>
      <c r="E15" s="73">
        <v>143.04</v>
      </c>
      <c r="F15" s="73">
        <v>144.4</v>
      </c>
      <c r="G15" s="73">
        <v>143.82777777777781</v>
      </c>
      <c r="H15" s="73">
        <v>144.5</v>
      </c>
      <c r="I15" s="73">
        <v>143.845</v>
      </c>
      <c r="J15" s="73">
        <v>144.29</v>
      </c>
      <c r="K15" s="73">
        <v>141.9</v>
      </c>
      <c r="L15" s="71">
        <v>144</v>
      </c>
      <c r="M15" s="68">
        <f t="shared" ref="M15:M20" si="4">AVERAGE(B15:K15)</f>
        <v>143.59047301587302</v>
      </c>
      <c r="N15" s="68">
        <f t="shared" si="1"/>
        <v>2.5999999999999943</v>
      </c>
      <c r="O15" s="46">
        <v>142</v>
      </c>
      <c r="P15" s="47">
        <v>146</v>
      </c>
      <c r="Q15" s="80">
        <f t="shared" si="3"/>
        <v>100.45506717215127</v>
      </c>
      <c r="R15" s="8"/>
    </row>
    <row r="16" spans="1:18" ht="16.05" customHeight="1" x14ac:dyDescent="0.3">
      <c r="A16" s="37">
        <v>7</v>
      </c>
      <c r="B16" s="73">
        <v>142.93750000000003</v>
      </c>
      <c r="C16" s="73">
        <v>144.37164999999999</v>
      </c>
      <c r="D16" s="193">
        <v>142.80000000000001</v>
      </c>
      <c r="E16" s="73">
        <v>143</v>
      </c>
      <c r="F16" s="73">
        <v>144.04166666666666</v>
      </c>
      <c r="G16" s="73">
        <v>143.05909090909088</v>
      </c>
      <c r="H16" s="73">
        <v>144.4</v>
      </c>
      <c r="I16" s="73">
        <v>143.86600000000001</v>
      </c>
      <c r="J16" s="73">
        <v>144.19999999999999</v>
      </c>
      <c r="K16" s="73">
        <v>142.69999999999999</v>
      </c>
      <c r="L16" s="71">
        <v>144</v>
      </c>
      <c r="M16" s="68">
        <f t="shared" si="4"/>
        <v>143.53759075757574</v>
      </c>
      <c r="N16" s="68">
        <f t="shared" si="1"/>
        <v>1.7000000000000171</v>
      </c>
      <c r="O16" s="46">
        <v>142</v>
      </c>
      <c r="P16" s="47">
        <v>146</v>
      </c>
      <c r="Q16" s="80">
        <f t="shared" si="3"/>
        <v>100.41807104909455</v>
      </c>
      <c r="R16" s="8"/>
    </row>
    <row r="17" spans="1:18" ht="16.05" customHeight="1" x14ac:dyDescent="0.3">
      <c r="A17" s="37">
        <v>8</v>
      </c>
      <c r="B17" s="73">
        <v>142.87187500000005</v>
      </c>
      <c r="C17" s="73">
        <v>144.276375</v>
      </c>
      <c r="D17" s="68">
        <v>143.00526315789472</v>
      </c>
      <c r="E17" s="73">
        <v>143.44</v>
      </c>
      <c r="F17" s="73">
        <v>144.26666666666668</v>
      </c>
      <c r="G17" s="73">
        <v>143.05263157894737</v>
      </c>
      <c r="H17" s="73">
        <v>144.4</v>
      </c>
      <c r="I17" s="73">
        <v>143.94200000000001</v>
      </c>
      <c r="J17" s="73">
        <v>143.71</v>
      </c>
      <c r="K17" s="73">
        <v>142.4</v>
      </c>
      <c r="L17" s="71">
        <v>144</v>
      </c>
      <c r="M17" s="68">
        <f t="shared" si="4"/>
        <v>143.5364811403509</v>
      </c>
      <c r="N17" s="68">
        <f t="shared" si="1"/>
        <v>2</v>
      </c>
      <c r="O17" s="46">
        <v>142</v>
      </c>
      <c r="P17" s="47">
        <v>146</v>
      </c>
      <c r="Q17" s="80">
        <f t="shared" si="3"/>
        <v>100.41729476728061</v>
      </c>
      <c r="R17" s="8"/>
    </row>
    <row r="18" spans="1:18" ht="16.05" customHeight="1" x14ac:dyDescent="0.3">
      <c r="A18" s="37">
        <v>9</v>
      </c>
      <c r="B18" s="73">
        <v>142.828125</v>
      </c>
      <c r="C18" s="73">
        <v>144.32914999999997</v>
      </c>
      <c r="D18" s="68">
        <v>142.81818181818181</v>
      </c>
      <c r="E18" s="73">
        <v>142.81</v>
      </c>
      <c r="F18" s="73">
        <v>144.6</v>
      </c>
      <c r="G18" s="73">
        <v>143.63999999999999</v>
      </c>
      <c r="H18" s="73">
        <v>144.5</v>
      </c>
      <c r="I18" s="73">
        <v>144.01400000000001</v>
      </c>
      <c r="J18" s="73">
        <v>143.36000000000001</v>
      </c>
      <c r="K18" s="73">
        <v>142.1</v>
      </c>
      <c r="L18" s="71">
        <v>144</v>
      </c>
      <c r="M18" s="68">
        <f t="shared" si="4"/>
        <v>143.49994568181819</v>
      </c>
      <c r="N18" s="68">
        <f t="shared" si="1"/>
        <v>2.5</v>
      </c>
      <c r="O18" s="46">
        <v>142</v>
      </c>
      <c r="P18" s="47">
        <v>146</v>
      </c>
      <c r="Q18" s="80">
        <f t="shared" si="3"/>
        <v>100.3917347711055</v>
      </c>
      <c r="R18" s="8"/>
    </row>
    <row r="19" spans="1:18" ht="16.05" customHeight="1" x14ac:dyDescent="0.3">
      <c r="A19" s="37">
        <v>10</v>
      </c>
      <c r="B19" s="73">
        <v>142.95937500000002</v>
      </c>
      <c r="C19" s="73">
        <v>144.34285714285716</v>
      </c>
      <c r="D19" s="73">
        <v>143.21052631578948</v>
      </c>
      <c r="E19" s="73">
        <v>142.51</v>
      </c>
      <c r="F19" s="73">
        <v>144.31818181818181</v>
      </c>
      <c r="G19" s="73">
        <v>143.35652173913044</v>
      </c>
      <c r="H19" s="73">
        <v>144.6</v>
      </c>
      <c r="I19" s="73">
        <v>144.017</v>
      </c>
      <c r="J19" s="73">
        <v>143.57</v>
      </c>
      <c r="K19" s="73">
        <v>142.69999999999999</v>
      </c>
      <c r="L19" s="71">
        <v>144</v>
      </c>
      <c r="M19" s="68">
        <f t="shared" si="4"/>
        <v>143.5584462015959</v>
      </c>
      <c r="N19" s="68">
        <f t="shared" si="1"/>
        <v>2.0900000000000034</v>
      </c>
      <c r="O19" s="46">
        <v>142</v>
      </c>
      <c r="P19" s="47">
        <v>146</v>
      </c>
      <c r="Q19" s="80">
        <f t="shared" si="3"/>
        <v>100.43266139750658</v>
      </c>
      <c r="R19" s="8"/>
    </row>
    <row r="20" spans="1:18" ht="16.05" customHeight="1" x14ac:dyDescent="0.3">
      <c r="A20" s="39">
        <v>11</v>
      </c>
      <c r="B20" s="73">
        <v>143.25</v>
      </c>
      <c r="C20" s="73">
        <v>144.79361904761905</v>
      </c>
      <c r="D20" s="68"/>
      <c r="E20" s="73"/>
      <c r="F20" s="73">
        <v>143.95238095238096</v>
      </c>
      <c r="G20" s="73"/>
      <c r="H20" s="73">
        <v>144.30000000000001</v>
      </c>
      <c r="I20" s="73"/>
      <c r="J20" s="73"/>
      <c r="K20" s="73">
        <v>142</v>
      </c>
      <c r="L20" s="71">
        <v>144</v>
      </c>
      <c r="M20" s="68">
        <f t="shared" si="4"/>
        <v>143.6592</v>
      </c>
      <c r="N20" s="68">
        <f t="shared" si="1"/>
        <v>2.7936190476190461</v>
      </c>
      <c r="O20" s="46">
        <v>142</v>
      </c>
      <c r="P20" s="47">
        <v>146</v>
      </c>
      <c r="Q20" s="80">
        <f t="shared" si="3"/>
        <v>100.50314817405905</v>
      </c>
      <c r="R20" s="8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20"/>
  <sheetViews>
    <sheetView zoomScale="65" zoomScaleNormal="65" workbookViewId="0">
      <selection activeCell="M20" sqref="M20"/>
    </sheetView>
  </sheetViews>
  <sheetFormatPr defaultRowHeight="13.2" x14ac:dyDescent="0.2"/>
  <cols>
    <col min="1" max="1" width="3.109375" customWidth="1"/>
    <col min="2" max="11" width="9.6640625" customWidth="1"/>
    <col min="12" max="12" width="6.88671875" customWidth="1"/>
    <col min="13" max="13" width="9.77734375" customWidth="1"/>
    <col min="14" max="14" width="8.21875" customWidth="1"/>
    <col min="15" max="16" width="2.6640625" customWidth="1"/>
  </cols>
  <sheetData>
    <row r="1" spans="1:18" ht="20.100000000000001" customHeight="1" x14ac:dyDescent="0.45">
      <c r="F1" s="32" t="s">
        <v>4</v>
      </c>
    </row>
    <row r="2" spans="1:18" ht="16.05" customHeight="1" x14ac:dyDescent="0.3">
      <c r="A2" s="33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34" t="s">
        <v>53</v>
      </c>
      <c r="N2" s="34" t="s">
        <v>32</v>
      </c>
      <c r="O2" s="35" t="s">
        <v>33</v>
      </c>
      <c r="P2" s="36" t="s">
        <v>34</v>
      </c>
      <c r="Q2" s="31" t="s">
        <v>144</v>
      </c>
    </row>
    <row r="3" spans="1:18" ht="16.05" customHeight="1" x14ac:dyDescent="0.3">
      <c r="A3" s="37">
        <v>6</v>
      </c>
      <c r="B3" s="73"/>
      <c r="C3" s="73"/>
      <c r="D3" s="73"/>
      <c r="E3" s="73"/>
      <c r="F3" s="73"/>
      <c r="G3" s="73">
        <v>279.59375</v>
      </c>
      <c r="H3" s="73"/>
      <c r="I3" s="73"/>
      <c r="J3" s="73"/>
      <c r="K3" s="73">
        <v>281.8</v>
      </c>
      <c r="L3" s="70">
        <v>280</v>
      </c>
      <c r="M3" s="68">
        <f t="shared" ref="M3:M20" si="0">AVERAGE(B3:K3)</f>
        <v>280.69687499999998</v>
      </c>
      <c r="N3" s="68">
        <f t="shared" ref="N3:N17" si="1">MAX(B3:K3)-MIN(B3:K3)</f>
        <v>2.2062500000000114</v>
      </c>
      <c r="O3" s="35">
        <v>266</v>
      </c>
      <c r="P3" s="36">
        <v>294</v>
      </c>
      <c r="Q3" s="80">
        <f>M3/M3*100</f>
        <v>100</v>
      </c>
    </row>
    <row r="4" spans="1:18" ht="16.05" customHeight="1" x14ac:dyDescent="0.3">
      <c r="A4" s="37">
        <v>7</v>
      </c>
      <c r="B4" s="73">
        <v>279.59375</v>
      </c>
      <c r="C4" s="180"/>
      <c r="D4" s="181"/>
      <c r="E4" s="73">
        <v>283.89999999999998</v>
      </c>
      <c r="F4" s="181"/>
      <c r="G4" s="73">
        <v>282.03571428571428</v>
      </c>
      <c r="H4" s="182"/>
      <c r="I4" s="181"/>
      <c r="J4" s="73">
        <v>282.88</v>
      </c>
      <c r="K4" s="73">
        <v>279.8</v>
      </c>
      <c r="L4" s="70">
        <v>280</v>
      </c>
      <c r="M4" s="68">
        <f t="shared" si="0"/>
        <v>281.64189285714286</v>
      </c>
      <c r="N4" s="68">
        <f t="shared" ref="N4:N10" si="2">MAX(B4:K4)-MIN(B4:K4)</f>
        <v>4.3062499999999773</v>
      </c>
      <c r="O4" s="35">
        <v>266</v>
      </c>
      <c r="P4" s="36">
        <v>294</v>
      </c>
      <c r="Q4" s="80">
        <f>M4/M$3*100</f>
        <v>100.33666846385194</v>
      </c>
    </row>
    <row r="5" spans="1:18" ht="16.05" customHeight="1" x14ac:dyDescent="0.3">
      <c r="A5" s="37">
        <v>8</v>
      </c>
      <c r="B5" s="73">
        <v>279.65625</v>
      </c>
      <c r="C5" s="73">
        <v>282.90909090909099</v>
      </c>
      <c r="D5" s="68">
        <v>275.25</v>
      </c>
      <c r="E5" s="73">
        <v>281.41000000000003</v>
      </c>
      <c r="F5" s="73">
        <v>273</v>
      </c>
      <c r="G5" s="73">
        <v>282.20000000000005</v>
      </c>
      <c r="H5" s="73">
        <v>280.8</v>
      </c>
      <c r="I5" s="73">
        <v>271.49400000000003</v>
      </c>
      <c r="J5" s="73">
        <v>280.57</v>
      </c>
      <c r="K5" s="73">
        <v>280.39999999999998</v>
      </c>
      <c r="L5" s="70">
        <v>280</v>
      </c>
      <c r="M5" s="68">
        <f t="shared" si="0"/>
        <v>278.76893409090911</v>
      </c>
      <c r="N5" s="68">
        <f t="shared" si="2"/>
        <v>11.415090909090964</v>
      </c>
      <c r="O5" s="35">
        <v>266</v>
      </c>
      <c r="P5" s="36">
        <v>294</v>
      </c>
      <c r="Q5" s="80">
        <f t="shared" ref="Q5:Q20" si="3">M5/M$3*100</f>
        <v>99.313159111910011</v>
      </c>
    </row>
    <row r="6" spans="1:18" ht="16.05" customHeight="1" x14ac:dyDescent="0.3">
      <c r="A6" s="37">
        <v>9</v>
      </c>
      <c r="B6" s="73">
        <v>279.875</v>
      </c>
      <c r="C6" s="73">
        <v>283.82</v>
      </c>
      <c r="D6" s="68">
        <v>275.72222222222223</v>
      </c>
      <c r="E6" s="73">
        <v>283.64</v>
      </c>
      <c r="F6" s="73">
        <v>272.11111111111109</v>
      </c>
      <c r="G6" s="73">
        <v>279.04545454545456</v>
      </c>
      <c r="H6" s="73">
        <v>280.39999999999998</v>
      </c>
      <c r="I6" s="73">
        <v>273.22399999999999</v>
      </c>
      <c r="J6" s="73">
        <v>283.27</v>
      </c>
      <c r="K6" s="73">
        <v>279.39999999999998</v>
      </c>
      <c r="L6" s="70">
        <v>280</v>
      </c>
      <c r="M6" s="68">
        <f t="shared" si="0"/>
        <v>279.05077878787881</v>
      </c>
      <c r="N6" s="68">
        <f t="shared" si="2"/>
        <v>11.708888888888907</v>
      </c>
      <c r="O6" s="35">
        <v>266</v>
      </c>
      <c r="P6" s="36">
        <v>294</v>
      </c>
      <c r="Q6" s="80">
        <f t="shared" si="3"/>
        <v>99.413568030594874</v>
      </c>
    </row>
    <row r="7" spans="1:18" ht="16.05" customHeight="1" x14ac:dyDescent="0.3">
      <c r="A7" s="37">
        <v>10</v>
      </c>
      <c r="B7" s="73">
        <v>279.96875</v>
      </c>
      <c r="C7" s="73">
        <v>282.86052631578946</v>
      </c>
      <c r="D7" s="68">
        <v>274.8</v>
      </c>
      <c r="E7" s="73">
        <v>281.04000000000002</v>
      </c>
      <c r="F7" s="73">
        <v>272.31818181818181</v>
      </c>
      <c r="G7" s="73">
        <v>279.01851851851853</v>
      </c>
      <c r="H7" s="73">
        <v>278.8</v>
      </c>
      <c r="I7" s="73">
        <v>277.63900000000001</v>
      </c>
      <c r="J7" s="73">
        <v>283.82</v>
      </c>
      <c r="K7" s="73">
        <v>278.39999999999998</v>
      </c>
      <c r="L7" s="70">
        <v>280</v>
      </c>
      <c r="M7" s="68">
        <f t="shared" si="0"/>
        <v>278.86649766524897</v>
      </c>
      <c r="N7" s="68">
        <f t="shared" si="2"/>
        <v>11.50181818181818</v>
      </c>
      <c r="O7" s="35">
        <v>266</v>
      </c>
      <c r="P7" s="36">
        <v>294</v>
      </c>
      <c r="Q7" s="80">
        <f t="shared" si="3"/>
        <v>99.347916739453908</v>
      </c>
    </row>
    <row r="8" spans="1:18" ht="16.05" customHeight="1" x14ac:dyDescent="0.3">
      <c r="A8" s="37">
        <v>11</v>
      </c>
      <c r="B8" s="73">
        <v>280.21875</v>
      </c>
      <c r="C8" s="73">
        <v>283.76052631578949</v>
      </c>
      <c r="D8" s="68">
        <v>275</v>
      </c>
      <c r="E8" s="73">
        <v>279.44</v>
      </c>
      <c r="F8" s="73">
        <v>271.75</v>
      </c>
      <c r="G8" s="73">
        <v>280.45652173913038</v>
      </c>
      <c r="H8" s="73">
        <v>277.8</v>
      </c>
      <c r="I8" s="73">
        <v>280.25200000000001</v>
      </c>
      <c r="J8" s="73">
        <v>280.33</v>
      </c>
      <c r="K8" s="73">
        <v>282.2</v>
      </c>
      <c r="L8" s="70">
        <v>280</v>
      </c>
      <c r="M8" s="68">
        <f t="shared" si="0"/>
        <v>279.12077980549196</v>
      </c>
      <c r="N8" s="68">
        <f t="shared" si="2"/>
        <v>12.010526315789491</v>
      </c>
      <c r="O8" s="35">
        <v>266</v>
      </c>
      <c r="P8" s="36">
        <v>294</v>
      </c>
      <c r="Q8" s="80">
        <f t="shared" si="3"/>
        <v>99.438506326617272</v>
      </c>
    </row>
    <row r="9" spans="1:18" ht="16.05" customHeight="1" x14ac:dyDescent="0.3">
      <c r="A9" s="37">
        <v>12</v>
      </c>
      <c r="B9" s="73">
        <v>280.25</v>
      </c>
      <c r="C9" s="73">
        <v>283.12</v>
      </c>
      <c r="D9" s="68">
        <v>273.09523809523807</v>
      </c>
      <c r="E9" s="73">
        <v>279.87</v>
      </c>
      <c r="F9" s="73">
        <v>272.14999999999998</v>
      </c>
      <c r="G9" s="73">
        <v>280.37083333333328</v>
      </c>
      <c r="H9" s="73">
        <v>282</v>
      </c>
      <c r="I9" s="73">
        <v>282.73399999999998</v>
      </c>
      <c r="J9" s="73">
        <v>282.45</v>
      </c>
      <c r="K9" s="73">
        <v>286.60000000000002</v>
      </c>
      <c r="L9" s="70">
        <v>280</v>
      </c>
      <c r="M9" s="68">
        <f t="shared" si="0"/>
        <v>280.26400714285711</v>
      </c>
      <c r="N9" s="68">
        <f t="shared" si="2"/>
        <v>14.450000000000045</v>
      </c>
      <c r="O9" s="35">
        <v>266</v>
      </c>
      <c r="P9" s="36">
        <v>294</v>
      </c>
      <c r="Q9" s="80">
        <f t="shared" si="3"/>
        <v>99.845788145257103</v>
      </c>
    </row>
    <row r="10" spans="1:18" ht="16.05" customHeight="1" x14ac:dyDescent="0.3">
      <c r="A10" s="37">
        <v>1</v>
      </c>
      <c r="B10" s="73">
        <v>283.03125</v>
      </c>
      <c r="C10" s="73">
        <v>283.20173684210528</v>
      </c>
      <c r="D10" s="68">
        <v>271.61111111111109</v>
      </c>
      <c r="E10" s="73">
        <v>277.24</v>
      </c>
      <c r="F10" s="73">
        <v>271.14999999999998</v>
      </c>
      <c r="G10" s="73">
        <v>280.35317460317458</v>
      </c>
      <c r="H10" s="73">
        <v>280.89999999999998</v>
      </c>
      <c r="I10" s="73">
        <v>283.35199999999998</v>
      </c>
      <c r="J10" s="73">
        <v>280</v>
      </c>
      <c r="K10" s="73">
        <v>280.3</v>
      </c>
      <c r="L10" s="70">
        <v>280</v>
      </c>
      <c r="M10" s="68">
        <f t="shared" si="0"/>
        <v>279.11392725563911</v>
      </c>
      <c r="N10" s="68">
        <f t="shared" si="2"/>
        <v>12.201999999999998</v>
      </c>
      <c r="O10" s="35">
        <v>266</v>
      </c>
      <c r="P10" s="36">
        <v>294</v>
      </c>
      <c r="Q10" s="80">
        <f t="shared" si="3"/>
        <v>99.436065063296169</v>
      </c>
    </row>
    <row r="11" spans="1:18" ht="16.05" customHeight="1" x14ac:dyDescent="0.35">
      <c r="A11" s="37">
        <v>2</v>
      </c>
      <c r="B11" s="73">
        <v>281.40625</v>
      </c>
      <c r="C11" s="73">
        <v>283.2508947368421</v>
      </c>
      <c r="D11" s="68">
        <v>275.70588235294099</v>
      </c>
      <c r="E11" s="73">
        <v>278.35000000000002</v>
      </c>
      <c r="F11" s="73">
        <v>272.89473684210526</v>
      </c>
      <c r="G11" s="73">
        <v>279.83796296296293</v>
      </c>
      <c r="H11" s="73">
        <v>284.8</v>
      </c>
      <c r="I11" s="73">
        <v>277.64400000000001</v>
      </c>
      <c r="J11" s="73">
        <v>279.61</v>
      </c>
      <c r="K11" s="73">
        <v>278.10000000000002</v>
      </c>
      <c r="L11" s="70">
        <v>280</v>
      </c>
      <c r="M11" s="68">
        <f t="shared" si="0"/>
        <v>279.15997268948513</v>
      </c>
      <c r="N11" s="38">
        <f t="shared" si="1"/>
        <v>11.905263157894751</v>
      </c>
      <c r="O11" s="35">
        <v>266</v>
      </c>
      <c r="P11" s="36">
        <v>294</v>
      </c>
      <c r="Q11" s="80">
        <f t="shared" si="3"/>
        <v>99.452469034250967</v>
      </c>
    </row>
    <row r="12" spans="1:18" ht="16.05" customHeight="1" x14ac:dyDescent="0.35">
      <c r="A12" s="37">
        <v>3</v>
      </c>
      <c r="B12" s="73">
        <v>280.46875</v>
      </c>
      <c r="C12" s="73">
        <v>283.8</v>
      </c>
      <c r="D12" s="68">
        <v>276.44444444444446</v>
      </c>
      <c r="E12" s="73">
        <v>279.45999999999998</v>
      </c>
      <c r="F12" s="73">
        <v>273.90909090909093</v>
      </c>
      <c r="G12" s="73">
        <v>277.25362318840581</v>
      </c>
      <c r="H12" s="73">
        <v>282.39999999999998</v>
      </c>
      <c r="I12" s="73">
        <v>282.96499999999997</v>
      </c>
      <c r="J12" s="73">
        <v>277.79000000000002</v>
      </c>
      <c r="K12" s="73">
        <v>281.2</v>
      </c>
      <c r="L12" s="70">
        <v>280</v>
      </c>
      <c r="M12" s="68">
        <f t="shared" si="0"/>
        <v>279.56909085419409</v>
      </c>
      <c r="N12" s="38">
        <f t="shared" si="1"/>
        <v>9.8909090909090764</v>
      </c>
      <c r="O12" s="35">
        <v>266</v>
      </c>
      <c r="P12" s="36">
        <v>294</v>
      </c>
      <c r="Q12" s="80">
        <f t="shared" si="3"/>
        <v>99.598219913988757</v>
      </c>
    </row>
    <row r="13" spans="1:18" ht="16.05" customHeight="1" x14ac:dyDescent="0.35">
      <c r="A13" s="37">
        <v>4</v>
      </c>
      <c r="B13" s="73">
        <v>279.5625</v>
      </c>
      <c r="C13" s="73">
        <v>283.74680952380959</v>
      </c>
      <c r="D13" s="68">
        <v>277.64705882352939</v>
      </c>
      <c r="E13" s="73">
        <v>279.94</v>
      </c>
      <c r="F13" s="73">
        <v>273.14285714285717</v>
      </c>
      <c r="G13" s="73">
        <v>277.32142857142856</v>
      </c>
      <c r="H13" s="73">
        <v>286</v>
      </c>
      <c r="I13" s="73">
        <v>282.85599999999999</v>
      </c>
      <c r="J13" s="73">
        <v>278.49</v>
      </c>
      <c r="K13" s="73">
        <v>280</v>
      </c>
      <c r="L13" s="70">
        <v>280</v>
      </c>
      <c r="M13" s="68">
        <f t="shared" si="0"/>
        <v>279.8706654061624</v>
      </c>
      <c r="N13" s="38">
        <f t="shared" si="1"/>
        <v>12.857142857142833</v>
      </c>
      <c r="O13" s="35">
        <v>266</v>
      </c>
      <c r="P13" s="36">
        <v>294</v>
      </c>
      <c r="Q13" s="80">
        <f t="shared" si="3"/>
        <v>99.705657715698621</v>
      </c>
    </row>
    <row r="14" spans="1:18" ht="16.05" customHeight="1" x14ac:dyDescent="0.35">
      <c r="A14" s="37">
        <v>5</v>
      </c>
      <c r="B14" s="73">
        <v>279.375</v>
      </c>
      <c r="C14" s="73">
        <v>282.54366666666658</v>
      </c>
      <c r="D14" s="68">
        <v>276.2</v>
      </c>
      <c r="E14" s="73">
        <v>277.24</v>
      </c>
      <c r="F14" s="73">
        <v>274.08333333333331</v>
      </c>
      <c r="G14" s="73">
        <v>275.43981481481484</v>
      </c>
      <c r="H14" s="73">
        <v>286.5</v>
      </c>
      <c r="I14" s="73">
        <v>283.21100000000001</v>
      </c>
      <c r="J14" s="73">
        <v>279.10000000000002</v>
      </c>
      <c r="K14" s="73">
        <v>283.8</v>
      </c>
      <c r="L14" s="70">
        <v>280</v>
      </c>
      <c r="M14" s="68">
        <f t="shared" si="0"/>
        <v>279.74928148148149</v>
      </c>
      <c r="N14" s="38">
        <f t="shared" si="1"/>
        <v>12.416666666666686</v>
      </c>
      <c r="O14" s="35">
        <v>266</v>
      </c>
      <c r="P14" s="36">
        <v>294</v>
      </c>
      <c r="Q14" s="80">
        <f t="shared" si="3"/>
        <v>99.662413940832622</v>
      </c>
    </row>
    <row r="15" spans="1:18" ht="16.05" customHeight="1" x14ac:dyDescent="0.35">
      <c r="A15" s="37">
        <v>6</v>
      </c>
      <c r="B15" s="73">
        <v>279.21875</v>
      </c>
      <c r="C15" s="73">
        <v>282.26428571428573</v>
      </c>
      <c r="D15" s="68">
        <v>275.26666666666665</v>
      </c>
      <c r="E15" s="73">
        <v>284.02999999999997</v>
      </c>
      <c r="F15" s="73">
        <v>273.7</v>
      </c>
      <c r="G15" s="73">
        <v>276.79166666666669</v>
      </c>
      <c r="H15" s="73">
        <v>284.89999999999998</v>
      </c>
      <c r="I15" s="73">
        <v>274.86500000000001</v>
      </c>
      <c r="J15" s="73">
        <v>287.23</v>
      </c>
      <c r="K15" s="73">
        <v>276.5</v>
      </c>
      <c r="L15" s="70">
        <v>280</v>
      </c>
      <c r="M15" s="68">
        <f t="shared" si="0"/>
        <v>279.4766369047619</v>
      </c>
      <c r="N15" s="38">
        <f t="shared" si="1"/>
        <v>13.53000000000003</v>
      </c>
      <c r="O15" s="35">
        <v>266</v>
      </c>
      <c r="P15" s="36">
        <v>294</v>
      </c>
      <c r="Q15" s="80">
        <f t="shared" si="3"/>
        <v>99.565282621960762</v>
      </c>
      <c r="R15" s="8"/>
    </row>
    <row r="16" spans="1:18" ht="16.05" customHeight="1" x14ac:dyDescent="0.35">
      <c r="A16" s="37">
        <v>7</v>
      </c>
      <c r="B16" s="73">
        <v>278.3125</v>
      </c>
      <c r="C16" s="73">
        <v>281.26914999999997</v>
      </c>
      <c r="D16" s="68">
        <v>276.53846153846155</v>
      </c>
      <c r="E16" s="73">
        <v>283.83999999999997</v>
      </c>
      <c r="F16" s="73">
        <v>272.16666666666669</v>
      </c>
      <c r="G16" s="73">
        <v>277.0231481481481</v>
      </c>
      <c r="H16" s="73">
        <v>283.60000000000002</v>
      </c>
      <c r="I16" s="73">
        <v>274.798</v>
      </c>
      <c r="J16" s="73">
        <v>288.16000000000003</v>
      </c>
      <c r="K16" s="73">
        <v>282.10000000000002</v>
      </c>
      <c r="L16" s="70">
        <v>280</v>
      </c>
      <c r="M16" s="68">
        <f t="shared" si="0"/>
        <v>279.7807926353276</v>
      </c>
      <c r="N16" s="38">
        <f t="shared" si="1"/>
        <v>15.993333333333339</v>
      </c>
      <c r="O16" s="35">
        <v>266</v>
      </c>
      <c r="P16" s="36">
        <v>294</v>
      </c>
      <c r="Q16" s="80">
        <f t="shared" si="3"/>
        <v>99.67363998453051</v>
      </c>
      <c r="R16" s="8"/>
    </row>
    <row r="17" spans="1:18" ht="16.05" customHeight="1" x14ac:dyDescent="0.35">
      <c r="A17" s="37">
        <v>8</v>
      </c>
      <c r="B17" s="73">
        <v>278.96875</v>
      </c>
      <c r="C17" s="73">
        <v>282.0590416666667</v>
      </c>
      <c r="D17" s="68">
        <v>273.28571428571428</v>
      </c>
      <c r="E17" s="73">
        <v>280.8</v>
      </c>
      <c r="F17" s="73">
        <v>272.86666666666667</v>
      </c>
      <c r="G17" s="73">
        <v>277.91666666666669</v>
      </c>
      <c r="H17" s="73">
        <v>283.2</v>
      </c>
      <c r="I17" s="73">
        <v>273.69499999999999</v>
      </c>
      <c r="J17" s="73">
        <v>288.35000000000002</v>
      </c>
      <c r="K17" s="73">
        <v>273.8</v>
      </c>
      <c r="L17" s="70">
        <v>280</v>
      </c>
      <c r="M17" s="68">
        <f t="shared" si="0"/>
        <v>278.49418392857149</v>
      </c>
      <c r="N17" s="38">
        <f t="shared" si="1"/>
        <v>15.483333333333348</v>
      </c>
      <c r="O17" s="35">
        <v>266</v>
      </c>
      <c r="P17" s="36">
        <v>294</v>
      </c>
      <c r="Q17" s="80">
        <f t="shared" si="3"/>
        <v>99.215277665122386</v>
      </c>
      <c r="R17" s="8"/>
    </row>
    <row r="18" spans="1:18" ht="16.05" customHeight="1" x14ac:dyDescent="0.35">
      <c r="A18" s="37">
        <v>9</v>
      </c>
      <c r="B18" s="73">
        <v>278.375</v>
      </c>
      <c r="C18" s="73">
        <v>281.995</v>
      </c>
      <c r="D18" s="68">
        <v>275.21428571428572</v>
      </c>
      <c r="E18" s="73">
        <v>281.37</v>
      </c>
      <c r="F18" s="73">
        <v>272.95</v>
      </c>
      <c r="G18" s="73">
        <v>276.38020833333337</v>
      </c>
      <c r="H18" s="73">
        <v>283.8</v>
      </c>
      <c r="I18" s="73">
        <v>274.68700000000001</v>
      </c>
      <c r="J18" s="73">
        <v>287.81</v>
      </c>
      <c r="K18" s="73">
        <v>284.7</v>
      </c>
      <c r="L18" s="70">
        <v>280</v>
      </c>
      <c r="M18" s="68">
        <f t="shared" si="0"/>
        <v>279.72814940476189</v>
      </c>
      <c r="N18" s="38">
        <f>MAX(B18:K18)-MIN(B18:K18)</f>
        <v>14.860000000000014</v>
      </c>
      <c r="O18" s="35">
        <v>266</v>
      </c>
      <c r="P18" s="36">
        <v>294</v>
      </c>
      <c r="Q18" s="80">
        <f t="shared" si="3"/>
        <v>99.654885507635925</v>
      </c>
    </row>
    <row r="19" spans="1:18" ht="16.05" customHeight="1" x14ac:dyDescent="0.35">
      <c r="A19" s="37">
        <v>10</v>
      </c>
      <c r="B19" s="73">
        <v>278.78125</v>
      </c>
      <c r="C19" s="73">
        <v>281.87619047619046</v>
      </c>
      <c r="D19" s="73">
        <v>273.8</v>
      </c>
      <c r="E19" s="73">
        <v>281.13</v>
      </c>
      <c r="F19" s="73">
        <v>273.31818181818181</v>
      </c>
      <c r="G19" s="73">
        <v>276.22826086956519</v>
      </c>
      <c r="H19" s="73">
        <v>283.3</v>
      </c>
      <c r="I19" s="73">
        <v>276.97699999999998</v>
      </c>
      <c r="J19" s="73">
        <v>287.64999999999998</v>
      </c>
      <c r="K19" s="73">
        <v>282.39999999999998</v>
      </c>
      <c r="L19" s="70">
        <v>280</v>
      </c>
      <c r="M19" s="68">
        <f t="shared" si="0"/>
        <v>279.54608831639376</v>
      </c>
      <c r="N19" s="38">
        <f>MAX(B19:K19)-MIN(B19:K19)</f>
        <v>14.331818181818164</v>
      </c>
      <c r="O19" s="35">
        <v>266</v>
      </c>
      <c r="P19" s="36">
        <v>294</v>
      </c>
      <c r="Q19" s="80">
        <f t="shared" si="3"/>
        <v>99.590025117448775</v>
      </c>
    </row>
    <row r="20" spans="1:18" ht="16.05" customHeight="1" x14ac:dyDescent="0.35">
      <c r="A20" s="37">
        <v>11</v>
      </c>
      <c r="B20" s="73">
        <v>278.25</v>
      </c>
      <c r="C20" s="73">
        <v>280.9452380952381</v>
      </c>
      <c r="D20" s="68"/>
      <c r="E20" s="73"/>
      <c r="F20" s="73">
        <v>275.95238095238096</v>
      </c>
      <c r="G20" s="73"/>
      <c r="H20" s="73">
        <v>282.60000000000002</v>
      </c>
      <c r="I20" s="73"/>
      <c r="J20" s="73"/>
      <c r="K20" s="73">
        <v>284.3</v>
      </c>
      <c r="L20" s="70">
        <v>280</v>
      </c>
      <c r="M20" s="68">
        <f t="shared" si="0"/>
        <v>280.40952380952382</v>
      </c>
      <c r="N20" s="38">
        <f>MAX(B20:K20)-MIN(B20:K20)</f>
        <v>8.3476190476190482</v>
      </c>
      <c r="O20" s="35">
        <v>266</v>
      </c>
      <c r="P20" s="36">
        <v>294</v>
      </c>
      <c r="Q20" s="80">
        <f t="shared" si="3"/>
        <v>99.897629358903203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20"/>
  <sheetViews>
    <sheetView zoomScale="65" zoomScaleNormal="65" workbookViewId="0">
      <selection activeCell="M20" sqref="M20"/>
    </sheetView>
  </sheetViews>
  <sheetFormatPr defaultRowHeight="13.2" x14ac:dyDescent="0.2"/>
  <cols>
    <col min="1" max="1" width="3.109375" customWidth="1"/>
    <col min="2" max="10" width="9.6640625" customWidth="1"/>
    <col min="11" max="11" width="9.33203125" customWidth="1"/>
    <col min="12" max="12" width="6.88671875" customWidth="1"/>
    <col min="13" max="13" width="9.77734375" customWidth="1"/>
    <col min="14" max="14" width="8.33203125" customWidth="1"/>
    <col min="15" max="16" width="2.6640625" customWidth="1"/>
  </cols>
  <sheetData>
    <row r="1" spans="1:18" ht="20.100000000000001" customHeight="1" x14ac:dyDescent="0.45">
      <c r="A1" s="40"/>
      <c r="B1" s="40"/>
      <c r="C1" s="40"/>
      <c r="D1" s="40"/>
      <c r="E1" s="40"/>
      <c r="F1" s="32" t="s">
        <v>5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ht="16.05" customHeight="1" x14ac:dyDescent="0.3">
      <c r="A2" s="33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34" t="s">
        <v>53</v>
      </c>
      <c r="N2" s="34" t="s">
        <v>32</v>
      </c>
      <c r="O2" s="35" t="s">
        <v>33</v>
      </c>
      <c r="P2" s="36" t="s">
        <v>34</v>
      </c>
      <c r="Q2" s="31" t="s">
        <v>144</v>
      </c>
    </row>
    <row r="3" spans="1:18" ht="16.05" customHeight="1" x14ac:dyDescent="0.3">
      <c r="A3" s="37">
        <v>6</v>
      </c>
      <c r="B3" s="73"/>
      <c r="C3" s="73"/>
      <c r="D3" s="73"/>
      <c r="E3" s="73"/>
      <c r="F3" s="73"/>
      <c r="G3" s="73">
        <v>280.8</v>
      </c>
      <c r="H3" s="73"/>
      <c r="I3" s="73"/>
      <c r="J3" s="73"/>
      <c r="K3" s="73">
        <v>283.89999999999998</v>
      </c>
      <c r="L3" s="69">
        <v>282</v>
      </c>
      <c r="M3" s="68">
        <f t="shared" ref="M3:M20" si="0">AVERAGE(B3:K3)</f>
        <v>282.35000000000002</v>
      </c>
      <c r="N3" s="68">
        <f t="shared" ref="N3:N17" si="1">MAX(B3:K3)-MIN(B3:K3)</f>
        <v>3.0999999999999659</v>
      </c>
      <c r="O3" s="35">
        <v>267</v>
      </c>
      <c r="P3" s="36">
        <v>297</v>
      </c>
      <c r="Q3" s="80">
        <f>M3/M3*100</f>
        <v>100</v>
      </c>
    </row>
    <row r="4" spans="1:18" ht="16.05" customHeight="1" x14ac:dyDescent="0.3">
      <c r="A4" s="37">
        <v>7</v>
      </c>
      <c r="B4" s="73">
        <v>284.4375</v>
      </c>
      <c r="C4" s="180"/>
      <c r="D4" s="181"/>
      <c r="E4" s="73">
        <v>281.95</v>
      </c>
      <c r="F4" s="181"/>
      <c r="G4" s="73">
        <v>281.44400000000002</v>
      </c>
      <c r="H4" s="182"/>
      <c r="I4" s="181"/>
      <c r="J4" s="73">
        <v>278.60000000000002</v>
      </c>
      <c r="K4" s="73">
        <v>283</v>
      </c>
      <c r="L4" s="69">
        <v>282</v>
      </c>
      <c r="M4" s="68">
        <f t="shared" si="0"/>
        <v>281.88630000000001</v>
      </c>
      <c r="N4" s="68">
        <f t="shared" si="1"/>
        <v>5.8374999999999773</v>
      </c>
      <c r="O4" s="35">
        <v>267</v>
      </c>
      <c r="P4" s="36">
        <v>297</v>
      </c>
      <c r="Q4" s="80">
        <f>M4/M$3*100</f>
        <v>99.835771205950053</v>
      </c>
    </row>
    <row r="5" spans="1:18" ht="16.05" customHeight="1" x14ac:dyDescent="0.3">
      <c r="A5" s="37">
        <v>8</v>
      </c>
      <c r="B5" s="73">
        <v>282.5625</v>
      </c>
      <c r="C5" s="73">
        <v>280.03181818181815</v>
      </c>
      <c r="D5" s="68">
        <v>280.66666666666669</v>
      </c>
      <c r="E5" s="73">
        <v>276.89</v>
      </c>
      <c r="F5" s="73">
        <v>271.89999999999998</v>
      </c>
      <c r="G5" s="73">
        <v>281.87820512820514</v>
      </c>
      <c r="H5" s="73">
        <v>274.3</v>
      </c>
      <c r="I5" s="73">
        <v>277.89400000000001</v>
      </c>
      <c r="J5" s="73">
        <v>277.26</v>
      </c>
      <c r="K5" s="73">
        <v>281.39999999999998</v>
      </c>
      <c r="L5" s="69">
        <v>282</v>
      </c>
      <c r="M5" s="68">
        <f t="shared" si="0"/>
        <v>278.47831899766902</v>
      </c>
      <c r="N5" s="68">
        <f t="shared" si="1"/>
        <v>10.662500000000023</v>
      </c>
      <c r="O5" s="35">
        <v>267</v>
      </c>
      <c r="P5" s="36">
        <v>297</v>
      </c>
      <c r="Q5" s="80">
        <f t="shared" ref="Q5:Q20" si="2">M5/M$3*100</f>
        <v>98.628765361313626</v>
      </c>
    </row>
    <row r="6" spans="1:18" ht="16.05" customHeight="1" x14ac:dyDescent="0.3">
      <c r="A6" s="37">
        <v>9</v>
      </c>
      <c r="B6" s="73">
        <v>282.71875</v>
      </c>
      <c r="C6" s="73">
        <v>281.66250000000002</v>
      </c>
      <c r="D6" s="68">
        <v>283</v>
      </c>
      <c r="E6" s="73">
        <v>278.62</v>
      </c>
      <c r="F6" s="73">
        <v>277.64999999999998</v>
      </c>
      <c r="G6" s="73">
        <v>282.421875</v>
      </c>
      <c r="H6" s="73">
        <v>273.10000000000002</v>
      </c>
      <c r="I6" s="73">
        <v>278.14</v>
      </c>
      <c r="J6" s="73">
        <v>277.94</v>
      </c>
      <c r="K6" s="73">
        <v>280</v>
      </c>
      <c r="L6" s="69">
        <v>282</v>
      </c>
      <c r="M6" s="68">
        <f t="shared" si="0"/>
        <v>279.52531249999998</v>
      </c>
      <c r="N6" s="68">
        <f t="shared" si="1"/>
        <v>9.8999999999999773</v>
      </c>
      <c r="O6" s="35">
        <v>267</v>
      </c>
      <c r="P6" s="36">
        <v>297</v>
      </c>
      <c r="Q6" s="80">
        <f t="shared" si="2"/>
        <v>98.999579422702311</v>
      </c>
    </row>
    <row r="7" spans="1:18" ht="16.05" customHeight="1" x14ac:dyDescent="0.3">
      <c r="A7" s="37">
        <v>10</v>
      </c>
      <c r="B7" s="73">
        <v>282.3125</v>
      </c>
      <c r="C7" s="73">
        <v>281.22894736842107</v>
      </c>
      <c r="D7" s="68">
        <v>285</v>
      </c>
      <c r="E7" s="73">
        <v>277.35000000000002</v>
      </c>
      <c r="F7" s="73">
        <v>275.54545454545456</v>
      </c>
      <c r="G7" s="73">
        <v>283.03508771929819</v>
      </c>
      <c r="H7" s="73">
        <v>276.89999999999998</v>
      </c>
      <c r="I7" s="73">
        <v>279.55</v>
      </c>
      <c r="J7" s="73">
        <v>278.41000000000003</v>
      </c>
      <c r="K7" s="73">
        <v>277.60000000000002</v>
      </c>
      <c r="L7" s="69">
        <v>282</v>
      </c>
      <c r="M7" s="68">
        <f t="shared" si="0"/>
        <v>279.6931989633174</v>
      </c>
      <c r="N7" s="68">
        <f t="shared" si="1"/>
        <v>9.454545454545439</v>
      </c>
      <c r="O7" s="35">
        <v>267</v>
      </c>
      <c r="P7" s="36">
        <v>297</v>
      </c>
      <c r="Q7" s="80">
        <f t="shared" si="2"/>
        <v>99.059039831173152</v>
      </c>
    </row>
    <row r="8" spans="1:18" ht="16.05" customHeight="1" x14ac:dyDescent="0.3">
      <c r="A8" s="37">
        <v>11</v>
      </c>
      <c r="B8" s="73">
        <v>282.28125</v>
      </c>
      <c r="C8" s="73">
        <v>282.42721052631578</v>
      </c>
      <c r="D8" s="68">
        <v>282.60000000000002</v>
      </c>
      <c r="E8" s="73">
        <v>278.45</v>
      </c>
      <c r="F8" s="73">
        <v>273.3</v>
      </c>
      <c r="G8" s="73">
        <v>282.7881944444444</v>
      </c>
      <c r="H8" s="73">
        <v>279.89999999999998</v>
      </c>
      <c r="I8" s="73">
        <v>281.50799999999998</v>
      </c>
      <c r="J8" s="73">
        <v>278.27</v>
      </c>
      <c r="K8" s="73">
        <v>279.5</v>
      </c>
      <c r="L8" s="69">
        <v>282</v>
      </c>
      <c r="M8" s="68">
        <f t="shared" si="0"/>
        <v>280.10246549707597</v>
      </c>
      <c r="N8" s="68">
        <f t="shared" si="1"/>
        <v>9.4881944444443889</v>
      </c>
      <c r="O8" s="35">
        <v>267</v>
      </c>
      <c r="P8" s="36">
        <v>297</v>
      </c>
      <c r="Q8" s="80">
        <f t="shared" si="2"/>
        <v>99.203989905109253</v>
      </c>
    </row>
    <row r="9" spans="1:18" ht="16.05" customHeight="1" x14ac:dyDescent="0.3">
      <c r="A9" s="37">
        <v>12</v>
      </c>
      <c r="B9" s="73">
        <v>283.3125</v>
      </c>
      <c r="C9" s="73">
        <v>282.75164999999998</v>
      </c>
      <c r="D9" s="68">
        <v>286.18181818181819</v>
      </c>
      <c r="E9" s="73">
        <v>278.64999999999998</v>
      </c>
      <c r="F9" s="73">
        <v>274.35000000000002</v>
      </c>
      <c r="G9" s="73">
        <v>282.50833333333333</v>
      </c>
      <c r="H9" s="73">
        <v>279.5</v>
      </c>
      <c r="I9" s="73">
        <v>282.85199999999998</v>
      </c>
      <c r="J9" s="73">
        <v>279.04000000000002</v>
      </c>
      <c r="K9" s="73">
        <v>273</v>
      </c>
      <c r="L9" s="69">
        <v>282</v>
      </c>
      <c r="M9" s="68">
        <f t="shared" si="0"/>
        <v>280.21463015151511</v>
      </c>
      <c r="N9" s="68">
        <f t="shared" si="1"/>
        <v>13.181818181818187</v>
      </c>
      <c r="O9" s="35">
        <v>267</v>
      </c>
      <c r="P9" s="36">
        <v>297</v>
      </c>
      <c r="Q9" s="80">
        <f t="shared" si="2"/>
        <v>99.243715300695982</v>
      </c>
    </row>
    <row r="10" spans="1:18" ht="16.05" customHeight="1" x14ac:dyDescent="0.3">
      <c r="A10" s="37">
        <v>1</v>
      </c>
      <c r="B10" s="73">
        <v>281.5</v>
      </c>
      <c r="C10" s="73">
        <v>283.01052631578949</v>
      </c>
      <c r="D10" s="68">
        <v>286.84210526315792</v>
      </c>
      <c r="E10" s="73">
        <v>275.57</v>
      </c>
      <c r="F10" s="73">
        <v>272.90476190476193</v>
      </c>
      <c r="G10" s="73">
        <v>283.21031746031747</v>
      </c>
      <c r="H10" s="73">
        <v>277.39999999999998</v>
      </c>
      <c r="I10" s="73">
        <v>283.18799999999999</v>
      </c>
      <c r="J10" s="73">
        <v>278.19</v>
      </c>
      <c r="K10" s="73">
        <v>275.3</v>
      </c>
      <c r="L10" s="69">
        <v>282</v>
      </c>
      <c r="M10" s="68">
        <f t="shared" si="0"/>
        <v>279.71157109440276</v>
      </c>
      <c r="N10" s="68">
        <f t="shared" si="1"/>
        <v>13.937343358395992</v>
      </c>
      <c r="O10" s="35">
        <v>267</v>
      </c>
      <c r="P10" s="36">
        <v>297</v>
      </c>
      <c r="Q10" s="80">
        <f t="shared" si="2"/>
        <v>99.065546695379041</v>
      </c>
    </row>
    <row r="11" spans="1:18" ht="16.05" customHeight="1" x14ac:dyDescent="0.3">
      <c r="A11" s="37">
        <v>2</v>
      </c>
      <c r="B11" s="73">
        <v>282.59375</v>
      </c>
      <c r="C11" s="73">
        <v>280.49384210526318</v>
      </c>
      <c r="D11" s="68">
        <v>284.47619047619048</v>
      </c>
      <c r="E11" s="73">
        <v>275.20999999999998</v>
      </c>
      <c r="F11" s="73">
        <v>275.94736842105266</v>
      </c>
      <c r="G11" s="73">
        <v>282.64473684210532</v>
      </c>
      <c r="H11" s="73">
        <v>280.7</v>
      </c>
      <c r="I11" s="73">
        <v>282.78699999999998</v>
      </c>
      <c r="J11" s="73">
        <v>278.07</v>
      </c>
      <c r="K11" s="73">
        <v>273.39999999999998</v>
      </c>
      <c r="L11" s="69">
        <v>282</v>
      </c>
      <c r="M11" s="68">
        <f t="shared" si="0"/>
        <v>279.6322887844612</v>
      </c>
      <c r="N11" s="68">
        <f t="shared" si="1"/>
        <v>11.076190476190504</v>
      </c>
      <c r="O11" s="35">
        <v>267</v>
      </c>
      <c r="P11" s="36">
        <v>297</v>
      </c>
      <c r="Q11" s="80">
        <f t="shared" si="2"/>
        <v>99.037467251447197</v>
      </c>
    </row>
    <row r="12" spans="1:18" ht="16.05" customHeight="1" x14ac:dyDescent="0.3">
      <c r="A12" s="37">
        <v>3</v>
      </c>
      <c r="B12" s="73">
        <v>282.5</v>
      </c>
      <c r="C12" s="73">
        <v>280.68252380952379</v>
      </c>
      <c r="D12" s="68">
        <v>284.90476190476193</v>
      </c>
      <c r="E12" s="73">
        <v>275.31</v>
      </c>
      <c r="F12" s="73">
        <v>275.90909090909093</v>
      </c>
      <c r="G12" s="73">
        <v>285.45833333333331</v>
      </c>
      <c r="H12" s="73">
        <v>279.8</v>
      </c>
      <c r="I12" s="73">
        <v>283.80099999999999</v>
      </c>
      <c r="J12" s="73">
        <v>277.79000000000002</v>
      </c>
      <c r="K12" s="73">
        <v>270.60000000000002</v>
      </c>
      <c r="L12" s="69">
        <v>282</v>
      </c>
      <c r="M12" s="68">
        <f t="shared" si="0"/>
        <v>279.67557099567097</v>
      </c>
      <c r="N12" s="68">
        <f t="shared" si="1"/>
        <v>14.858333333333292</v>
      </c>
      <c r="O12" s="35">
        <v>267</v>
      </c>
      <c r="P12" s="36">
        <v>297</v>
      </c>
      <c r="Q12" s="80">
        <f t="shared" si="2"/>
        <v>99.05279652759728</v>
      </c>
    </row>
    <row r="13" spans="1:18" ht="16.05" customHeight="1" x14ac:dyDescent="0.3">
      <c r="A13" s="37">
        <v>4</v>
      </c>
      <c r="B13" s="73">
        <v>281.6875</v>
      </c>
      <c r="C13" s="73">
        <v>282.25476190476184</v>
      </c>
      <c r="D13" s="68">
        <v>278.95238095238096</v>
      </c>
      <c r="E13" s="73">
        <v>275.81</v>
      </c>
      <c r="F13" s="73">
        <v>276.04761904761904</v>
      </c>
      <c r="G13" s="73">
        <v>284.33928571428567</v>
      </c>
      <c r="H13" s="73">
        <v>278.10000000000002</v>
      </c>
      <c r="I13" s="73">
        <v>283.16899999999998</v>
      </c>
      <c r="J13" s="73">
        <v>276.61</v>
      </c>
      <c r="K13" s="73">
        <v>270.60000000000002</v>
      </c>
      <c r="L13" s="69">
        <v>282</v>
      </c>
      <c r="M13" s="68">
        <f t="shared" si="0"/>
        <v>278.75705476190473</v>
      </c>
      <c r="N13" s="68">
        <f t="shared" si="1"/>
        <v>13.739285714285643</v>
      </c>
      <c r="O13" s="35">
        <v>267</v>
      </c>
      <c r="P13" s="36">
        <v>297</v>
      </c>
      <c r="Q13" s="80">
        <f t="shared" si="2"/>
        <v>98.727485306146519</v>
      </c>
    </row>
    <row r="14" spans="1:18" ht="16.05" customHeight="1" x14ac:dyDescent="0.3">
      <c r="A14" s="37">
        <v>5</v>
      </c>
      <c r="B14" s="73">
        <v>282.6875</v>
      </c>
      <c r="C14" s="73">
        <v>281.60952380952381</v>
      </c>
      <c r="D14" s="68">
        <v>278</v>
      </c>
      <c r="E14" s="73">
        <v>277.77</v>
      </c>
      <c r="F14" s="73">
        <v>274</v>
      </c>
      <c r="G14" s="73">
        <v>283.3518518518519</v>
      </c>
      <c r="H14" s="73">
        <v>277.7</v>
      </c>
      <c r="I14" s="73">
        <v>282.27199999999999</v>
      </c>
      <c r="J14" s="73">
        <v>277.44</v>
      </c>
      <c r="K14" s="73">
        <v>271.2</v>
      </c>
      <c r="L14" s="69">
        <v>282</v>
      </c>
      <c r="M14" s="68">
        <f t="shared" si="0"/>
        <v>278.60308756613756</v>
      </c>
      <c r="N14" s="68">
        <f t="shared" si="1"/>
        <v>12.151851851851916</v>
      </c>
      <c r="O14" s="35">
        <v>267</v>
      </c>
      <c r="P14" s="36">
        <v>297</v>
      </c>
      <c r="Q14" s="80">
        <f t="shared" si="2"/>
        <v>98.672954689618393</v>
      </c>
    </row>
    <row r="15" spans="1:18" ht="16.05" customHeight="1" x14ac:dyDescent="0.3">
      <c r="A15" s="37">
        <v>6</v>
      </c>
      <c r="B15" s="73">
        <v>283.40625</v>
      </c>
      <c r="C15" s="73">
        <v>280.96509523809527</v>
      </c>
      <c r="D15" s="68">
        <v>280.3125</v>
      </c>
      <c r="E15" s="73">
        <v>278.74</v>
      </c>
      <c r="F15" s="73">
        <v>274.2</v>
      </c>
      <c r="G15" s="73">
        <v>282.96052631578948</v>
      </c>
      <c r="H15" s="73">
        <v>278.89999999999998</v>
      </c>
      <c r="I15" s="73">
        <v>281.75700000000001</v>
      </c>
      <c r="J15" s="73">
        <v>278.33</v>
      </c>
      <c r="K15" s="73">
        <v>272.10000000000002</v>
      </c>
      <c r="L15" s="69">
        <v>282</v>
      </c>
      <c r="M15" s="68">
        <f t="shared" si="0"/>
        <v>279.1671371553885</v>
      </c>
      <c r="N15" s="68">
        <f t="shared" si="1"/>
        <v>11.306249999999977</v>
      </c>
      <c r="O15" s="35">
        <v>267</v>
      </c>
      <c r="P15" s="36">
        <v>297</v>
      </c>
      <c r="Q15" s="80">
        <f t="shared" si="2"/>
        <v>98.872724333411881</v>
      </c>
      <c r="R15" s="8"/>
    </row>
    <row r="16" spans="1:18" ht="16.05" customHeight="1" x14ac:dyDescent="0.3">
      <c r="A16" s="37">
        <v>7</v>
      </c>
      <c r="B16" s="73">
        <v>282.59375</v>
      </c>
      <c r="C16" s="73">
        <v>280.9425</v>
      </c>
      <c r="D16" s="68">
        <v>281.33333333333331</v>
      </c>
      <c r="E16" s="73">
        <v>276.91000000000003</v>
      </c>
      <c r="F16" s="73">
        <v>273.79166666666669</v>
      </c>
      <c r="G16" s="73">
        <v>284.91269841269843</v>
      </c>
      <c r="H16" s="73">
        <v>277.7</v>
      </c>
      <c r="I16" s="73">
        <v>281.84300000000002</v>
      </c>
      <c r="J16" s="73">
        <v>278.98</v>
      </c>
      <c r="K16" s="73">
        <v>269.8</v>
      </c>
      <c r="L16" s="69">
        <v>282</v>
      </c>
      <c r="M16" s="68">
        <f t="shared" si="0"/>
        <v>278.88069484126993</v>
      </c>
      <c r="N16" s="68">
        <f t="shared" si="1"/>
        <v>15.112698412698421</v>
      </c>
      <c r="O16" s="35">
        <v>267</v>
      </c>
      <c r="P16" s="36">
        <v>297</v>
      </c>
      <c r="Q16" s="80">
        <f t="shared" si="2"/>
        <v>98.771274957063895</v>
      </c>
      <c r="R16" s="8"/>
    </row>
    <row r="17" spans="1:18" ht="16.05" customHeight="1" x14ac:dyDescent="0.3">
      <c r="A17" s="37">
        <v>8</v>
      </c>
      <c r="B17" s="73">
        <v>283.59375</v>
      </c>
      <c r="C17" s="73">
        <v>280.36874999999998</v>
      </c>
      <c r="D17" s="68">
        <v>281.38888888888891</v>
      </c>
      <c r="E17" s="73">
        <v>276.42</v>
      </c>
      <c r="F17" s="73">
        <v>275.53333333333336</v>
      </c>
      <c r="G17" s="73">
        <v>285.91228070175436</v>
      </c>
      <c r="H17" s="73">
        <v>277.3</v>
      </c>
      <c r="I17" s="73">
        <v>281.601</v>
      </c>
      <c r="J17" s="73">
        <v>279.33</v>
      </c>
      <c r="K17" s="73">
        <v>274.10000000000002</v>
      </c>
      <c r="L17" s="69">
        <v>282</v>
      </c>
      <c r="M17" s="68">
        <f t="shared" si="0"/>
        <v>279.5548002923976</v>
      </c>
      <c r="N17" s="68">
        <f t="shared" si="1"/>
        <v>11.812280701754332</v>
      </c>
      <c r="O17" s="35">
        <v>267</v>
      </c>
      <c r="P17" s="36">
        <v>297</v>
      </c>
      <c r="Q17" s="80">
        <f t="shared" si="2"/>
        <v>99.010023124631687</v>
      </c>
      <c r="R17" s="8"/>
    </row>
    <row r="18" spans="1:18" ht="16.05" customHeight="1" x14ac:dyDescent="0.3">
      <c r="A18" s="37">
        <v>9</v>
      </c>
      <c r="B18" s="73">
        <v>282.4375</v>
      </c>
      <c r="C18" s="73">
        <v>281.11250000000001</v>
      </c>
      <c r="D18" s="68">
        <v>281.30769230769232</v>
      </c>
      <c r="E18" s="73">
        <v>275.5</v>
      </c>
      <c r="F18" s="73">
        <v>273.3</v>
      </c>
      <c r="G18" s="73">
        <v>284.08333333333331</v>
      </c>
      <c r="H18" s="73">
        <v>278.7</v>
      </c>
      <c r="I18" s="73">
        <v>281.94600000000003</v>
      </c>
      <c r="J18" s="73">
        <v>277.24</v>
      </c>
      <c r="K18" s="73">
        <v>273.8</v>
      </c>
      <c r="L18" s="69">
        <v>282</v>
      </c>
      <c r="M18" s="68">
        <f t="shared" si="0"/>
        <v>278.94270256410255</v>
      </c>
      <c r="N18" s="68">
        <f>MAX(B18:K18)-MIN(B18:K18)</f>
        <v>10.783333333333303</v>
      </c>
      <c r="O18" s="35">
        <v>267</v>
      </c>
      <c r="P18" s="36">
        <v>297</v>
      </c>
      <c r="Q18" s="80">
        <f t="shared" si="2"/>
        <v>98.793236254330623</v>
      </c>
    </row>
    <row r="19" spans="1:18" ht="16.05" customHeight="1" x14ac:dyDescent="0.3">
      <c r="A19" s="37">
        <v>10</v>
      </c>
      <c r="B19" s="73">
        <v>283.625</v>
      </c>
      <c r="C19" s="73">
        <v>280.99047619047616</v>
      </c>
      <c r="D19" s="73">
        <v>281.27777777777777</v>
      </c>
      <c r="E19" s="73">
        <v>275.10000000000002</v>
      </c>
      <c r="F19" s="73">
        <v>273.38095238095241</v>
      </c>
      <c r="G19" s="73">
        <v>282.32954545454544</v>
      </c>
      <c r="H19" s="73">
        <v>285</v>
      </c>
      <c r="I19" s="73">
        <v>282.34800000000001</v>
      </c>
      <c r="J19" s="73">
        <v>278.29000000000002</v>
      </c>
      <c r="K19" s="73">
        <v>274.5</v>
      </c>
      <c r="L19" s="69">
        <v>282</v>
      </c>
      <c r="M19" s="68">
        <f t="shared" si="0"/>
        <v>279.68417518037518</v>
      </c>
      <c r="N19" s="68">
        <f>MAX(B19:K19)-MIN(B19:K19)</f>
        <v>11.619047619047592</v>
      </c>
      <c r="O19" s="35">
        <v>267</v>
      </c>
      <c r="P19" s="36">
        <v>297</v>
      </c>
      <c r="Q19" s="80">
        <f t="shared" si="2"/>
        <v>99.055843874756562</v>
      </c>
    </row>
    <row r="20" spans="1:18" ht="16.05" customHeight="1" x14ac:dyDescent="0.3">
      <c r="A20" s="37">
        <v>11</v>
      </c>
      <c r="B20" s="73">
        <v>281.625</v>
      </c>
      <c r="C20" s="73">
        <v>281.32223809523811</v>
      </c>
      <c r="D20" s="68"/>
      <c r="E20" s="73"/>
      <c r="F20" s="73">
        <v>274.8</v>
      </c>
      <c r="G20" s="73"/>
      <c r="H20" s="73">
        <v>286.8</v>
      </c>
      <c r="I20" s="73"/>
      <c r="J20" s="73"/>
      <c r="K20" s="73">
        <v>276.39999999999998</v>
      </c>
      <c r="L20" s="69">
        <v>282</v>
      </c>
      <c r="M20" s="68">
        <f t="shared" si="0"/>
        <v>280.1894476190476</v>
      </c>
      <c r="N20" s="68">
        <f>MAX(B20:K20)-MIN(B20:K20)</f>
        <v>12</v>
      </c>
      <c r="O20" s="35">
        <v>267</v>
      </c>
      <c r="P20" s="36">
        <v>297</v>
      </c>
      <c r="Q20" s="80">
        <f t="shared" si="2"/>
        <v>99.234796394208459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20"/>
  <sheetViews>
    <sheetView zoomScale="65" zoomScaleNormal="65" workbookViewId="0">
      <selection activeCell="M20" sqref="M20"/>
    </sheetView>
  </sheetViews>
  <sheetFormatPr defaultRowHeight="13.2" x14ac:dyDescent="0.2"/>
  <cols>
    <col min="1" max="1" width="3.109375" customWidth="1"/>
    <col min="2" max="10" width="9.6640625" customWidth="1"/>
    <col min="11" max="11" width="9.33203125" customWidth="1"/>
    <col min="12" max="12" width="6.88671875" customWidth="1"/>
    <col min="13" max="13" width="9.77734375" customWidth="1"/>
    <col min="14" max="14" width="7.21875" customWidth="1"/>
    <col min="15" max="16" width="2.6640625" customWidth="1"/>
  </cols>
  <sheetData>
    <row r="1" spans="1:18" ht="20.100000000000001" customHeight="1" x14ac:dyDescent="0.45">
      <c r="F1" s="32" t="s">
        <v>145</v>
      </c>
    </row>
    <row r="2" spans="1:18" ht="16.05" customHeight="1" x14ac:dyDescent="0.3">
      <c r="A2" s="1" t="s">
        <v>59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45" t="s">
        <v>53</v>
      </c>
      <c r="N2" s="45" t="s">
        <v>32</v>
      </c>
      <c r="O2" s="46" t="s">
        <v>33</v>
      </c>
      <c r="P2" s="47" t="s">
        <v>34</v>
      </c>
      <c r="Q2" s="31" t="s">
        <v>144</v>
      </c>
    </row>
    <row r="3" spans="1:18" ht="16.05" customHeight="1" x14ac:dyDescent="0.3">
      <c r="A3" s="37">
        <v>6</v>
      </c>
      <c r="B3" s="73"/>
      <c r="C3" s="73"/>
      <c r="D3" s="73"/>
      <c r="E3" s="73"/>
      <c r="F3" s="73"/>
      <c r="G3" s="73">
        <v>303.86</v>
      </c>
      <c r="H3" s="73"/>
      <c r="I3" s="73"/>
      <c r="J3" s="73"/>
      <c r="K3" s="73">
        <v>301.89999999999998</v>
      </c>
      <c r="L3" s="69">
        <v>304</v>
      </c>
      <c r="M3" s="68">
        <f t="shared" ref="M3:M20" si="0">AVERAGE(B3:K3)</f>
        <v>302.88</v>
      </c>
      <c r="N3" s="68">
        <f t="shared" ref="N3:N17" si="1">MAX(B3:K3)-MIN(B3:K3)</f>
        <v>1.9600000000000364</v>
      </c>
      <c r="O3" s="46">
        <v>288</v>
      </c>
      <c r="P3" s="47">
        <v>320</v>
      </c>
      <c r="Q3" s="49">
        <f>M3/M3*100</f>
        <v>100</v>
      </c>
    </row>
    <row r="4" spans="1:18" ht="16.05" customHeight="1" x14ac:dyDescent="0.3">
      <c r="A4" s="37">
        <v>7</v>
      </c>
      <c r="B4" s="73">
        <v>305.09375</v>
      </c>
      <c r="C4" s="180"/>
      <c r="D4" s="181"/>
      <c r="E4" s="73">
        <v>299.89999999999998</v>
      </c>
      <c r="F4" s="181"/>
      <c r="G4" s="73">
        <v>302.38690476190476</v>
      </c>
      <c r="H4" s="182"/>
      <c r="I4" s="181"/>
      <c r="J4" s="73">
        <v>308.08</v>
      </c>
      <c r="K4" s="73">
        <v>302.5</v>
      </c>
      <c r="L4" s="69">
        <v>304</v>
      </c>
      <c r="M4" s="68">
        <f t="shared" si="0"/>
        <v>303.5921309523809</v>
      </c>
      <c r="N4" s="68">
        <f t="shared" si="1"/>
        <v>8.1800000000000068</v>
      </c>
      <c r="O4" s="46">
        <v>288</v>
      </c>
      <c r="P4" s="47">
        <v>320</v>
      </c>
      <c r="Q4" s="80">
        <f>M4/M$3*100</f>
        <v>100.23511983372322</v>
      </c>
    </row>
    <row r="5" spans="1:18" ht="16.05" customHeight="1" x14ac:dyDescent="0.3">
      <c r="A5" s="37">
        <v>8</v>
      </c>
      <c r="B5" s="73">
        <v>305.21875</v>
      </c>
      <c r="C5" s="73">
        <v>301.06590909090914</v>
      </c>
      <c r="D5" s="68">
        <v>300.5</v>
      </c>
      <c r="E5" s="73">
        <v>297.86</v>
      </c>
      <c r="F5" s="73">
        <v>297.60000000000002</v>
      </c>
      <c r="G5" s="73">
        <v>301.90384615384613</v>
      </c>
      <c r="H5" s="73">
        <v>298.89999999999998</v>
      </c>
      <c r="I5" s="73">
        <v>294.94299999999998</v>
      </c>
      <c r="J5" s="73">
        <v>307.92</v>
      </c>
      <c r="K5" s="73">
        <v>302.3</v>
      </c>
      <c r="L5" s="69">
        <v>304</v>
      </c>
      <c r="M5" s="68">
        <f t="shared" si="0"/>
        <v>300.82115052447551</v>
      </c>
      <c r="N5" s="68">
        <f t="shared" si="1"/>
        <v>12.977000000000032</v>
      </c>
      <c r="O5" s="46">
        <v>288</v>
      </c>
      <c r="P5" s="47">
        <v>320</v>
      </c>
      <c r="Q5" s="49">
        <f t="shared" ref="Q5:Q17" si="2">M5/M$3*100</f>
        <v>99.320242513363539</v>
      </c>
    </row>
    <row r="6" spans="1:18" ht="16.05" customHeight="1" x14ac:dyDescent="0.3">
      <c r="A6" s="37">
        <v>9</v>
      </c>
      <c r="B6" s="73">
        <v>305.59375</v>
      </c>
      <c r="C6" s="73">
        <v>301.39499999999998</v>
      </c>
      <c r="D6" s="68">
        <v>299.55555555555554</v>
      </c>
      <c r="E6" s="73">
        <v>298.01</v>
      </c>
      <c r="F6" s="73">
        <v>304.55</v>
      </c>
      <c r="G6" s="73">
        <v>302.46875</v>
      </c>
      <c r="H6" s="73">
        <v>297.39999999999998</v>
      </c>
      <c r="I6" s="73">
        <v>294.15600000000001</v>
      </c>
      <c r="J6" s="73">
        <v>306.11</v>
      </c>
      <c r="K6" s="73">
        <v>301.10000000000002</v>
      </c>
      <c r="L6" s="69">
        <v>304</v>
      </c>
      <c r="M6" s="68">
        <f t="shared" si="0"/>
        <v>301.03390555555552</v>
      </c>
      <c r="N6" s="68">
        <f t="shared" si="1"/>
        <v>11.954000000000008</v>
      </c>
      <c r="O6" s="46">
        <v>288</v>
      </c>
      <c r="P6" s="47">
        <v>320</v>
      </c>
      <c r="Q6" s="49">
        <f t="shared" si="2"/>
        <v>99.390486514644579</v>
      </c>
    </row>
    <row r="7" spans="1:18" ht="16.05" customHeight="1" x14ac:dyDescent="0.3">
      <c r="A7" s="37">
        <v>10</v>
      </c>
      <c r="B7" s="73">
        <v>304.40625</v>
      </c>
      <c r="C7" s="73">
        <v>299.78857894736836</v>
      </c>
      <c r="D7" s="68">
        <v>301.7</v>
      </c>
      <c r="E7" s="73">
        <v>299.69</v>
      </c>
      <c r="F7" s="73">
        <v>301.81818181818181</v>
      </c>
      <c r="G7" s="73">
        <v>303.03333333333336</v>
      </c>
      <c r="H7" s="73">
        <v>295.2</v>
      </c>
      <c r="I7" s="73">
        <v>295.15300000000002</v>
      </c>
      <c r="J7" s="73">
        <v>302.2</v>
      </c>
      <c r="K7" s="73">
        <v>300.2</v>
      </c>
      <c r="L7" s="69">
        <v>304</v>
      </c>
      <c r="M7" s="68">
        <f t="shared" si="0"/>
        <v>300.31893440988836</v>
      </c>
      <c r="N7" s="68">
        <f t="shared" si="1"/>
        <v>9.25324999999998</v>
      </c>
      <c r="O7" s="46">
        <v>288</v>
      </c>
      <c r="P7" s="47">
        <v>320</v>
      </c>
      <c r="Q7" s="49">
        <f t="shared" si="2"/>
        <v>99.154428952023366</v>
      </c>
    </row>
    <row r="8" spans="1:18" ht="16.05" customHeight="1" x14ac:dyDescent="0.3">
      <c r="A8" s="37">
        <v>11</v>
      </c>
      <c r="B8" s="73">
        <v>305.125</v>
      </c>
      <c r="C8" s="73">
        <v>298.87631578947361</v>
      </c>
      <c r="D8" s="68">
        <v>297.8</v>
      </c>
      <c r="E8" s="73">
        <v>299.88</v>
      </c>
      <c r="F8" s="73">
        <v>299.64999999999998</v>
      </c>
      <c r="G8" s="73">
        <v>304.29166666666669</v>
      </c>
      <c r="H8" s="73">
        <v>296.3</v>
      </c>
      <c r="I8" s="73">
        <v>295.02</v>
      </c>
      <c r="J8" s="73">
        <v>299.81</v>
      </c>
      <c r="K8" s="73">
        <v>300</v>
      </c>
      <c r="L8" s="69">
        <v>304</v>
      </c>
      <c r="M8" s="68">
        <f t="shared" si="0"/>
        <v>299.67529824561404</v>
      </c>
      <c r="N8" s="68">
        <f t="shared" si="1"/>
        <v>10.105000000000018</v>
      </c>
      <c r="O8" s="46">
        <v>288</v>
      </c>
      <c r="P8" s="47">
        <v>320</v>
      </c>
      <c r="Q8" s="49">
        <f t="shared" si="2"/>
        <v>98.941923615165763</v>
      </c>
    </row>
    <row r="9" spans="1:18" ht="16.05" customHeight="1" x14ac:dyDescent="0.3">
      <c r="A9" s="37">
        <v>12</v>
      </c>
      <c r="B9" s="73">
        <v>306.9375</v>
      </c>
      <c r="C9" s="73">
        <v>299.10165000000001</v>
      </c>
      <c r="D9" s="68">
        <v>305.5</v>
      </c>
      <c r="E9" s="73">
        <v>303.31</v>
      </c>
      <c r="F9" s="73">
        <v>300</v>
      </c>
      <c r="G9" s="73">
        <v>303.8</v>
      </c>
      <c r="H9" s="73">
        <v>296.8</v>
      </c>
      <c r="I9" s="73">
        <v>295.70299999999997</v>
      </c>
      <c r="J9" s="73">
        <v>299.74</v>
      </c>
      <c r="K9" s="73">
        <v>299.60000000000002</v>
      </c>
      <c r="L9" s="69">
        <v>304</v>
      </c>
      <c r="M9" s="68">
        <f t="shared" si="0"/>
        <v>301.04921499999995</v>
      </c>
      <c r="N9" s="68">
        <f t="shared" si="1"/>
        <v>11.234500000000025</v>
      </c>
      <c r="O9" s="46">
        <v>288</v>
      </c>
      <c r="P9" s="47">
        <v>320</v>
      </c>
      <c r="Q9" s="49">
        <f t="shared" si="2"/>
        <v>99.395541138404624</v>
      </c>
    </row>
    <row r="10" spans="1:18" ht="16.05" customHeight="1" x14ac:dyDescent="0.3">
      <c r="A10" s="37">
        <v>1</v>
      </c>
      <c r="B10" s="73">
        <v>304.46875</v>
      </c>
      <c r="C10" s="73">
        <v>298.68947368421055</v>
      </c>
      <c r="D10" s="68">
        <v>307.78947368421052</v>
      </c>
      <c r="E10" s="73">
        <v>300.81</v>
      </c>
      <c r="F10" s="73">
        <v>297.85714285714283</v>
      </c>
      <c r="G10" s="73">
        <v>307.34090909090907</v>
      </c>
      <c r="H10" s="73">
        <v>295</v>
      </c>
      <c r="I10" s="73">
        <v>295.774</v>
      </c>
      <c r="J10" s="73">
        <v>300.58</v>
      </c>
      <c r="K10" s="73">
        <v>300.10000000000002</v>
      </c>
      <c r="L10" s="69">
        <v>304</v>
      </c>
      <c r="M10" s="68">
        <f t="shared" si="0"/>
        <v>300.84097493164728</v>
      </c>
      <c r="N10" s="68">
        <f t="shared" si="1"/>
        <v>12.78947368421052</v>
      </c>
      <c r="O10" s="46">
        <v>288</v>
      </c>
      <c r="P10" s="47">
        <v>320</v>
      </c>
      <c r="Q10" s="49">
        <f t="shared" si="2"/>
        <v>99.326787814199449</v>
      </c>
    </row>
    <row r="11" spans="1:18" ht="16.05" customHeight="1" x14ac:dyDescent="0.3">
      <c r="A11" s="37">
        <v>2</v>
      </c>
      <c r="B11" s="73">
        <v>304.5</v>
      </c>
      <c r="C11" s="73">
        <v>300.19384210526317</v>
      </c>
      <c r="D11" s="68">
        <v>303.04761904761904</v>
      </c>
      <c r="E11" s="73">
        <v>299.56</v>
      </c>
      <c r="F11" s="73">
        <v>297.31578947368422</v>
      </c>
      <c r="G11" s="73">
        <v>306.51666666666671</v>
      </c>
      <c r="H11" s="73">
        <v>294.8</v>
      </c>
      <c r="I11" s="73">
        <v>300.22399999999999</v>
      </c>
      <c r="J11" s="73">
        <v>298.63</v>
      </c>
      <c r="K11" s="73">
        <v>300.10000000000002</v>
      </c>
      <c r="L11" s="69">
        <v>304</v>
      </c>
      <c r="M11" s="68">
        <f t="shared" si="0"/>
        <v>300.48879172932334</v>
      </c>
      <c r="N11" s="68">
        <f t="shared" si="1"/>
        <v>11.716666666666697</v>
      </c>
      <c r="O11" s="46">
        <v>288</v>
      </c>
      <c r="P11" s="47">
        <v>320</v>
      </c>
      <c r="Q11" s="49">
        <f t="shared" si="2"/>
        <v>99.210509683479714</v>
      </c>
    </row>
    <row r="12" spans="1:18" ht="16.05" customHeight="1" x14ac:dyDescent="0.3">
      <c r="A12" s="37">
        <v>3</v>
      </c>
      <c r="B12" s="73">
        <v>303.9375</v>
      </c>
      <c r="C12" s="73">
        <v>299.92538095238098</v>
      </c>
      <c r="D12" s="68">
        <v>306.66666666666669</v>
      </c>
      <c r="E12" s="73">
        <v>303.14</v>
      </c>
      <c r="F12" s="73">
        <v>299.04545454545456</v>
      </c>
      <c r="G12" s="73">
        <v>305.12318840579707</v>
      </c>
      <c r="H12" s="73">
        <v>298.7</v>
      </c>
      <c r="I12" s="73">
        <v>297.81700000000001</v>
      </c>
      <c r="J12" s="73">
        <v>298.52</v>
      </c>
      <c r="K12" s="73">
        <v>299</v>
      </c>
      <c r="L12" s="69">
        <v>304</v>
      </c>
      <c r="M12" s="68">
        <f t="shared" si="0"/>
        <v>301.18751905702987</v>
      </c>
      <c r="N12" s="68">
        <f t="shared" si="1"/>
        <v>8.8496666666666783</v>
      </c>
      <c r="O12" s="46">
        <v>288</v>
      </c>
      <c r="P12" s="47">
        <v>320</v>
      </c>
      <c r="Q12" s="49">
        <f t="shared" si="2"/>
        <v>99.441204126066381</v>
      </c>
    </row>
    <row r="13" spans="1:18" ht="16.05" customHeight="1" x14ac:dyDescent="0.3">
      <c r="A13" s="37">
        <v>4</v>
      </c>
      <c r="B13" s="73">
        <v>303.40625</v>
      </c>
      <c r="C13" s="73">
        <v>300.22380952380951</v>
      </c>
      <c r="D13" s="68">
        <v>305.69230769230768</v>
      </c>
      <c r="E13" s="73">
        <v>301.87</v>
      </c>
      <c r="F13" s="73">
        <v>299.33333333333331</v>
      </c>
      <c r="G13" s="73">
        <v>304.38461538461542</v>
      </c>
      <c r="H13" s="73">
        <v>298</v>
      </c>
      <c r="I13" s="73">
        <v>295.08499999999998</v>
      </c>
      <c r="J13" s="73">
        <v>299.87</v>
      </c>
      <c r="K13" s="73">
        <v>299</v>
      </c>
      <c r="L13" s="69">
        <v>304</v>
      </c>
      <c r="M13" s="68">
        <f t="shared" si="0"/>
        <v>300.68653159340658</v>
      </c>
      <c r="N13" s="68">
        <f t="shared" si="1"/>
        <v>10.6073076923077</v>
      </c>
      <c r="O13" s="46">
        <v>288</v>
      </c>
      <c r="P13" s="47">
        <v>320</v>
      </c>
      <c r="Q13" s="49">
        <f t="shared" si="2"/>
        <v>99.275796220749669</v>
      </c>
    </row>
    <row r="14" spans="1:18" ht="16.05" customHeight="1" x14ac:dyDescent="0.3">
      <c r="A14" s="37">
        <v>5</v>
      </c>
      <c r="B14" s="73">
        <v>305.0625</v>
      </c>
      <c r="C14" s="73">
        <v>298.20714285714286</v>
      </c>
      <c r="D14" s="68">
        <v>293.2</v>
      </c>
      <c r="E14" s="73">
        <v>302.67</v>
      </c>
      <c r="F14" s="73">
        <v>300.45833333333331</v>
      </c>
      <c r="G14" s="73">
        <v>304.37962962962962</v>
      </c>
      <c r="H14" s="73">
        <v>298.2</v>
      </c>
      <c r="I14" s="73">
        <v>295.79899999999998</v>
      </c>
      <c r="J14" s="73">
        <v>301.89999999999998</v>
      </c>
      <c r="K14" s="73">
        <v>301.2</v>
      </c>
      <c r="L14" s="69">
        <v>304</v>
      </c>
      <c r="M14" s="68">
        <f t="shared" si="0"/>
        <v>300.10766058201057</v>
      </c>
      <c r="N14" s="68">
        <f t="shared" si="1"/>
        <v>11.862500000000011</v>
      </c>
      <c r="O14" s="46">
        <v>288</v>
      </c>
      <c r="P14" s="47">
        <v>320</v>
      </c>
      <c r="Q14" s="49">
        <f t="shared" si="2"/>
        <v>99.084673990362703</v>
      </c>
    </row>
    <row r="15" spans="1:18" ht="16.05" customHeight="1" x14ac:dyDescent="0.3">
      <c r="A15" s="37">
        <v>6</v>
      </c>
      <c r="B15" s="73">
        <v>305.53125</v>
      </c>
      <c r="C15" s="73">
        <v>297.81033333333335</v>
      </c>
      <c r="D15" s="68">
        <v>299.27777777777777</v>
      </c>
      <c r="E15" s="73">
        <v>302.48</v>
      </c>
      <c r="F15" s="73">
        <v>300.55</v>
      </c>
      <c r="G15" s="73">
        <v>303.94736842105266</v>
      </c>
      <c r="H15" s="73">
        <v>298.10000000000002</v>
      </c>
      <c r="I15" s="73">
        <v>297.66300000000001</v>
      </c>
      <c r="J15" s="73">
        <v>301.48</v>
      </c>
      <c r="K15" s="73">
        <v>304.39999999999998</v>
      </c>
      <c r="L15" s="69">
        <v>304</v>
      </c>
      <c r="M15" s="68">
        <f t="shared" si="0"/>
        <v>301.12397295321637</v>
      </c>
      <c r="N15" s="68">
        <f t="shared" si="1"/>
        <v>7.8682499999999891</v>
      </c>
      <c r="O15" s="46">
        <v>288</v>
      </c>
      <c r="P15" s="47">
        <v>320</v>
      </c>
      <c r="Q15" s="49">
        <f t="shared" si="2"/>
        <v>99.420223505420097</v>
      </c>
      <c r="R15" s="8"/>
    </row>
    <row r="16" spans="1:18" ht="16.05" customHeight="1" x14ac:dyDescent="0.3">
      <c r="A16" s="37">
        <v>7</v>
      </c>
      <c r="B16" s="73">
        <v>304.78125</v>
      </c>
      <c r="C16" s="73">
        <v>298.64334999999994</v>
      </c>
      <c r="D16" s="68">
        <v>302.77777777777777</v>
      </c>
      <c r="E16" s="73">
        <v>303.07</v>
      </c>
      <c r="F16" s="73">
        <v>299.95833333333331</v>
      </c>
      <c r="G16" s="73">
        <v>304.64393939393943</v>
      </c>
      <c r="H16" s="73">
        <v>299.3</v>
      </c>
      <c r="I16" s="73">
        <v>297.07900000000001</v>
      </c>
      <c r="J16" s="73">
        <v>300</v>
      </c>
      <c r="K16" s="73">
        <v>300.8</v>
      </c>
      <c r="L16" s="69">
        <v>304</v>
      </c>
      <c r="M16" s="68">
        <f t="shared" si="0"/>
        <v>301.1053650505051</v>
      </c>
      <c r="N16" s="68">
        <f t="shared" si="1"/>
        <v>7.7022499999999923</v>
      </c>
      <c r="O16" s="46">
        <v>288</v>
      </c>
      <c r="P16" s="47">
        <v>320</v>
      </c>
      <c r="Q16" s="49">
        <f t="shared" si="2"/>
        <v>99.414079850272415</v>
      </c>
      <c r="R16" s="8"/>
    </row>
    <row r="17" spans="1:18" ht="16.05" customHeight="1" x14ac:dyDescent="0.3">
      <c r="A17" s="37">
        <v>8</v>
      </c>
      <c r="B17" s="73">
        <v>305.21875</v>
      </c>
      <c r="C17" s="73">
        <v>300.11250000000001</v>
      </c>
      <c r="D17" s="68">
        <v>303.78947368421052</v>
      </c>
      <c r="E17" s="73">
        <v>303.16000000000003</v>
      </c>
      <c r="F17" s="73">
        <v>299.60000000000002</v>
      </c>
      <c r="G17" s="73">
        <v>304.81578947368428</v>
      </c>
      <c r="H17" s="73">
        <v>299.3</v>
      </c>
      <c r="I17" s="73">
        <v>294.84899999999999</v>
      </c>
      <c r="J17" s="73">
        <v>299.04000000000002</v>
      </c>
      <c r="K17" s="73">
        <v>300.3</v>
      </c>
      <c r="L17" s="69">
        <v>304</v>
      </c>
      <c r="M17" s="68">
        <f t="shared" si="0"/>
        <v>301.01855131578952</v>
      </c>
      <c r="N17" s="68">
        <f t="shared" si="1"/>
        <v>10.36975000000001</v>
      </c>
      <c r="O17" s="46">
        <v>288</v>
      </c>
      <c r="P17" s="47">
        <v>320</v>
      </c>
      <c r="Q17" s="49">
        <f t="shared" si="2"/>
        <v>99.385417101092685</v>
      </c>
      <c r="R17" s="8"/>
    </row>
    <row r="18" spans="1:18" ht="16.05" customHeight="1" x14ac:dyDescent="0.3">
      <c r="A18" s="37">
        <v>9</v>
      </c>
      <c r="B18" s="73">
        <v>304.90625</v>
      </c>
      <c r="C18" s="73">
        <v>300.33585000000005</v>
      </c>
      <c r="D18" s="68">
        <v>304</v>
      </c>
      <c r="E18" s="73">
        <v>302.16000000000003</v>
      </c>
      <c r="F18" s="73">
        <v>299.7</v>
      </c>
      <c r="G18" s="73">
        <v>303.06249999999994</v>
      </c>
      <c r="H18" s="73">
        <v>300.5</v>
      </c>
      <c r="I18" s="73">
        <v>293.74700000000001</v>
      </c>
      <c r="J18" s="73">
        <v>299.98</v>
      </c>
      <c r="K18" s="73">
        <v>298.60000000000002</v>
      </c>
      <c r="L18" s="69">
        <v>304</v>
      </c>
      <c r="M18" s="68">
        <f t="shared" si="0"/>
        <v>300.69916000000001</v>
      </c>
      <c r="N18" s="68">
        <f>MAX(B18:K18)-MIN(B18:K18)</f>
        <v>11.159249999999986</v>
      </c>
      <c r="O18" s="46">
        <v>288</v>
      </c>
      <c r="P18" s="47">
        <v>320</v>
      </c>
      <c r="Q18" s="49">
        <f>M18/M$3*100</f>
        <v>99.279965662968834</v>
      </c>
      <c r="R18" s="8"/>
    </row>
    <row r="19" spans="1:18" ht="16.05" customHeight="1" x14ac:dyDescent="0.3">
      <c r="A19" s="37">
        <v>10</v>
      </c>
      <c r="B19" s="73">
        <v>304.625</v>
      </c>
      <c r="C19" s="73">
        <v>301.6317619047619</v>
      </c>
      <c r="D19" s="73">
        <v>299.4375</v>
      </c>
      <c r="E19" s="73">
        <v>303.16000000000003</v>
      </c>
      <c r="F19" s="73">
        <v>299.86363636363637</v>
      </c>
      <c r="G19" s="73">
        <v>302.030303030303</v>
      </c>
      <c r="H19" s="73">
        <v>299.60000000000002</v>
      </c>
      <c r="I19" s="73">
        <v>296.74799999999999</v>
      </c>
      <c r="J19" s="73">
        <v>299.60000000000002</v>
      </c>
      <c r="K19" s="73">
        <v>300.5</v>
      </c>
      <c r="L19" s="69">
        <v>304</v>
      </c>
      <c r="M19" s="68">
        <f t="shared" si="0"/>
        <v>300.71962012987012</v>
      </c>
      <c r="N19" s="68">
        <f>MAX(B19:K19)-MIN(B19:K19)</f>
        <v>7.8770000000000095</v>
      </c>
      <c r="O19" s="46">
        <v>288</v>
      </c>
      <c r="P19" s="47">
        <v>320</v>
      </c>
      <c r="Q19" s="49">
        <f>M19/M$3*100</f>
        <v>99.286720856401928</v>
      </c>
    </row>
    <row r="20" spans="1:18" ht="16.05" customHeight="1" x14ac:dyDescent="0.3">
      <c r="A20" s="37">
        <v>11</v>
      </c>
      <c r="B20" s="73">
        <v>304.95833333333331</v>
      </c>
      <c r="C20" s="73">
        <v>300.47061904761915</v>
      </c>
      <c r="D20" s="68"/>
      <c r="E20" s="73"/>
      <c r="F20" s="73">
        <v>298.38095238095241</v>
      </c>
      <c r="G20" s="73"/>
      <c r="H20" s="73">
        <v>297</v>
      </c>
      <c r="I20" s="73"/>
      <c r="J20" s="73"/>
      <c r="K20" s="73">
        <v>300.10000000000002</v>
      </c>
      <c r="L20" s="69">
        <v>304</v>
      </c>
      <c r="M20" s="68">
        <f t="shared" si="0"/>
        <v>300.18198095238097</v>
      </c>
      <c r="N20" s="68">
        <f>MAX(B20:K20)-MIN(B20:K20)</f>
        <v>7.9583333333333144</v>
      </c>
      <c r="O20" s="46">
        <v>288</v>
      </c>
      <c r="P20" s="47">
        <v>320</v>
      </c>
      <c r="Q20" s="49">
        <f>M20/M$3*100</f>
        <v>99.109211883379871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44"/>
  <sheetViews>
    <sheetView zoomScale="65" zoomScaleNormal="65" workbookViewId="0">
      <selection activeCell="M20" sqref="M20"/>
    </sheetView>
  </sheetViews>
  <sheetFormatPr defaultRowHeight="13.2" x14ac:dyDescent="0.2"/>
  <cols>
    <col min="1" max="1" width="3.44140625" customWidth="1"/>
    <col min="2" max="10" width="9.6640625" customWidth="1"/>
    <col min="11" max="11" width="9.33203125" customWidth="1"/>
    <col min="12" max="12" width="6.88671875" customWidth="1"/>
    <col min="13" max="13" width="9.77734375" customWidth="1"/>
    <col min="14" max="14" width="6.44140625" customWidth="1"/>
    <col min="15" max="16" width="2.6640625" customWidth="1"/>
  </cols>
  <sheetData>
    <row r="1" spans="1:18" ht="20.100000000000001" customHeight="1" x14ac:dyDescent="0.45">
      <c r="F1" s="32" t="s">
        <v>60</v>
      </c>
    </row>
    <row r="2" spans="1:18" ht="16.05" customHeight="1" x14ac:dyDescent="0.3">
      <c r="A2" s="50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176" t="s">
        <v>146</v>
      </c>
      <c r="N2" s="45" t="s">
        <v>32</v>
      </c>
      <c r="O2" s="46" t="s">
        <v>33</v>
      </c>
      <c r="P2" s="47" t="s">
        <v>34</v>
      </c>
      <c r="Q2" s="31" t="s">
        <v>144</v>
      </c>
    </row>
    <row r="3" spans="1:18" ht="16.05" customHeight="1" x14ac:dyDescent="0.3">
      <c r="A3" s="37">
        <v>6</v>
      </c>
      <c r="B3" s="73"/>
      <c r="C3" s="73"/>
      <c r="D3" s="73"/>
      <c r="E3" s="73"/>
      <c r="F3" s="73"/>
      <c r="G3" s="73">
        <v>221.35333333333332</v>
      </c>
      <c r="H3" s="73"/>
      <c r="I3" s="73"/>
      <c r="J3" s="73"/>
      <c r="K3" s="73">
        <v>225.4</v>
      </c>
      <c r="L3" s="70">
        <v>223</v>
      </c>
      <c r="M3" s="68">
        <f t="shared" ref="M3:M11" si="0">AVERAGE(B3:K3)</f>
        <v>223.37666666666667</v>
      </c>
      <c r="N3" s="68">
        <f t="shared" ref="N3:N17" si="1">MAX(B3:K3)-MIN(B3:K3)</f>
        <v>4.0466666666666811</v>
      </c>
      <c r="O3" s="46">
        <v>211</v>
      </c>
      <c r="P3" s="47">
        <v>235</v>
      </c>
      <c r="Q3" s="80">
        <f>M3/M3*100</f>
        <v>100</v>
      </c>
    </row>
    <row r="4" spans="1:18" ht="16.05" customHeight="1" x14ac:dyDescent="0.3">
      <c r="A4" s="37">
        <v>7</v>
      </c>
      <c r="B4" s="73">
        <v>222.28125</v>
      </c>
      <c r="C4" s="180"/>
      <c r="D4" s="181"/>
      <c r="E4" s="73">
        <v>225.49</v>
      </c>
      <c r="F4" s="181"/>
      <c r="G4" s="73">
        <v>220.33333333333331</v>
      </c>
      <c r="H4" s="182"/>
      <c r="I4" s="181"/>
      <c r="J4" s="73">
        <v>223.46899999999999</v>
      </c>
      <c r="K4" s="73">
        <v>225.4</v>
      </c>
      <c r="L4" s="70">
        <v>223</v>
      </c>
      <c r="M4" s="68">
        <f t="shared" si="0"/>
        <v>223.39471666666668</v>
      </c>
      <c r="N4" s="68">
        <f>MAX(B4:K4)-MIN(B4:K4)</f>
        <v>5.1566666666666947</v>
      </c>
      <c r="O4" s="46">
        <v>211</v>
      </c>
      <c r="P4" s="47">
        <v>235</v>
      </c>
      <c r="Q4" s="80">
        <f>M4/M$3*100</f>
        <v>100.00808052168983</v>
      </c>
    </row>
    <row r="5" spans="1:18" ht="16.05" customHeight="1" x14ac:dyDescent="0.3">
      <c r="A5" s="37">
        <v>8</v>
      </c>
      <c r="B5" s="73">
        <v>222.53125</v>
      </c>
      <c r="C5" s="73">
        <v>222.48863636363632</v>
      </c>
      <c r="D5" s="68">
        <v>222.625</v>
      </c>
      <c r="E5" s="73">
        <v>223.83</v>
      </c>
      <c r="F5" s="73">
        <v>221.4</v>
      </c>
      <c r="G5" s="73">
        <v>221.04487179487177</v>
      </c>
      <c r="H5" s="73">
        <v>230.2</v>
      </c>
      <c r="I5" s="73">
        <v>221.5</v>
      </c>
      <c r="J5" s="73">
        <v>221.83</v>
      </c>
      <c r="K5" s="73">
        <v>226.4</v>
      </c>
      <c r="L5" s="70">
        <v>223</v>
      </c>
      <c r="M5" s="68">
        <f t="shared" si="0"/>
        <v>223.38497581585079</v>
      </c>
      <c r="N5" s="68">
        <f t="shared" si="1"/>
        <v>9.1551282051282215</v>
      </c>
      <c r="O5" s="46">
        <v>211</v>
      </c>
      <c r="P5" s="47">
        <v>235</v>
      </c>
      <c r="Q5" s="80">
        <f t="shared" ref="Q5:Q17" si="2">M5/M$3*100</f>
        <v>100.00371979280922</v>
      </c>
    </row>
    <row r="6" spans="1:18" ht="16.05" customHeight="1" x14ac:dyDescent="0.3">
      <c r="A6" s="37">
        <v>9</v>
      </c>
      <c r="B6" s="73">
        <v>221.8125</v>
      </c>
      <c r="C6" s="73">
        <v>220.64750000000001</v>
      </c>
      <c r="D6" s="68">
        <v>222.33333333333334</v>
      </c>
      <c r="E6" s="73">
        <v>223.92</v>
      </c>
      <c r="F6" s="73">
        <v>222.85</v>
      </c>
      <c r="G6" s="73">
        <v>221.39583333333334</v>
      </c>
      <c r="H6" s="73">
        <v>230.1</v>
      </c>
      <c r="I6" s="73">
        <v>221.28200000000001</v>
      </c>
      <c r="J6" s="73">
        <v>225.59</v>
      </c>
      <c r="K6" s="73">
        <v>226</v>
      </c>
      <c r="L6" s="70">
        <v>223</v>
      </c>
      <c r="M6" s="68">
        <f t="shared" si="0"/>
        <v>223.59311666666662</v>
      </c>
      <c r="N6" s="68">
        <f t="shared" si="1"/>
        <v>9.4524999999999864</v>
      </c>
      <c r="O6" s="46">
        <v>211</v>
      </c>
      <c r="P6" s="47">
        <v>235</v>
      </c>
      <c r="Q6" s="80">
        <f t="shared" si="2"/>
        <v>100.09689910912807</v>
      </c>
    </row>
    <row r="7" spans="1:18" ht="16.05" customHeight="1" x14ac:dyDescent="0.3">
      <c r="A7" s="37">
        <v>10</v>
      </c>
      <c r="B7" s="73">
        <v>222.625</v>
      </c>
      <c r="C7" s="73">
        <v>222.14736842105265</v>
      </c>
      <c r="D7" s="68">
        <v>221.4</v>
      </c>
      <c r="E7" s="73">
        <v>224.55</v>
      </c>
      <c r="F7" s="73">
        <v>221.86363636363637</v>
      </c>
      <c r="G7" s="73">
        <v>224.05833333333331</v>
      </c>
      <c r="H7" s="73">
        <v>222.7</v>
      </c>
      <c r="I7" s="73">
        <v>223.59299999999999</v>
      </c>
      <c r="J7" s="73">
        <v>226.7</v>
      </c>
      <c r="K7" s="73">
        <v>226</v>
      </c>
      <c r="L7" s="70">
        <v>223</v>
      </c>
      <c r="M7" s="68">
        <f t="shared" si="0"/>
        <v>223.56373381180228</v>
      </c>
      <c r="N7" s="68">
        <f t="shared" si="1"/>
        <v>5.2999999999999829</v>
      </c>
      <c r="O7" s="46">
        <v>211</v>
      </c>
      <c r="P7" s="47">
        <v>235</v>
      </c>
      <c r="Q7" s="80">
        <f t="shared" si="2"/>
        <v>100.08374515920893</v>
      </c>
    </row>
    <row r="8" spans="1:18" ht="16.05" customHeight="1" x14ac:dyDescent="0.3">
      <c r="A8" s="37">
        <v>11</v>
      </c>
      <c r="B8" s="73">
        <v>222.65625</v>
      </c>
      <c r="C8" s="73">
        <v>221.82631578947368</v>
      </c>
      <c r="D8" s="68">
        <v>220.2</v>
      </c>
      <c r="E8" s="73">
        <v>224.94</v>
      </c>
      <c r="F8" s="73">
        <v>220.5</v>
      </c>
      <c r="G8" s="73">
        <v>225.35416666666666</v>
      </c>
      <c r="H8" s="73">
        <v>222.8</v>
      </c>
      <c r="I8" s="73">
        <v>224.09899999999999</v>
      </c>
      <c r="J8" s="73">
        <v>223.69</v>
      </c>
      <c r="K8" s="73">
        <v>223.9</v>
      </c>
      <c r="L8" s="70">
        <v>223</v>
      </c>
      <c r="M8" s="68">
        <f t="shared" si="0"/>
        <v>222.99657324561403</v>
      </c>
      <c r="N8" s="68">
        <f t="shared" si="1"/>
        <v>5.1541666666666686</v>
      </c>
      <c r="O8" s="46">
        <v>211</v>
      </c>
      <c r="P8" s="47">
        <v>235</v>
      </c>
      <c r="Q8" s="80">
        <f t="shared" si="2"/>
        <v>99.829841931691178</v>
      </c>
    </row>
    <row r="9" spans="1:18" ht="16.05" customHeight="1" x14ac:dyDescent="0.3">
      <c r="A9" s="37">
        <v>12</v>
      </c>
      <c r="B9" s="73">
        <v>222.625</v>
      </c>
      <c r="C9" s="73">
        <v>222.87664999999998</v>
      </c>
      <c r="D9" s="68">
        <v>220.68181818181819</v>
      </c>
      <c r="E9" s="73">
        <v>225.09</v>
      </c>
      <c r="F9" s="73">
        <v>221.6</v>
      </c>
      <c r="G9" s="73">
        <v>225.45</v>
      </c>
      <c r="H9" s="73">
        <v>223.7</v>
      </c>
      <c r="I9" s="73">
        <v>224.78299999999999</v>
      </c>
      <c r="J9" s="73">
        <v>225.67</v>
      </c>
      <c r="K9" s="73">
        <v>225.1</v>
      </c>
      <c r="L9" s="70">
        <v>223</v>
      </c>
      <c r="M9" s="68">
        <f t="shared" si="0"/>
        <v>223.75764681818183</v>
      </c>
      <c r="N9" s="68">
        <f t="shared" si="1"/>
        <v>4.9881818181818005</v>
      </c>
      <c r="O9" s="46">
        <v>211</v>
      </c>
      <c r="P9" s="47">
        <v>235</v>
      </c>
      <c r="Q9" s="80">
        <f t="shared" si="2"/>
        <v>100.17055503477617</v>
      </c>
    </row>
    <row r="10" spans="1:18" ht="16.05" customHeight="1" x14ac:dyDescent="0.3">
      <c r="A10" s="37">
        <v>1</v>
      </c>
      <c r="B10" s="73">
        <v>224.1875</v>
      </c>
      <c r="C10" s="73">
        <v>224.30789473684212</v>
      </c>
      <c r="D10" s="68">
        <v>221.73684210526315</v>
      </c>
      <c r="E10" s="73">
        <v>223.59</v>
      </c>
      <c r="F10" s="73">
        <v>220.52380952380952</v>
      </c>
      <c r="G10" s="73">
        <v>226.219696969697</v>
      </c>
      <c r="H10" s="73">
        <v>223.4</v>
      </c>
      <c r="I10" s="73">
        <v>225.53299999999999</v>
      </c>
      <c r="J10" s="73">
        <v>225.81</v>
      </c>
      <c r="K10" s="73">
        <v>225.6</v>
      </c>
      <c r="L10" s="70">
        <v>223</v>
      </c>
      <c r="M10" s="68">
        <f t="shared" si="0"/>
        <v>224.09087433356117</v>
      </c>
      <c r="N10" s="68">
        <f t="shared" si="1"/>
        <v>5.6958874458874789</v>
      </c>
      <c r="O10" s="46">
        <v>211</v>
      </c>
      <c r="P10" s="47">
        <v>235</v>
      </c>
      <c r="Q10" s="80">
        <f t="shared" si="2"/>
        <v>100.31973244007632</v>
      </c>
    </row>
    <row r="11" spans="1:18" ht="16.05" customHeight="1" x14ac:dyDescent="0.3">
      <c r="A11" s="37">
        <v>2</v>
      </c>
      <c r="B11" s="73">
        <v>224.5</v>
      </c>
      <c r="C11" s="73">
        <v>223.86757894736843</v>
      </c>
      <c r="D11" s="68">
        <v>221.0952380952381</v>
      </c>
      <c r="E11" s="73">
        <v>223.49</v>
      </c>
      <c r="F11" s="73">
        <v>221.73684210526315</v>
      </c>
      <c r="G11" s="73">
        <v>226.64166666666671</v>
      </c>
      <c r="H11" s="73">
        <v>225.3</v>
      </c>
      <c r="I11" s="73">
        <v>226.845</v>
      </c>
      <c r="J11" s="73">
        <v>225.4</v>
      </c>
      <c r="K11" s="73">
        <v>225.4</v>
      </c>
      <c r="L11" s="70">
        <v>223</v>
      </c>
      <c r="M11" s="68">
        <f t="shared" si="0"/>
        <v>224.42763258145365</v>
      </c>
      <c r="N11" s="68">
        <f t="shared" si="1"/>
        <v>5.7497619047618969</v>
      </c>
      <c r="O11" s="46">
        <v>211</v>
      </c>
      <c r="P11" s="47">
        <v>235</v>
      </c>
      <c r="Q11" s="80">
        <f t="shared" si="2"/>
        <v>100.47049046369526</v>
      </c>
    </row>
    <row r="12" spans="1:18" ht="16.05" customHeight="1" x14ac:dyDescent="0.3">
      <c r="A12" s="37">
        <v>3</v>
      </c>
      <c r="B12" s="73">
        <v>224.4375</v>
      </c>
      <c r="C12" s="73">
        <v>222.95</v>
      </c>
      <c r="D12" s="68">
        <v>223</v>
      </c>
      <c r="E12" s="73">
        <v>223.36</v>
      </c>
      <c r="F12" s="73">
        <v>223.04545454545453</v>
      </c>
      <c r="G12" s="73">
        <v>227.34027777777774</v>
      </c>
      <c r="H12" s="73">
        <v>223.8</v>
      </c>
      <c r="I12" s="73">
        <v>225.61500000000001</v>
      </c>
      <c r="J12" s="73">
        <v>225.71</v>
      </c>
      <c r="K12" s="73">
        <v>225.8</v>
      </c>
      <c r="L12" s="70">
        <v>223</v>
      </c>
      <c r="M12" s="68">
        <f t="shared" ref="M12:M20" si="3">AVERAGE(B12:K12)</f>
        <v>224.50582323232325</v>
      </c>
      <c r="N12" s="68">
        <f t="shared" si="1"/>
        <v>4.3902777777777544</v>
      </c>
      <c r="O12" s="46">
        <v>211</v>
      </c>
      <c r="P12" s="47">
        <v>235</v>
      </c>
      <c r="Q12" s="80">
        <f t="shared" si="2"/>
        <v>100.50549441107989</v>
      </c>
    </row>
    <row r="13" spans="1:18" ht="16.05" customHeight="1" x14ac:dyDescent="0.3">
      <c r="A13" s="37">
        <v>4</v>
      </c>
      <c r="B13" s="73">
        <v>223.4375</v>
      </c>
      <c r="C13" s="73">
        <v>222.05552380952378</v>
      </c>
      <c r="D13" s="68">
        <v>224.53846153846155</v>
      </c>
      <c r="E13" s="73">
        <v>224.67</v>
      </c>
      <c r="F13" s="73">
        <v>224.47619047619048</v>
      </c>
      <c r="G13" s="73">
        <v>225.77380952380955</v>
      </c>
      <c r="H13" s="73">
        <v>224.1</v>
      </c>
      <c r="I13" s="73">
        <v>224.89699999999999</v>
      </c>
      <c r="J13" s="73">
        <v>226.58</v>
      </c>
      <c r="K13" s="73">
        <v>225.9</v>
      </c>
      <c r="L13" s="70">
        <v>223</v>
      </c>
      <c r="M13" s="68">
        <f t="shared" si="3"/>
        <v>224.64284853479853</v>
      </c>
      <c r="N13" s="68">
        <f t="shared" si="1"/>
        <v>4.5244761904762356</v>
      </c>
      <c r="O13" s="46">
        <v>211</v>
      </c>
      <c r="P13" s="47">
        <v>235</v>
      </c>
      <c r="Q13" s="80">
        <f t="shared" si="2"/>
        <v>100.56683712181153</v>
      </c>
    </row>
    <row r="14" spans="1:18" ht="16.05" customHeight="1" x14ac:dyDescent="0.3">
      <c r="A14" s="37">
        <v>5</v>
      </c>
      <c r="B14" s="73">
        <v>226.03125</v>
      </c>
      <c r="C14" s="73">
        <v>221.19285714285715</v>
      </c>
      <c r="D14" s="68">
        <v>220.8</v>
      </c>
      <c r="E14" s="73">
        <v>225.49</v>
      </c>
      <c r="F14" s="73">
        <v>223.04166666666666</v>
      </c>
      <c r="G14" s="73">
        <v>225.32407407407408</v>
      </c>
      <c r="H14" s="73">
        <v>223.7</v>
      </c>
      <c r="I14" s="73">
        <v>224.25299999999999</v>
      </c>
      <c r="J14" s="73">
        <v>224.64</v>
      </c>
      <c r="K14" s="73">
        <v>227.9</v>
      </c>
      <c r="L14" s="70">
        <v>223</v>
      </c>
      <c r="M14" s="68">
        <f t="shared" si="3"/>
        <v>224.23728478835983</v>
      </c>
      <c r="N14" s="68">
        <f t="shared" si="1"/>
        <v>7.0999999999999943</v>
      </c>
      <c r="O14" s="46">
        <v>211</v>
      </c>
      <c r="P14" s="47">
        <v>235</v>
      </c>
      <c r="Q14" s="80">
        <f t="shared" si="2"/>
        <v>100.3852766426036</v>
      </c>
    </row>
    <row r="15" spans="1:18" ht="16.05" customHeight="1" x14ac:dyDescent="0.3">
      <c r="A15" s="37">
        <v>6</v>
      </c>
      <c r="B15" s="73">
        <v>226.34375</v>
      </c>
      <c r="C15" s="73">
        <v>222.92061904761903</v>
      </c>
      <c r="D15" s="68">
        <v>220.55</v>
      </c>
      <c r="E15" s="73">
        <v>225.17</v>
      </c>
      <c r="F15" s="73">
        <v>222.15</v>
      </c>
      <c r="G15" s="73">
        <v>225.06140350877189</v>
      </c>
      <c r="H15" s="73">
        <v>223.3</v>
      </c>
      <c r="I15" s="73">
        <v>227.02699999999999</v>
      </c>
      <c r="J15" s="73">
        <v>226.06</v>
      </c>
      <c r="K15" s="73">
        <v>225</v>
      </c>
      <c r="L15" s="70">
        <v>223</v>
      </c>
      <c r="M15" s="68">
        <f t="shared" si="3"/>
        <v>224.35827725563908</v>
      </c>
      <c r="N15" s="68">
        <f t="shared" si="1"/>
        <v>6.4769999999999754</v>
      </c>
      <c r="O15" s="46">
        <v>211</v>
      </c>
      <c r="P15" s="47">
        <v>235</v>
      </c>
      <c r="Q15" s="80">
        <f t="shared" si="2"/>
        <v>100.43944186455124</v>
      </c>
      <c r="R15" s="8"/>
    </row>
    <row r="16" spans="1:18" ht="16.05" customHeight="1" x14ac:dyDescent="0.3">
      <c r="A16" s="37">
        <v>7</v>
      </c>
      <c r="B16" s="73">
        <v>225.625</v>
      </c>
      <c r="C16" s="73">
        <v>221.83500000000001</v>
      </c>
      <c r="D16" s="68">
        <v>220.94736842105263</v>
      </c>
      <c r="E16" s="73">
        <v>224.71</v>
      </c>
      <c r="F16" s="73">
        <v>221.66666666666666</v>
      </c>
      <c r="G16" s="73">
        <v>223.63636363636363</v>
      </c>
      <c r="H16" s="73">
        <v>222.8</v>
      </c>
      <c r="I16" s="73">
        <v>228.18100000000001</v>
      </c>
      <c r="J16" s="73">
        <v>226.14</v>
      </c>
      <c r="K16" s="73">
        <v>224.9</v>
      </c>
      <c r="L16" s="70">
        <v>223</v>
      </c>
      <c r="M16" s="68">
        <f t="shared" si="3"/>
        <v>224.04413987240832</v>
      </c>
      <c r="N16" s="68">
        <f t="shared" si="1"/>
        <v>7.2336315789473815</v>
      </c>
      <c r="O16" s="46">
        <v>211</v>
      </c>
      <c r="P16" s="47">
        <v>235</v>
      </c>
      <c r="Q16" s="80">
        <f t="shared" si="2"/>
        <v>100.29881062140555</v>
      </c>
      <c r="R16" s="8"/>
    </row>
    <row r="17" spans="1:18" ht="16.05" customHeight="1" x14ac:dyDescent="0.3">
      <c r="A17" s="37">
        <v>8</v>
      </c>
      <c r="B17" s="73">
        <v>225.46875</v>
      </c>
      <c r="C17" s="73">
        <v>223.1847083333333</v>
      </c>
      <c r="D17" s="68">
        <v>220.8</v>
      </c>
      <c r="E17" s="73">
        <v>223.63</v>
      </c>
      <c r="F17" s="73">
        <v>222.33333333333334</v>
      </c>
      <c r="G17" s="73">
        <v>223.10526315789474</v>
      </c>
      <c r="H17" s="73">
        <v>223.2</v>
      </c>
      <c r="I17" s="73">
        <v>228.15</v>
      </c>
      <c r="J17" s="73">
        <v>225.75</v>
      </c>
      <c r="K17" s="73">
        <v>226.4</v>
      </c>
      <c r="L17" s="70">
        <v>223</v>
      </c>
      <c r="M17" s="68">
        <f t="shared" si="3"/>
        <v>224.20220548245615</v>
      </c>
      <c r="N17" s="68">
        <f t="shared" si="1"/>
        <v>7.3499999999999943</v>
      </c>
      <c r="O17" s="46">
        <v>211</v>
      </c>
      <c r="P17" s="47">
        <v>235</v>
      </c>
      <c r="Q17" s="80">
        <f t="shared" si="2"/>
        <v>100.36957253777155</v>
      </c>
      <c r="R17" s="8"/>
    </row>
    <row r="18" spans="1:18" ht="16.05" customHeight="1" x14ac:dyDescent="0.3">
      <c r="A18" s="37">
        <v>9</v>
      </c>
      <c r="B18" s="73">
        <v>225.15625</v>
      </c>
      <c r="C18" s="73">
        <v>223.32415</v>
      </c>
      <c r="D18" s="68">
        <v>221.69230769230768</v>
      </c>
      <c r="E18" s="73">
        <v>225.18</v>
      </c>
      <c r="F18" s="73">
        <v>221.4</v>
      </c>
      <c r="G18" s="73">
        <v>223.44791666666666</v>
      </c>
      <c r="H18" s="73">
        <v>226.3</v>
      </c>
      <c r="I18" s="73">
        <v>227.69200000000001</v>
      </c>
      <c r="J18" s="73">
        <v>224.88</v>
      </c>
      <c r="K18" s="73">
        <v>227.5</v>
      </c>
      <c r="L18" s="70">
        <v>223</v>
      </c>
      <c r="M18" s="68">
        <f t="shared" si="3"/>
        <v>224.65726243589748</v>
      </c>
      <c r="N18" s="68">
        <f>MAX(B18:K18)-MIN(B18:K18)</f>
        <v>6.2920000000000016</v>
      </c>
      <c r="O18" s="46">
        <v>211</v>
      </c>
      <c r="P18" s="47">
        <v>235</v>
      </c>
      <c r="Q18" s="80">
        <f>M18/M$3*100</f>
        <v>100.5732898553553</v>
      </c>
      <c r="R18" s="8"/>
    </row>
    <row r="19" spans="1:18" ht="16.05" customHeight="1" x14ac:dyDescent="0.3">
      <c r="A19" s="37">
        <v>10</v>
      </c>
      <c r="B19" s="73">
        <v>225.53125</v>
      </c>
      <c r="C19" s="73">
        <v>222.07380952380959</v>
      </c>
      <c r="D19" s="73">
        <v>221.94117647058823</v>
      </c>
      <c r="E19" s="73">
        <v>225.8</v>
      </c>
      <c r="F19" s="73">
        <v>221.45454545454547</v>
      </c>
      <c r="G19" s="73">
        <v>223.42028985507244</v>
      </c>
      <c r="H19" s="73">
        <v>228.4</v>
      </c>
      <c r="I19" s="73">
        <v>226.81700000000001</v>
      </c>
      <c r="J19" s="73">
        <v>226.5</v>
      </c>
      <c r="K19" s="73">
        <v>227.7</v>
      </c>
      <c r="L19" s="70">
        <v>223</v>
      </c>
      <c r="M19" s="68">
        <f t="shared" si="3"/>
        <v>224.96380713040156</v>
      </c>
      <c r="N19" s="68">
        <f>MAX(B19:K19)-MIN(B19:K19)</f>
        <v>6.9454545454545382</v>
      </c>
      <c r="O19" s="46">
        <v>211</v>
      </c>
      <c r="P19" s="47">
        <v>235</v>
      </c>
      <c r="Q19" s="80">
        <f>M19/M$3*100</f>
        <v>100.71052204664836</v>
      </c>
    </row>
    <row r="20" spans="1:18" ht="16.05" customHeight="1" x14ac:dyDescent="0.3">
      <c r="A20" s="37">
        <v>11</v>
      </c>
      <c r="B20" s="73">
        <v>225.54166666666666</v>
      </c>
      <c r="C20" s="73">
        <v>221.18414285714286</v>
      </c>
      <c r="D20" s="68"/>
      <c r="E20" s="73"/>
      <c r="F20" s="73">
        <v>220.85714285714286</v>
      </c>
      <c r="G20" s="73"/>
      <c r="H20" s="73">
        <v>227.8</v>
      </c>
      <c r="I20" s="73"/>
      <c r="J20" s="73"/>
      <c r="K20" s="73">
        <v>227.8</v>
      </c>
      <c r="L20" s="70">
        <v>223</v>
      </c>
      <c r="M20" s="68">
        <f t="shared" si="3"/>
        <v>224.63659047619049</v>
      </c>
      <c r="N20" s="68">
        <f>MAX(B20:K20)-MIN(B20:K20)</f>
        <v>6.9428571428571502</v>
      </c>
      <c r="O20" s="46">
        <v>211</v>
      </c>
      <c r="P20" s="47">
        <v>235</v>
      </c>
      <c r="Q20" s="80">
        <f>M20/M$3*100</f>
        <v>100.56403554960551</v>
      </c>
    </row>
    <row r="44" spans="5:5" x14ac:dyDescent="0.2">
      <c r="E44" s="9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20"/>
  <sheetViews>
    <sheetView zoomScale="65" zoomScaleNormal="65" workbookViewId="0">
      <selection activeCell="M20" sqref="M20"/>
    </sheetView>
  </sheetViews>
  <sheetFormatPr defaultRowHeight="13.2" x14ac:dyDescent="0.2"/>
  <cols>
    <col min="1" max="1" width="3.6640625" customWidth="1"/>
    <col min="2" max="10" width="9.6640625" customWidth="1"/>
    <col min="11" max="11" width="9.33203125" customWidth="1"/>
    <col min="12" max="12" width="6.88671875" customWidth="1"/>
    <col min="13" max="13" width="9.77734375" customWidth="1"/>
    <col min="14" max="14" width="7.21875" customWidth="1"/>
    <col min="15" max="16" width="2.6640625" customWidth="1"/>
  </cols>
  <sheetData>
    <row r="1" spans="1:18" ht="20.100000000000001" customHeight="1" x14ac:dyDescent="0.45">
      <c r="F1" s="32" t="s">
        <v>68</v>
      </c>
    </row>
    <row r="2" spans="1:18" ht="16.05" customHeight="1" x14ac:dyDescent="0.3">
      <c r="A2" s="50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45" t="s">
        <v>53</v>
      </c>
      <c r="N2" s="45" t="s">
        <v>32</v>
      </c>
      <c r="O2" s="46" t="s">
        <v>33</v>
      </c>
      <c r="P2" s="47" t="s">
        <v>34</v>
      </c>
      <c r="Q2" s="31" t="s">
        <v>144</v>
      </c>
    </row>
    <row r="3" spans="1:18" ht="16.05" customHeight="1" x14ac:dyDescent="0.3">
      <c r="A3" s="37">
        <v>6</v>
      </c>
      <c r="B3" s="73"/>
      <c r="C3" s="73"/>
      <c r="D3" s="73"/>
      <c r="E3" s="73"/>
      <c r="F3" s="73"/>
      <c r="G3" s="73">
        <v>294.37000000000006</v>
      </c>
      <c r="H3" s="73"/>
      <c r="I3" s="73"/>
      <c r="J3" s="73"/>
      <c r="K3" s="73">
        <v>297</v>
      </c>
      <c r="L3" s="70">
        <v>297</v>
      </c>
      <c r="M3" s="68">
        <f t="shared" ref="M3:M20" si="0">AVERAGE(B3:K3)</f>
        <v>295.68500000000006</v>
      </c>
      <c r="N3" s="68">
        <f t="shared" ref="N3:N17" si="1">MAX(B3:K3)-MIN(B3:K3)</f>
        <v>2.6299999999999386</v>
      </c>
      <c r="O3" s="46">
        <v>282</v>
      </c>
      <c r="P3" s="47">
        <v>312</v>
      </c>
      <c r="Q3" s="80">
        <f>M3/M3*100</f>
        <v>100</v>
      </c>
    </row>
    <row r="4" spans="1:18" ht="16.05" customHeight="1" x14ac:dyDescent="0.3">
      <c r="A4" s="37">
        <v>7</v>
      </c>
      <c r="B4" s="73">
        <v>298.25</v>
      </c>
      <c r="C4" s="180"/>
      <c r="D4" s="181"/>
      <c r="E4" s="73">
        <v>294.24</v>
      </c>
      <c r="F4" s="181"/>
      <c r="G4" s="73">
        <v>294.70535714285717</v>
      </c>
      <c r="H4" s="182"/>
      <c r="I4" s="181"/>
      <c r="J4" s="73">
        <v>290.23</v>
      </c>
      <c r="K4" s="73">
        <v>298.10000000000002</v>
      </c>
      <c r="L4" s="70">
        <v>297</v>
      </c>
      <c r="M4" s="68">
        <f t="shared" si="0"/>
        <v>295.10507142857142</v>
      </c>
      <c r="N4" s="68">
        <f>MAX(B4:K4)-MIN(B4:K4)</f>
        <v>8.0199999999999818</v>
      </c>
      <c r="O4" s="46">
        <v>282</v>
      </c>
      <c r="P4" s="47">
        <v>312</v>
      </c>
      <c r="Q4" s="80">
        <f>M4/M$3*100</f>
        <v>99.803869465333506</v>
      </c>
    </row>
    <row r="5" spans="1:18" ht="16.05" customHeight="1" x14ac:dyDescent="0.3">
      <c r="A5" s="37">
        <v>8</v>
      </c>
      <c r="B5" s="73">
        <v>297.75</v>
      </c>
      <c r="C5" s="73">
        <v>296.32804545454542</v>
      </c>
      <c r="D5" s="68">
        <v>294.83333333333331</v>
      </c>
      <c r="E5" s="73">
        <v>291.41000000000003</v>
      </c>
      <c r="F5" s="73">
        <v>287.8</v>
      </c>
      <c r="G5" s="73">
        <v>294.50961538461542</v>
      </c>
      <c r="H5" s="73">
        <v>295.7</v>
      </c>
      <c r="I5" s="73">
        <v>298.05700000000002</v>
      </c>
      <c r="J5" s="73">
        <v>291.02</v>
      </c>
      <c r="K5" s="73">
        <v>296.2</v>
      </c>
      <c r="L5" s="70">
        <v>297</v>
      </c>
      <c r="M5" s="68">
        <f t="shared" si="0"/>
        <v>294.36079941724944</v>
      </c>
      <c r="N5" s="68">
        <f t="shared" si="1"/>
        <v>10.257000000000005</v>
      </c>
      <c r="O5" s="46">
        <v>282</v>
      </c>
      <c r="P5" s="47">
        <v>312</v>
      </c>
      <c r="Q5" s="80">
        <f t="shared" ref="Q5:Q17" si="2">M5/M$3*100</f>
        <v>99.55215835001755</v>
      </c>
    </row>
    <row r="6" spans="1:18" ht="16.05" customHeight="1" x14ac:dyDescent="0.3">
      <c r="A6" s="37">
        <v>9</v>
      </c>
      <c r="B6" s="73">
        <v>296.84375</v>
      </c>
      <c r="C6" s="73">
        <v>295.72250000000003</v>
      </c>
      <c r="D6" s="68">
        <v>295.05555555555554</v>
      </c>
      <c r="E6" s="73">
        <v>292.07</v>
      </c>
      <c r="F6" s="73">
        <v>292.8</v>
      </c>
      <c r="G6" s="73">
        <v>297.19270833333337</v>
      </c>
      <c r="H6" s="73">
        <v>294.8</v>
      </c>
      <c r="I6" s="73">
        <v>298.024</v>
      </c>
      <c r="J6" s="73">
        <v>291.88</v>
      </c>
      <c r="K6" s="73">
        <v>296</v>
      </c>
      <c r="L6" s="70">
        <v>297</v>
      </c>
      <c r="M6" s="68">
        <f t="shared" si="0"/>
        <v>295.03885138888893</v>
      </c>
      <c r="N6" s="68">
        <f t="shared" si="1"/>
        <v>6.1440000000000055</v>
      </c>
      <c r="O6" s="46">
        <v>282</v>
      </c>
      <c r="P6" s="47">
        <v>312</v>
      </c>
      <c r="Q6" s="80">
        <f t="shared" si="2"/>
        <v>99.781473997290661</v>
      </c>
    </row>
    <row r="7" spans="1:18" ht="16.05" customHeight="1" x14ac:dyDescent="0.3">
      <c r="A7" s="37">
        <v>10</v>
      </c>
      <c r="B7" s="73">
        <v>299.125</v>
      </c>
      <c r="C7" s="73">
        <v>295.75089473684216</v>
      </c>
      <c r="D7" s="68">
        <v>297</v>
      </c>
      <c r="E7" s="73">
        <v>292.86</v>
      </c>
      <c r="F7" s="73">
        <v>291.59090909090907</v>
      </c>
      <c r="G7" s="73">
        <v>296.70416666666665</v>
      </c>
      <c r="H7" s="73">
        <v>293.5</v>
      </c>
      <c r="I7" s="73">
        <v>294.92500000000001</v>
      </c>
      <c r="J7" s="73">
        <v>293.39999999999998</v>
      </c>
      <c r="K7" s="73">
        <v>293.60000000000002</v>
      </c>
      <c r="L7" s="70">
        <v>297</v>
      </c>
      <c r="M7" s="68">
        <f t="shared" si="0"/>
        <v>294.84559704944178</v>
      </c>
      <c r="N7" s="68">
        <f t="shared" si="1"/>
        <v>7.5340909090909349</v>
      </c>
      <c r="O7" s="46">
        <v>282</v>
      </c>
      <c r="P7" s="47">
        <v>312</v>
      </c>
      <c r="Q7" s="80">
        <f t="shared" si="2"/>
        <v>99.716115815628697</v>
      </c>
    </row>
    <row r="8" spans="1:18" ht="16.05" customHeight="1" x14ac:dyDescent="0.3">
      <c r="A8" s="37">
        <v>11</v>
      </c>
      <c r="B8" s="73">
        <v>298.28125</v>
      </c>
      <c r="C8" s="73">
        <v>297.52894736842109</v>
      </c>
      <c r="D8" s="68">
        <v>298.2</v>
      </c>
      <c r="E8" s="73">
        <v>295.01</v>
      </c>
      <c r="F8" s="73">
        <v>293.3</v>
      </c>
      <c r="G8" s="73">
        <v>295.75999999999993</v>
      </c>
      <c r="H8" s="73">
        <v>294.3</v>
      </c>
      <c r="I8" s="73">
        <v>291.02100000000002</v>
      </c>
      <c r="J8" s="73">
        <v>295.83</v>
      </c>
      <c r="K8" s="73">
        <v>294</v>
      </c>
      <c r="L8" s="70">
        <v>297</v>
      </c>
      <c r="M8" s="68">
        <f t="shared" si="0"/>
        <v>295.32311973684216</v>
      </c>
      <c r="N8" s="68">
        <f t="shared" si="1"/>
        <v>7.260249999999985</v>
      </c>
      <c r="O8" s="46">
        <v>282</v>
      </c>
      <c r="P8" s="47">
        <v>312</v>
      </c>
      <c r="Q8" s="80">
        <f t="shared" si="2"/>
        <v>99.877612911321876</v>
      </c>
    </row>
    <row r="9" spans="1:18" ht="16.05" customHeight="1" x14ac:dyDescent="0.3">
      <c r="A9" s="37">
        <v>12</v>
      </c>
      <c r="B9" s="73">
        <v>297.25</v>
      </c>
      <c r="C9" s="73">
        <v>295.97085000000004</v>
      </c>
      <c r="D9" s="68">
        <v>293.63636363636363</v>
      </c>
      <c r="E9" s="73">
        <v>294.95</v>
      </c>
      <c r="F9" s="73">
        <v>293.39999999999998</v>
      </c>
      <c r="G9" s="73">
        <v>294.12916666666666</v>
      </c>
      <c r="H9" s="73">
        <v>295.7</v>
      </c>
      <c r="I9" s="73">
        <v>292.27600000000001</v>
      </c>
      <c r="J9" s="73">
        <v>296.77</v>
      </c>
      <c r="K9" s="73">
        <v>294.8</v>
      </c>
      <c r="L9" s="70">
        <v>297</v>
      </c>
      <c r="M9" s="68">
        <f t="shared" si="0"/>
        <v>294.888238030303</v>
      </c>
      <c r="N9" s="68">
        <f t="shared" si="1"/>
        <v>4.9739999999999895</v>
      </c>
      <c r="O9" s="46">
        <v>282</v>
      </c>
      <c r="P9" s="47">
        <v>312</v>
      </c>
      <c r="Q9" s="80">
        <f t="shared" si="2"/>
        <v>99.730536899167333</v>
      </c>
    </row>
    <row r="10" spans="1:18" ht="16.05" customHeight="1" x14ac:dyDescent="0.3">
      <c r="A10" s="37">
        <v>1</v>
      </c>
      <c r="B10" s="73">
        <v>299.28125</v>
      </c>
      <c r="C10" s="73">
        <v>294.10263157894735</v>
      </c>
      <c r="D10" s="68">
        <v>293</v>
      </c>
      <c r="E10" s="73">
        <v>292.05</v>
      </c>
      <c r="F10" s="73">
        <v>291.66666666666669</v>
      </c>
      <c r="G10" s="73">
        <v>295.50000000000006</v>
      </c>
      <c r="H10" s="73">
        <v>295.10000000000002</v>
      </c>
      <c r="I10" s="73">
        <v>292.89400000000001</v>
      </c>
      <c r="J10" s="73">
        <v>297.19</v>
      </c>
      <c r="K10" s="73">
        <v>295.10000000000002</v>
      </c>
      <c r="L10" s="70">
        <v>297</v>
      </c>
      <c r="M10" s="68">
        <f t="shared" si="0"/>
        <v>294.58845482456144</v>
      </c>
      <c r="N10" s="68">
        <f t="shared" si="1"/>
        <v>7.6145833333333144</v>
      </c>
      <c r="O10" s="46">
        <v>282</v>
      </c>
      <c r="P10" s="47">
        <v>312</v>
      </c>
      <c r="Q10" s="80">
        <f t="shared" si="2"/>
        <v>99.629150895230197</v>
      </c>
    </row>
    <row r="11" spans="1:18" ht="16.05" customHeight="1" x14ac:dyDescent="0.3">
      <c r="A11" s="37">
        <v>2</v>
      </c>
      <c r="B11" s="73">
        <v>297.5625</v>
      </c>
      <c r="C11" s="73">
        <v>293.91315789473686</v>
      </c>
      <c r="D11" s="68">
        <v>299.09523809523807</v>
      </c>
      <c r="E11" s="73">
        <v>295</v>
      </c>
      <c r="F11" s="73">
        <v>293.15789473684208</v>
      </c>
      <c r="G11" s="73">
        <v>295.84583333333336</v>
      </c>
      <c r="H11" s="73">
        <v>294.39999999999998</v>
      </c>
      <c r="I11" s="73">
        <v>298.96600000000001</v>
      </c>
      <c r="J11" s="73">
        <v>297.31</v>
      </c>
      <c r="K11" s="73">
        <v>293.39999999999998</v>
      </c>
      <c r="L11" s="70">
        <v>297</v>
      </c>
      <c r="M11" s="68">
        <f t="shared" si="0"/>
        <v>295.865062406015</v>
      </c>
      <c r="N11" s="68">
        <f t="shared" si="1"/>
        <v>5.9373433583959923</v>
      </c>
      <c r="O11" s="46">
        <v>282</v>
      </c>
      <c r="P11" s="47">
        <v>312</v>
      </c>
      <c r="Q11" s="80">
        <f t="shared" si="2"/>
        <v>100.06089669953326</v>
      </c>
    </row>
    <row r="12" spans="1:18" ht="16.05" customHeight="1" x14ac:dyDescent="0.3">
      <c r="A12" s="37">
        <v>3</v>
      </c>
      <c r="B12" s="73">
        <v>297.875</v>
      </c>
      <c r="C12" s="73">
        <v>294.87061904761902</v>
      </c>
      <c r="D12" s="68">
        <v>297.3478260869565</v>
      </c>
      <c r="E12" s="73">
        <v>293.98</v>
      </c>
      <c r="F12" s="73">
        <v>294.63636363636363</v>
      </c>
      <c r="G12" s="73">
        <v>296.2569444444444</v>
      </c>
      <c r="H12" s="73">
        <v>294</v>
      </c>
      <c r="I12" s="73">
        <v>297.48599999999999</v>
      </c>
      <c r="J12" s="73">
        <v>296.12</v>
      </c>
      <c r="K12" s="73">
        <v>292.8</v>
      </c>
      <c r="L12" s="70">
        <v>297</v>
      </c>
      <c r="M12" s="68">
        <f t="shared" si="0"/>
        <v>295.53727532153835</v>
      </c>
      <c r="N12" s="68">
        <f t="shared" si="1"/>
        <v>5.0749999999999886</v>
      </c>
      <c r="O12" s="46">
        <v>282</v>
      </c>
      <c r="P12" s="47">
        <v>312</v>
      </c>
      <c r="Q12" s="80">
        <f t="shared" si="2"/>
        <v>99.95003984697847</v>
      </c>
    </row>
    <row r="13" spans="1:18" ht="16.05" customHeight="1" x14ac:dyDescent="0.3">
      <c r="A13" s="37">
        <v>4</v>
      </c>
      <c r="B13" s="73">
        <v>297.9375</v>
      </c>
      <c r="C13" s="73">
        <v>294.6690476190476</v>
      </c>
      <c r="D13" s="68">
        <v>300.38461538461536</v>
      </c>
      <c r="E13" s="73">
        <v>294.88</v>
      </c>
      <c r="F13" s="73">
        <v>294.8095238095238</v>
      </c>
      <c r="G13" s="73">
        <v>296.97619047619042</v>
      </c>
      <c r="H13" s="73">
        <v>294.8</v>
      </c>
      <c r="I13" s="73">
        <v>294.61200000000002</v>
      </c>
      <c r="J13" s="73">
        <v>293.67</v>
      </c>
      <c r="K13" s="73">
        <v>291.8</v>
      </c>
      <c r="L13" s="70">
        <v>297</v>
      </c>
      <c r="M13" s="68">
        <f t="shared" si="0"/>
        <v>295.45388772893773</v>
      </c>
      <c r="N13" s="68">
        <f t="shared" si="1"/>
        <v>8.584615384615347</v>
      </c>
      <c r="O13" s="46">
        <v>282</v>
      </c>
      <c r="P13" s="47">
        <v>312</v>
      </c>
      <c r="Q13" s="80">
        <f t="shared" si="2"/>
        <v>99.92183835126491</v>
      </c>
    </row>
    <row r="14" spans="1:18" ht="16.05" customHeight="1" x14ac:dyDescent="0.3">
      <c r="A14" s="37">
        <v>5</v>
      </c>
      <c r="B14" s="73">
        <v>298.9375</v>
      </c>
      <c r="C14" s="73">
        <v>294.39523809523808</v>
      </c>
      <c r="D14" s="68">
        <v>291.89999999999998</v>
      </c>
      <c r="E14" s="73">
        <v>294.93</v>
      </c>
      <c r="F14" s="73">
        <v>294.33333333333331</v>
      </c>
      <c r="G14" s="73">
        <v>296.71296296296293</v>
      </c>
      <c r="H14" s="73">
        <v>294.8</v>
      </c>
      <c r="I14" s="73">
        <v>292.80900000000003</v>
      </c>
      <c r="J14" s="73">
        <v>295.7</v>
      </c>
      <c r="K14" s="73">
        <v>294.10000000000002</v>
      </c>
      <c r="L14" s="70">
        <v>297</v>
      </c>
      <c r="M14" s="68">
        <f t="shared" si="0"/>
        <v>294.86180343915345</v>
      </c>
      <c r="N14" s="68">
        <f t="shared" si="1"/>
        <v>7.0375000000000227</v>
      </c>
      <c r="O14" s="46">
        <v>282</v>
      </c>
      <c r="P14" s="47">
        <v>312</v>
      </c>
      <c r="Q14" s="80">
        <f t="shared" si="2"/>
        <v>99.721596780071152</v>
      </c>
    </row>
    <row r="15" spans="1:18" ht="16.05" customHeight="1" x14ac:dyDescent="0.3">
      <c r="A15" s="37">
        <v>6</v>
      </c>
      <c r="B15" s="73">
        <v>298.375</v>
      </c>
      <c r="C15" s="73">
        <v>295.06590476190479</v>
      </c>
      <c r="D15" s="68">
        <v>292</v>
      </c>
      <c r="E15" s="73">
        <v>294.47000000000003</v>
      </c>
      <c r="F15" s="73">
        <v>291.2</v>
      </c>
      <c r="G15" s="73">
        <v>296.20175438596493</v>
      </c>
      <c r="H15" s="73">
        <v>294</v>
      </c>
      <c r="I15" s="73">
        <v>296.50799999999998</v>
      </c>
      <c r="J15" s="73">
        <v>295.14999999999998</v>
      </c>
      <c r="K15" s="73">
        <v>290.10000000000002</v>
      </c>
      <c r="L15" s="70">
        <v>297</v>
      </c>
      <c r="M15" s="68">
        <f t="shared" si="0"/>
        <v>294.30706591478696</v>
      </c>
      <c r="N15" s="68">
        <f t="shared" si="1"/>
        <v>8.2749999999999773</v>
      </c>
      <c r="O15" s="46">
        <v>282</v>
      </c>
      <c r="P15" s="47">
        <v>312</v>
      </c>
      <c r="Q15" s="80">
        <f t="shared" si="2"/>
        <v>99.533985800695632</v>
      </c>
      <c r="R15" s="8"/>
    </row>
    <row r="16" spans="1:18" ht="16.05" customHeight="1" x14ac:dyDescent="0.3">
      <c r="A16" s="37">
        <v>7</v>
      </c>
      <c r="B16" s="73">
        <v>297.8125</v>
      </c>
      <c r="C16" s="73">
        <v>294.83499999999998</v>
      </c>
      <c r="D16" s="68">
        <v>290.06666666666666</v>
      </c>
      <c r="E16" s="73">
        <v>294.7</v>
      </c>
      <c r="F16" s="73">
        <v>291.45833333333331</v>
      </c>
      <c r="G16" s="73">
        <v>295.469696969697</v>
      </c>
      <c r="H16" s="73">
        <v>294.39999999999998</v>
      </c>
      <c r="I16" s="73">
        <v>296.34300000000002</v>
      </c>
      <c r="J16" s="73">
        <v>293.76</v>
      </c>
      <c r="K16" s="73">
        <v>292.7</v>
      </c>
      <c r="L16" s="70">
        <v>297</v>
      </c>
      <c r="M16" s="68">
        <f t="shared" si="0"/>
        <v>294.15451969696971</v>
      </c>
      <c r="N16" s="68">
        <f t="shared" si="1"/>
        <v>7.7458333333333371</v>
      </c>
      <c r="O16" s="46">
        <v>282</v>
      </c>
      <c r="P16" s="47">
        <v>312</v>
      </c>
      <c r="Q16" s="80">
        <f t="shared" si="2"/>
        <v>99.482395013940391</v>
      </c>
      <c r="R16" s="8"/>
    </row>
    <row r="17" spans="1:18" ht="16.05" customHeight="1" x14ac:dyDescent="0.3">
      <c r="A17" s="37">
        <v>8</v>
      </c>
      <c r="B17" s="73">
        <v>298.5625</v>
      </c>
      <c r="C17" s="73">
        <v>293.14375000000001</v>
      </c>
      <c r="D17" s="68">
        <v>293.46666666666664</v>
      </c>
      <c r="E17" s="73">
        <v>292.3</v>
      </c>
      <c r="F17" s="73">
        <v>291.73333333333335</v>
      </c>
      <c r="G17" s="73">
        <v>295.35964912280707</v>
      </c>
      <c r="H17" s="73">
        <v>295.3</v>
      </c>
      <c r="I17" s="73">
        <v>292.90699999999998</v>
      </c>
      <c r="J17" s="73">
        <v>294.10000000000002</v>
      </c>
      <c r="K17" s="73">
        <v>290</v>
      </c>
      <c r="L17" s="70">
        <v>297</v>
      </c>
      <c r="M17" s="68">
        <f t="shared" si="0"/>
        <v>293.68728991228073</v>
      </c>
      <c r="N17" s="68">
        <f t="shared" si="1"/>
        <v>8.5625</v>
      </c>
      <c r="O17" s="46">
        <v>282</v>
      </c>
      <c r="P17" s="47">
        <v>312</v>
      </c>
      <c r="Q17" s="80">
        <f t="shared" si="2"/>
        <v>99.324378954725702</v>
      </c>
      <c r="R17" s="8"/>
    </row>
    <row r="18" spans="1:18" ht="16.05" customHeight="1" x14ac:dyDescent="0.3">
      <c r="A18" s="37">
        <v>9</v>
      </c>
      <c r="B18" s="73">
        <v>298.9375</v>
      </c>
      <c r="C18" s="73">
        <v>293.58</v>
      </c>
      <c r="D18" s="68">
        <v>293</v>
      </c>
      <c r="E18" s="73">
        <v>293.66000000000003</v>
      </c>
      <c r="F18" s="73">
        <v>291.60000000000002</v>
      </c>
      <c r="G18" s="73">
        <v>295.39999999999998</v>
      </c>
      <c r="H18" s="73">
        <v>295.7</v>
      </c>
      <c r="I18" s="73">
        <v>297.53800000000001</v>
      </c>
      <c r="J18" s="73">
        <v>294.54000000000002</v>
      </c>
      <c r="K18" s="73">
        <v>294.7</v>
      </c>
      <c r="L18" s="70">
        <v>297</v>
      </c>
      <c r="M18" s="68">
        <f t="shared" si="0"/>
        <v>294.86554999999998</v>
      </c>
      <c r="N18" s="68">
        <f>MAX(B18:K18)-MIN(B18:K18)</f>
        <v>7.3374999999999773</v>
      </c>
      <c r="O18" s="46">
        <v>282</v>
      </c>
      <c r="P18" s="47">
        <v>312</v>
      </c>
      <c r="Q18" s="80">
        <f>M18/M$3*100</f>
        <v>99.72286385849803</v>
      </c>
      <c r="R18" s="8"/>
    </row>
    <row r="19" spans="1:18" ht="16.05" customHeight="1" x14ac:dyDescent="0.3">
      <c r="A19" s="37">
        <v>10</v>
      </c>
      <c r="B19" s="73">
        <v>299.5</v>
      </c>
      <c r="C19" s="73">
        <v>292.89999999999998</v>
      </c>
      <c r="D19" s="73">
        <v>293.89473684210526</v>
      </c>
      <c r="E19" s="73">
        <v>293.64999999999998</v>
      </c>
      <c r="F19" s="73">
        <v>291</v>
      </c>
      <c r="G19" s="73">
        <v>295.86956521739131</v>
      </c>
      <c r="H19" s="73">
        <v>295.89999999999998</v>
      </c>
      <c r="I19" s="73">
        <v>297.988</v>
      </c>
      <c r="J19" s="73">
        <v>293.29000000000002</v>
      </c>
      <c r="K19" s="73">
        <v>292.2</v>
      </c>
      <c r="L19" s="70">
        <v>297</v>
      </c>
      <c r="M19" s="68">
        <f t="shared" si="0"/>
        <v>294.61923020594958</v>
      </c>
      <c r="N19" s="68">
        <f>MAX(B19:K19)-MIN(B19:K19)</f>
        <v>8.5</v>
      </c>
      <c r="O19" s="46">
        <v>282</v>
      </c>
      <c r="P19" s="47">
        <v>312</v>
      </c>
      <c r="Q19" s="80">
        <f>M19/M$3*100</f>
        <v>99.6395590597932</v>
      </c>
    </row>
    <row r="20" spans="1:18" ht="16.05" customHeight="1" x14ac:dyDescent="0.3">
      <c r="A20" s="37">
        <v>11</v>
      </c>
      <c r="B20" s="73">
        <v>298.29166666666669</v>
      </c>
      <c r="C20" s="73">
        <v>292.14442857142859</v>
      </c>
      <c r="D20" s="68"/>
      <c r="E20" s="73"/>
      <c r="F20" s="73">
        <v>290.23809523809524</v>
      </c>
      <c r="G20" s="73"/>
      <c r="H20" s="73">
        <v>293.8</v>
      </c>
      <c r="I20" s="73"/>
      <c r="J20" s="73"/>
      <c r="K20" s="73">
        <v>295.8</v>
      </c>
      <c r="L20" s="70">
        <v>297</v>
      </c>
      <c r="M20" s="68">
        <f t="shared" si="0"/>
        <v>294.0548380952381</v>
      </c>
      <c r="N20" s="68">
        <f>MAX(B20:K20)-MIN(B20:K20)</f>
        <v>8.0535714285714448</v>
      </c>
      <c r="O20" s="46">
        <v>282</v>
      </c>
      <c r="P20" s="47">
        <v>312</v>
      </c>
      <c r="Q20" s="80">
        <f>M20/M$3*100</f>
        <v>99.448682921094417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R20"/>
  <sheetViews>
    <sheetView zoomScale="65" zoomScaleNormal="65" workbookViewId="0">
      <selection activeCell="M20" sqref="M20"/>
    </sheetView>
  </sheetViews>
  <sheetFormatPr defaultRowHeight="13.2" x14ac:dyDescent="0.2"/>
  <cols>
    <col min="1" max="1" width="3.77734375" customWidth="1"/>
    <col min="2" max="2" width="9.33203125" customWidth="1"/>
    <col min="3" max="3" width="10" bestFit="1" customWidth="1"/>
    <col min="4" max="4" width="9.33203125" customWidth="1"/>
    <col min="5" max="5" width="10.109375" customWidth="1"/>
    <col min="6" max="6" width="9.44140625" customWidth="1"/>
    <col min="7" max="7" width="9.77734375" customWidth="1"/>
    <col min="8" max="8" width="11.21875" customWidth="1"/>
    <col min="9" max="9" width="10.6640625" customWidth="1"/>
    <col min="10" max="10" width="9.21875" customWidth="1"/>
    <col min="11" max="11" width="9.33203125" customWidth="1"/>
    <col min="12" max="12" width="7.44140625" style="2" customWidth="1"/>
    <col min="13" max="13" width="9.77734375" style="2" customWidth="1"/>
    <col min="14" max="14" width="7.2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32" t="s">
        <v>69</v>
      </c>
    </row>
    <row r="2" spans="1:18" ht="16.2" x14ac:dyDescent="0.3">
      <c r="A2" s="50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45" t="s">
        <v>53</v>
      </c>
      <c r="N2" s="45" t="s">
        <v>32</v>
      </c>
      <c r="O2" s="46" t="s">
        <v>33</v>
      </c>
      <c r="P2" s="47" t="s">
        <v>34</v>
      </c>
      <c r="Q2" s="31" t="s">
        <v>144</v>
      </c>
    </row>
    <row r="3" spans="1:18" ht="16.05" customHeight="1" x14ac:dyDescent="0.3">
      <c r="A3" s="37">
        <v>6</v>
      </c>
      <c r="B3" s="73"/>
      <c r="C3" s="73"/>
      <c r="D3" s="73"/>
      <c r="E3" s="73"/>
      <c r="F3" s="73"/>
      <c r="G3" s="73">
        <v>158.47368421052633</v>
      </c>
      <c r="H3" s="73"/>
      <c r="I3" s="73"/>
      <c r="J3" s="73"/>
      <c r="K3" s="73"/>
      <c r="L3" s="71">
        <v>154</v>
      </c>
      <c r="M3" s="68">
        <f t="shared" ref="M3" si="0">AVERAGE(B3:K3)</f>
        <v>158.47368421052633</v>
      </c>
      <c r="N3" s="68">
        <f t="shared" ref="N3:N20" si="1">MAX(B3:K3)-MIN(B3:K3)</f>
        <v>0</v>
      </c>
      <c r="O3" s="66">
        <v>146</v>
      </c>
      <c r="P3" s="67">
        <v>162</v>
      </c>
      <c r="Q3" s="80">
        <f>M3/M3*100</f>
        <v>100</v>
      </c>
    </row>
    <row r="4" spans="1:18" ht="16.05" customHeight="1" x14ac:dyDescent="0.3">
      <c r="A4" s="37">
        <v>7</v>
      </c>
      <c r="B4" s="73">
        <v>155.71875</v>
      </c>
      <c r="C4" s="180"/>
      <c r="D4" s="181"/>
      <c r="E4" s="73">
        <v>152.99</v>
      </c>
      <c r="F4" s="181"/>
      <c r="G4" s="73">
        <v>159.14285714285714</v>
      </c>
      <c r="H4" s="182"/>
      <c r="I4" s="181"/>
      <c r="J4" s="73">
        <v>153.13999999999999</v>
      </c>
      <c r="K4" s="73"/>
      <c r="L4" s="71">
        <v>154</v>
      </c>
      <c r="M4" s="68">
        <f t="shared" ref="M4:M20" si="2">AVERAGE(B4:K4)</f>
        <v>155.24790178571428</v>
      </c>
      <c r="N4" s="68">
        <f t="shared" si="1"/>
        <v>6.1528571428571297</v>
      </c>
      <c r="O4" s="66">
        <v>146</v>
      </c>
      <c r="P4" s="67">
        <v>162</v>
      </c>
      <c r="Q4" s="80">
        <f>M4/M$3*100</f>
        <v>97.964468081320859</v>
      </c>
    </row>
    <row r="5" spans="1:18" ht="16.05" customHeight="1" x14ac:dyDescent="0.3">
      <c r="A5" s="37">
        <v>8</v>
      </c>
      <c r="B5" s="73">
        <v>156.15625</v>
      </c>
      <c r="C5" s="73">
        <v>153.53181818181818</v>
      </c>
      <c r="D5" s="68">
        <v>152.83333333333334</v>
      </c>
      <c r="E5" s="73">
        <v>153.82</v>
      </c>
      <c r="F5" s="73">
        <v>157.5</v>
      </c>
      <c r="G5" s="73">
        <v>160.86805555555557</v>
      </c>
      <c r="H5" s="73">
        <v>155.6</v>
      </c>
      <c r="I5" s="73">
        <v>153.41200000000001</v>
      </c>
      <c r="J5" s="73">
        <v>152.21</v>
      </c>
      <c r="K5" s="87"/>
      <c r="L5" s="71">
        <v>154</v>
      </c>
      <c r="M5" s="68">
        <f t="shared" si="2"/>
        <v>155.10349523007858</v>
      </c>
      <c r="N5" s="68">
        <f t="shared" si="1"/>
        <v>8.6580555555555634</v>
      </c>
      <c r="O5" s="66">
        <v>146</v>
      </c>
      <c r="P5" s="67">
        <v>162</v>
      </c>
      <c r="Q5" s="80">
        <f t="shared" ref="Q5:Q20" si="3">M5/M$3*100</f>
        <v>97.873344715094419</v>
      </c>
    </row>
    <row r="6" spans="1:18" ht="16.05" customHeight="1" x14ac:dyDescent="0.3">
      <c r="A6" s="37">
        <v>9</v>
      </c>
      <c r="B6" s="73">
        <v>156.09375</v>
      </c>
      <c r="C6" s="73">
        <v>153.96250000000001</v>
      </c>
      <c r="D6" s="68">
        <v>152.33333333333334</v>
      </c>
      <c r="E6" s="73">
        <v>153.03</v>
      </c>
      <c r="F6" s="73">
        <v>156.80000000000001</v>
      </c>
      <c r="G6" s="73">
        <v>158.25</v>
      </c>
      <c r="H6" s="73">
        <v>155.30000000000001</v>
      </c>
      <c r="I6" s="73">
        <v>153.19</v>
      </c>
      <c r="J6" s="73">
        <v>151.27000000000001</v>
      </c>
      <c r="K6" s="73"/>
      <c r="L6" s="71">
        <v>154</v>
      </c>
      <c r="M6" s="68">
        <f t="shared" si="2"/>
        <v>154.46995370370371</v>
      </c>
      <c r="N6" s="68">
        <f t="shared" si="1"/>
        <v>6.9799999999999898</v>
      </c>
      <c r="O6" s="66">
        <v>146</v>
      </c>
      <c r="P6" s="67">
        <v>162</v>
      </c>
      <c r="Q6" s="80">
        <f t="shared" si="3"/>
        <v>97.473567597820335</v>
      </c>
    </row>
    <row r="7" spans="1:18" ht="16.05" customHeight="1" x14ac:dyDescent="0.3">
      <c r="A7" s="37">
        <v>10</v>
      </c>
      <c r="B7" s="73">
        <v>155.84375</v>
      </c>
      <c r="C7" s="73">
        <v>154.09210526315789</v>
      </c>
      <c r="D7" s="68">
        <v>152.4</v>
      </c>
      <c r="E7" s="73">
        <v>153.16999999999999</v>
      </c>
      <c r="F7" s="73">
        <v>157.59090909090909</v>
      </c>
      <c r="G7" s="73">
        <v>158.93333333333334</v>
      </c>
      <c r="H7" s="73">
        <v>151</v>
      </c>
      <c r="I7" s="73">
        <v>154.934</v>
      </c>
      <c r="J7" s="73">
        <v>153.69</v>
      </c>
      <c r="K7" s="87"/>
      <c r="L7" s="71">
        <v>154</v>
      </c>
      <c r="M7" s="68">
        <f t="shared" si="2"/>
        <v>154.6282330763778</v>
      </c>
      <c r="N7" s="68">
        <f t="shared" si="1"/>
        <v>7.9333333333333371</v>
      </c>
      <c r="O7" s="66">
        <v>146</v>
      </c>
      <c r="P7" s="67">
        <v>162</v>
      </c>
      <c r="Q7" s="80">
        <f t="shared" si="3"/>
        <v>97.573444983433347</v>
      </c>
    </row>
    <row r="8" spans="1:18" ht="16.05" customHeight="1" x14ac:dyDescent="0.3">
      <c r="A8" s="37">
        <v>11</v>
      </c>
      <c r="B8" s="73">
        <v>156.21875</v>
      </c>
      <c r="C8" s="73">
        <v>154.5736842105263</v>
      </c>
      <c r="D8" s="68">
        <v>152.55000000000001</v>
      </c>
      <c r="E8" s="73">
        <v>153.41</v>
      </c>
      <c r="F8" s="73">
        <v>157.55000000000001</v>
      </c>
      <c r="G8" s="73">
        <v>159.13888888888889</v>
      </c>
      <c r="H8" s="73">
        <v>152.69999999999999</v>
      </c>
      <c r="I8" s="73">
        <v>153.79400000000001</v>
      </c>
      <c r="J8" s="73">
        <v>152.97999999999999</v>
      </c>
      <c r="K8" s="73"/>
      <c r="L8" s="71">
        <v>154</v>
      </c>
      <c r="M8" s="68">
        <f t="shared" si="2"/>
        <v>154.76836923326837</v>
      </c>
      <c r="N8" s="68">
        <f t="shared" si="1"/>
        <v>6.5888888888888744</v>
      </c>
      <c r="O8" s="66">
        <v>146</v>
      </c>
      <c r="P8" s="67">
        <v>162</v>
      </c>
      <c r="Q8" s="80">
        <f t="shared" si="3"/>
        <v>97.661873644373927</v>
      </c>
    </row>
    <row r="9" spans="1:18" ht="16.05" customHeight="1" x14ac:dyDescent="0.3">
      <c r="A9" s="37">
        <v>12</v>
      </c>
      <c r="B9" s="73">
        <v>156.125</v>
      </c>
      <c r="C9" s="73">
        <v>153.28665000000001</v>
      </c>
      <c r="D9" s="68">
        <v>151.81818181818181</v>
      </c>
      <c r="E9" s="73">
        <v>153.79</v>
      </c>
      <c r="F9" s="73">
        <v>156.85</v>
      </c>
      <c r="G9" s="73">
        <v>159.38888888888889</v>
      </c>
      <c r="H9" s="73">
        <v>152.9</v>
      </c>
      <c r="I9" s="73">
        <v>152.74600000000001</v>
      </c>
      <c r="J9" s="73">
        <v>150.46</v>
      </c>
      <c r="K9" s="87"/>
      <c r="L9" s="71">
        <v>154</v>
      </c>
      <c r="M9" s="68">
        <f t="shared" si="2"/>
        <v>154.151635634119</v>
      </c>
      <c r="N9" s="68">
        <f t="shared" si="1"/>
        <v>8.9288888888888778</v>
      </c>
      <c r="O9" s="66">
        <v>146</v>
      </c>
      <c r="P9" s="67">
        <v>162</v>
      </c>
      <c r="Q9" s="80">
        <f t="shared" si="3"/>
        <v>97.272702658527422</v>
      </c>
    </row>
    <row r="10" spans="1:18" ht="16.05" customHeight="1" x14ac:dyDescent="0.3">
      <c r="A10" s="37">
        <v>1</v>
      </c>
      <c r="B10" s="73">
        <v>157.25</v>
      </c>
      <c r="C10" s="73">
        <v>153.25263157894742</v>
      </c>
      <c r="D10" s="68">
        <v>152.47368421052633</v>
      </c>
      <c r="E10" s="73">
        <v>152.96</v>
      </c>
      <c r="F10" s="73">
        <v>158</v>
      </c>
      <c r="G10" s="73">
        <v>160.15909090909091</v>
      </c>
      <c r="H10" s="73">
        <v>153</v>
      </c>
      <c r="I10" s="73">
        <v>154.14699999999999</v>
      </c>
      <c r="J10" s="73">
        <v>150.33000000000001</v>
      </c>
      <c r="K10" s="87"/>
      <c r="L10" s="71">
        <v>154</v>
      </c>
      <c r="M10" s="68">
        <f t="shared" si="2"/>
        <v>154.61915629984048</v>
      </c>
      <c r="N10" s="68">
        <f t="shared" si="1"/>
        <v>9.829090909090894</v>
      </c>
      <c r="O10" s="66">
        <v>146</v>
      </c>
      <c r="P10" s="67">
        <v>162</v>
      </c>
      <c r="Q10" s="80">
        <f t="shared" si="3"/>
        <v>97.567717359580513</v>
      </c>
    </row>
    <row r="11" spans="1:18" ht="16.05" customHeight="1" x14ac:dyDescent="0.3">
      <c r="A11" s="37">
        <v>2</v>
      </c>
      <c r="B11" s="73">
        <v>156.9375</v>
      </c>
      <c r="C11" s="73">
        <v>153.20789473684212</v>
      </c>
      <c r="D11" s="68">
        <v>152.76190476190476</v>
      </c>
      <c r="E11" s="73">
        <v>153.32</v>
      </c>
      <c r="F11" s="73">
        <v>156.31578947368422</v>
      </c>
      <c r="G11" s="73">
        <v>160.47368421052633</v>
      </c>
      <c r="H11" s="73">
        <v>152.80000000000001</v>
      </c>
      <c r="I11" s="73">
        <v>152.88399999999999</v>
      </c>
      <c r="J11" s="73">
        <v>150.37</v>
      </c>
      <c r="K11" s="73"/>
      <c r="L11" s="71">
        <v>154</v>
      </c>
      <c r="M11" s="68">
        <f t="shared" si="2"/>
        <v>154.34119702032862</v>
      </c>
      <c r="N11" s="68">
        <f>MAX(B11:K11)-MIN(B11:K11)</f>
        <v>10.103684210526325</v>
      </c>
      <c r="O11" s="66">
        <v>146</v>
      </c>
      <c r="P11" s="67">
        <v>162</v>
      </c>
      <c r="Q11" s="80">
        <f t="shared" si="3"/>
        <v>97.392319607646755</v>
      </c>
    </row>
    <row r="12" spans="1:18" ht="16.05" customHeight="1" x14ac:dyDescent="0.3">
      <c r="A12" s="37">
        <v>3</v>
      </c>
      <c r="B12" s="73">
        <v>156.875</v>
      </c>
      <c r="C12" s="73">
        <v>153.05157142857141</v>
      </c>
      <c r="D12" s="68">
        <v>153.21739130434781</v>
      </c>
      <c r="E12" s="73">
        <v>153.54</v>
      </c>
      <c r="F12" s="73">
        <v>157.59090909090909</v>
      </c>
      <c r="G12" s="73">
        <v>159.35294117647058</v>
      </c>
      <c r="H12" s="73">
        <v>152.19999999999999</v>
      </c>
      <c r="I12" s="73">
        <v>153.744</v>
      </c>
      <c r="J12" s="73">
        <v>152.06</v>
      </c>
      <c r="K12" s="73"/>
      <c r="L12" s="71">
        <v>154</v>
      </c>
      <c r="M12" s="68">
        <f t="shared" si="2"/>
        <v>154.62575700003319</v>
      </c>
      <c r="N12" s="68">
        <f t="shared" si="1"/>
        <v>7.2929411764705776</v>
      </c>
      <c r="O12" s="66">
        <v>146</v>
      </c>
      <c r="P12" s="67">
        <v>162</v>
      </c>
      <c r="Q12" s="80">
        <f t="shared" si="3"/>
        <v>97.571882530741632</v>
      </c>
    </row>
    <row r="13" spans="1:18" ht="16.05" customHeight="1" x14ac:dyDescent="0.3">
      <c r="A13" s="37">
        <v>4</v>
      </c>
      <c r="B13" s="73">
        <v>156.5625</v>
      </c>
      <c r="C13" s="73">
        <v>153.0738095238095</v>
      </c>
      <c r="D13" s="68">
        <v>155</v>
      </c>
      <c r="E13" s="73">
        <v>153.53</v>
      </c>
      <c r="F13" s="73">
        <v>157.0952380952381</v>
      </c>
      <c r="G13" s="73">
        <v>160.67857142857142</v>
      </c>
      <c r="H13" s="73">
        <v>151.4</v>
      </c>
      <c r="I13" s="73">
        <v>152.268</v>
      </c>
      <c r="J13" s="73">
        <v>152.04</v>
      </c>
      <c r="K13" s="87"/>
      <c r="L13" s="71">
        <v>154</v>
      </c>
      <c r="M13" s="68">
        <f t="shared" si="2"/>
        <v>154.6275687830688</v>
      </c>
      <c r="N13" s="68">
        <f t="shared" si="1"/>
        <v>9.2785714285714107</v>
      </c>
      <c r="O13" s="66">
        <v>146</v>
      </c>
      <c r="P13" s="67">
        <v>162</v>
      </c>
      <c r="Q13" s="80">
        <f t="shared" si="3"/>
        <v>97.573025801338659</v>
      </c>
    </row>
    <row r="14" spans="1:18" ht="16.05" customHeight="1" x14ac:dyDescent="0.3">
      <c r="A14" s="37">
        <v>5</v>
      </c>
      <c r="B14" s="73">
        <v>156.71875</v>
      </c>
      <c r="C14" s="73">
        <v>152.5</v>
      </c>
      <c r="D14" s="68">
        <v>155.41999999999999</v>
      </c>
      <c r="E14" s="73">
        <v>153.31</v>
      </c>
      <c r="F14" s="73">
        <v>153.54166666666666</v>
      </c>
      <c r="G14" s="73">
        <v>159.16666666666666</v>
      </c>
      <c r="H14" s="73">
        <v>152.6</v>
      </c>
      <c r="I14" s="73">
        <v>152.16499999999999</v>
      </c>
      <c r="J14" s="73">
        <v>151.18</v>
      </c>
      <c r="K14" s="73"/>
      <c r="L14" s="71">
        <v>154</v>
      </c>
      <c r="M14" s="68">
        <f t="shared" si="2"/>
        <v>154.06689814814814</v>
      </c>
      <c r="N14" s="68">
        <f t="shared" si="1"/>
        <v>7.9866666666666504</v>
      </c>
      <c r="O14" s="66">
        <v>146</v>
      </c>
      <c r="P14" s="67">
        <v>162</v>
      </c>
      <c r="Q14" s="80">
        <f t="shared" si="3"/>
        <v>97.219231644464116</v>
      </c>
    </row>
    <row r="15" spans="1:18" ht="16.05" customHeight="1" x14ac:dyDescent="0.3">
      <c r="A15" s="37">
        <v>6</v>
      </c>
      <c r="B15" s="73">
        <v>155.9375</v>
      </c>
      <c r="C15" s="73">
        <v>153.39442857142856</v>
      </c>
      <c r="D15" s="68">
        <v>154.27777777777777</v>
      </c>
      <c r="E15" s="73">
        <v>153.46</v>
      </c>
      <c r="F15" s="73">
        <v>157.9</v>
      </c>
      <c r="G15" s="73">
        <v>160.22727272727272</v>
      </c>
      <c r="H15" s="73">
        <v>152.69999999999999</v>
      </c>
      <c r="I15" s="73">
        <v>151.67400000000001</v>
      </c>
      <c r="J15" s="73">
        <v>150.37</v>
      </c>
      <c r="K15" s="73"/>
      <c r="L15" s="71">
        <v>154</v>
      </c>
      <c r="M15" s="68">
        <f t="shared" si="2"/>
        <v>154.4378865640532</v>
      </c>
      <c r="N15" s="68">
        <f t="shared" si="1"/>
        <v>9.857272727272715</v>
      </c>
      <c r="O15" s="66">
        <v>146</v>
      </c>
      <c r="P15" s="67">
        <v>162</v>
      </c>
      <c r="Q15" s="80">
        <f t="shared" si="3"/>
        <v>97.453332604351061</v>
      </c>
      <c r="R15" s="8"/>
    </row>
    <row r="16" spans="1:18" ht="16.05" customHeight="1" x14ac:dyDescent="0.3">
      <c r="A16" s="37">
        <v>7</v>
      </c>
      <c r="B16" s="73">
        <v>155.4375</v>
      </c>
      <c r="C16" s="73">
        <v>154.16749999999999</v>
      </c>
      <c r="D16" s="68">
        <v>152.9375</v>
      </c>
      <c r="E16" s="73">
        <v>152.99</v>
      </c>
      <c r="F16" s="73">
        <v>157.375</v>
      </c>
      <c r="G16" s="73">
        <v>160.31818181818181</v>
      </c>
      <c r="H16" s="73">
        <v>153.1</v>
      </c>
      <c r="I16" s="73">
        <v>152.172</v>
      </c>
      <c r="J16" s="73">
        <v>150.04</v>
      </c>
      <c r="K16" s="73"/>
      <c r="L16" s="71">
        <v>154</v>
      </c>
      <c r="M16" s="68">
        <f t="shared" si="2"/>
        <v>154.28196464646464</v>
      </c>
      <c r="N16" s="68">
        <f t="shared" si="1"/>
        <v>10.278181818181821</v>
      </c>
      <c r="O16" s="66">
        <v>146</v>
      </c>
      <c r="P16" s="67">
        <v>162</v>
      </c>
      <c r="Q16" s="80">
        <f t="shared" si="3"/>
        <v>97.354942819090923</v>
      </c>
      <c r="R16" s="8"/>
    </row>
    <row r="17" spans="1:18" ht="16.05" customHeight="1" x14ac:dyDescent="0.3">
      <c r="A17" s="37">
        <v>8</v>
      </c>
      <c r="B17" s="73">
        <v>155.3125</v>
      </c>
      <c r="C17" s="73">
        <v>153.61041666666668</v>
      </c>
      <c r="D17" s="68">
        <v>152.6</v>
      </c>
      <c r="E17" s="73">
        <v>153.66</v>
      </c>
      <c r="F17" s="73">
        <v>159.13333333333333</v>
      </c>
      <c r="G17" s="73">
        <v>160.55263157894737</v>
      </c>
      <c r="H17" s="73">
        <v>152.9</v>
      </c>
      <c r="I17" s="73">
        <v>152.52199999999999</v>
      </c>
      <c r="J17" s="73">
        <v>149.63999999999999</v>
      </c>
      <c r="K17" s="73"/>
      <c r="L17" s="71">
        <v>154</v>
      </c>
      <c r="M17" s="68">
        <f t="shared" si="2"/>
        <v>154.43676461988304</v>
      </c>
      <c r="N17" s="68">
        <f t="shared" si="1"/>
        <v>10.912631578947384</v>
      </c>
      <c r="O17" s="66">
        <v>146</v>
      </c>
      <c r="P17" s="67">
        <v>162</v>
      </c>
      <c r="Q17" s="80">
        <f t="shared" si="3"/>
        <v>97.452624635595399</v>
      </c>
      <c r="R17" s="8"/>
    </row>
    <row r="18" spans="1:18" ht="16.05" customHeight="1" x14ac:dyDescent="0.3">
      <c r="A18" s="37">
        <v>9</v>
      </c>
      <c r="B18" s="73">
        <v>155.21875</v>
      </c>
      <c r="C18" s="73">
        <v>153.4725</v>
      </c>
      <c r="D18" s="68">
        <v>152.6</v>
      </c>
      <c r="E18" s="73">
        <v>153.72999999999999</v>
      </c>
      <c r="F18" s="73">
        <v>158.88888888888889</v>
      </c>
      <c r="G18" s="73">
        <v>158.86666666666667</v>
      </c>
      <c r="H18" s="73">
        <v>152.80000000000001</v>
      </c>
      <c r="I18" s="73">
        <v>153.00399999999999</v>
      </c>
      <c r="J18" s="73">
        <v>150.29</v>
      </c>
      <c r="K18" s="73"/>
      <c r="L18" s="71">
        <v>154</v>
      </c>
      <c r="M18" s="68">
        <f t="shared" si="2"/>
        <v>154.31897839506172</v>
      </c>
      <c r="N18" s="68">
        <f t="shared" si="1"/>
        <v>8.5988888888888937</v>
      </c>
      <c r="O18" s="66">
        <v>146</v>
      </c>
      <c r="P18" s="67">
        <v>162</v>
      </c>
      <c r="Q18" s="80">
        <f t="shared" si="3"/>
        <v>97.378299219733393</v>
      </c>
      <c r="R18" s="8"/>
    </row>
    <row r="19" spans="1:18" ht="16.05" customHeight="1" x14ac:dyDescent="0.3">
      <c r="A19" s="37">
        <v>10</v>
      </c>
      <c r="B19" s="73">
        <v>156.3125</v>
      </c>
      <c r="C19" s="73">
        <v>154.05000000000001</v>
      </c>
      <c r="D19" s="73">
        <v>153.77777777777777</v>
      </c>
      <c r="E19" s="73">
        <v>154.21</v>
      </c>
      <c r="F19" s="73">
        <v>157.72727272727272</v>
      </c>
      <c r="G19" s="73">
        <v>159.92857142857142</v>
      </c>
      <c r="H19" s="73">
        <v>151.6</v>
      </c>
      <c r="I19" s="73">
        <v>150.50200000000001</v>
      </c>
      <c r="J19" s="73">
        <v>150.88999999999999</v>
      </c>
      <c r="K19" s="73"/>
      <c r="L19" s="71">
        <v>154</v>
      </c>
      <c r="M19" s="68">
        <f t="shared" si="2"/>
        <v>154.33312465929131</v>
      </c>
      <c r="N19" s="68">
        <f t="shared" si="1"/>
        <v>9.4265714285714068</v>
      </c>
      <c r="O19" s="66">
        <v>146</v>
      </c>
      <c r="P19" s="67">
        <v>162</v>
      </c>
      <c r="Q19" s="80">
        <f t="shared" si="3"/>
        <v>97.387225789655758</v>
      </c>
      <c r="R19" s="8"/>
    </row>
    <row r="20" spans="1:18" ht="16.05" customHeight="1" x14ac:dyDescent="0.3">
      <c r="A20" s="39">
        <v>11</v>
      </c>
      <c r="B20" s="73">
        <v>155.83333333333334</v>
      </c>
      <c r="C20" s="73">
        <v>154.52619047619049</v>
      </c>
      <c r="D20" s="68"/>
      <c r="E20" s="73"/>
      <c r="F20" s="73">
        <v>157.69999999999999</v>
      </c>
      <c r="G20" s="73"/>
      <c r="H20" s="73">
        <v>153</v>
      </c>
      <c r="I20" s="73"/>
      <c r="J20" s="73"/>
      <c r="K20" s="73"/>
      <c r="L20" s="71">
        <v>154</v>
      </c>
      <c r="M20" s="68">
        <f t="shared" si="2"/>
        <v>155.26488095238096</v>
      </c>
      <c r="N20" s="68">
        <f t="shared" si="1"/>
        <v>4.6999999999999886</v>
      </c>
      <c r="O20" s="66">
        <v>146</v>
      </c>
      <c r="P20" s="67">
        <v>162</v>
      </c>
      <c r="Q20" s="80">
        <f t="shared" si="3"/>
        <v>97.975182268191233</v>
      </c>
      <c r="R20" s="8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R20"/>
  <sheetViews>
    <sheetView zoomScale="65" zoomScaleNormal="65" workbookViewId="0">
      <selection activeCell="M20" sqref="M20"/>
    </sheetView>
  </sheetViews>
  <sheetFormatPr defaultRowHeight="13.2" x14ac:dyDescent="0.2"/>
  <cols>
    <col min="1" max="1" width="3.21875" customWidth="1"/>
    <col min="2" max="2" width="8.6640625" customWidth="1"/>
    <col min="4" max="5" width="8.77734375" customWidth="1"/>
    <col min="6" max="6" width="9.44140625" customWidth="1"/>
    <col min="7" max="8" width="8.77734375" customWidth="1"/>
    <col min="9" max="9" width="10.6640625" customWidth="1"/>
    <col min="10" max="10" width="8.6640625" customWidth="1"/>
    <col min="11" max="11" width="9.33203125" customWidth="1"/>
    <col min="12" max="12" width="6.88671875" style="2" customWidth="1"/>
    <col min="13" max="13" width="9.77734375" style="2" customWidth="1"/>
    <col min="14" max="14" width="7.4414062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32" t="s">
        <v>61</v>
      </c>
    </row>
    <row r="2" spans="1:18" ht="16.2" x14ac:dyDescent="0.3">
      <c r="A2" s="50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45" t="s">
        <v>158</v>
      </c>
      <c r="N2" s="45" t="s">
        <v>32</v>
      </c>
      <c r="O2" s="46" t="s">
        <v>33</v>
      </c>
      <c r="P2" s="47" t="s">
        <v>34</v>
      </c>
      <c r="Q2" s="31" t="s">
        <v>159</v>
      </c>
    </row>
    <row r="3" spans="1:18" ht="16.05" customHeight="1" x14ac:dyDescent="0.3">
      <c r="A3" s="37">
        <v>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3">
        <v>2.8</v>
      </c>
      <c r="M3" s="75"/>
      <c r="N3" s="75">
        <f t="shared" ref="N3:N18" si="0">MAX(B3:K3)-MIN(B3:K3)</f>
        <v>0</v>
      </c>
      <c r="O3" s="60">
        <v>2.6</v>
      </c>
      <c r="P3" s="61">
        <v>3</v>
      </c>
      <c r="Q3" s="80"/>
    </row>
    <row r="4" spans="1:18" ht="16.05" customHeight="1" x14ac:dyDescent="0.3">
      <c r="A4" s="37">
        <v>7</v>
      </c>
      <c r="B4" s="74">
        <v>2.7593750000000004</v>
      </c>
      <c r="C4" s="183"/>
      <c r="D4" s="184"/>
      <c r="E4" s="74"/>
      <c r="F4" s="184"/>
      <c r="G4" s="74"/>
      <c r="H4" s="185"/>
      <c r="I4" s="184"/>
      <c r="J4" s="74">
        <v>2.77</v>
      </c>
      <c r="K4" s="74"/>
      <c r="L4" s="73">
        <v>2.8</v>
      </c>
      <c r="M4" s="75">
        <f t="shared" ref="M4:M20" si="1">AVERAGE(B4:K4)</f>
        <v>2.7646875</v>
      </c>
      <c r="N4" s="75">
        <f t="shared" si="0"/>
        <v>1.0624999999999662E-2</v>
      </c>
      <c r="O4" s="60">
        <v>2.6</v>
      </c>
      <c r="P4" s="61">
        <v>3</v>
      </c>
      <c r="Q4" s="80">
        <f>M4/M4*100</f>
        <v>100</v>
      </c>
    </row>
    <row r="5" spans="1:18" ht="16.05" customHeight="1" x14ac:dyDescent="0.3">
      <c r="A5" s="37">
        <v>8</v>
      </c>
      <c r="B5" s="74">
        <v>2.7812499999999996</v>
      </c>
      <c r="C5" s="74">
        <v>2.823363636363637</v>
      </c>
      <c r="D5" s="75">
        <v>2.683333333333334</v>
      </c>
      <c r="E5" s="74"/>
      <c r="F5" s="74">
        <v>2.84</v>
      </c>
      <c r="G5" s="74"/>
      <c r="H5" s="74">
        <v>2.77</v>
      </c>
      <c r="I5" s="74">
        <v>2.7080000000000002</v>
      </c>
      <c r="J5" s="74">
        <v>2.78</v>
      </c>
      <c r="K5" s="179"/>
      <c r="L5" s="73">
        <v>2.8</v>
      </c>
      <c r="M5" s="75">
        <f t="shared" si="1"/>
        <v>2.7694209956709956</v>
      </c>
      <c r="N5" s="75">
        <f t="shared" si="0"/>
        <v>0.15666666666666584</v>
      </c>
      <c r="O5" s="60">
        <v>2.6</v>
      </c>
      <c r="P5" s="61">
        <v>3</v>
      </c>
      <c r="Q5" s="80">
        <f>M5/M$4*100</f>
        <v>100.17121268392886</v>
      </c>
    </row>
    <row r="6" spans="1:18" ht="16.05" customHeight="1" x14ac:dyDescent="0.3">
      <c r="A6" s="37">
        <v>9</v>
      </c>
      <c r="B6" s="74">
        <v>2.7781249999999984</v>
      </c>
      <c r="C6" s="74">
        <v>2.8201000000000001</v>
      </c>
      <c r="D6" s="75">
        <v>2.6944444444444451</v>
      </c>
      <c r="E6" s="74"/>
      <c r="F6" s="74">
        <v>2.8299999999999992</v>
      </c>
      <c r="G6" s="74"/>
      <c r="H6" s="74">
        <v>2.78</v>
      </c>
      <c r="I6" s="74">
        <v>2.6930000000000001</v>
      </c>
      <c r="J6" s="74">
        <v>2.8</v>
      </c>
      <c r="K6" s="74"/>
      <c r="L6" s="73">
        <v>2.8</v>
      </c>
      <c r="M6" s="75">
        <f t="shared" si="1"/>
        <v>2.7708099206349206</v>
      </c>
      <c r="N6" s="75">
        <f t="shared" si="0"/>
        <v>0.13699999999999912</v>
      </c>
      <c r="O6" s="60">
        <v>2.6</v>
      </c>
      <c r="P6" s="61">
        <v>3</v>
      </c>
      <c r="Q6" s="80">
        <f>M6/M$4*100</f>
        <v>100.22145072941953</v>
      </c>
    </row>
    <row r="7" spans="1:18" ht="16.05" customHeight="1" x14ac:dyDescent="0.3">
      <c r="A7" s="37">
        <v>10</v>
      </c>
      <c r="B7" s="74">
        <v>2.7812499999999991</v>
      </c>
      <c r="C7" s="74">
        <v>2.8161052631578944</v>
      </c>
      <c r="D7" s="75">
        <v>2.7</v>
      </c>
      <c r="E7" s="74"/>
      <c r="F7" s="74">
        <v>2.8318181818181807</v>
      </c>
      <c r="G7" s="74"/>
      <c r="H7" s="74">
        <v>2.75</v>
      </c>
      <c r="I7" s="74">
        <v>2.7879999999999998</v>
      </c>
      <c r="J7" s="74">
        <v>2.8</v>
      </c>
      <c r="K7" s="179"/>
      <c r="L7" s="73">
        <v>2.8</v>
      </c>
      <c r="M7" s="75">
        <f t="shared" si="1"/>
        <v>2.7810247778537245</v>
      </c>
      <c r="N7" s="75">
        <f t="shared" si="0"/>
        <v>0.1318181818181805</v>
      </c>
      <c r="O7" s="60">
        <v>2.6</v>
      </c>
      <c r="P7" s="61">
        <v>3</v>
      </c>
      <c r="Q7" s="80">
        <f>M7/M$4*100</f>
        <v>100.59092674502</v>
      </c>
    </row>
    <row r="8" spans="1:18" ht="16.05" customHeight="1" x14ac:dyDescent="0.3">
      <c r="A8" s="37">
        <v>11</v>
      </c>
      <c r="B8" s="74">
        <v>2.7843749999999994</v>
      </c>
      <c r="C8" s="74">
        <v>2.8102631578947377</v>
      </c>
      <c r="D8" s="75">
        <v>2.6850000000000014</v>
      </c>
      <c r="E8" s="74"/>
      <c r="F8" s="74">
        <v>2.8299999999999992</v>
      </c>
      <c r="G8" s="74"/>
      <c r="H8" s="74">
        <v>2.77</v>
      </c>
      <c r="I8" s="74">
        <v>2.7669999999999999</v>
      </c>
      <c r="J8" s="74">
        <v>2.8</v>
      </c>
      <c r="K8" s="74"/>
      <c r="L8" s="73">
        <v>2.8</v>
      </c>
      <c r="M8" s="75">
        <f t="shared" si="1"/>
        <v>2.7780911654135338</v>
      </c>
      <c r="N8" s="75">
        <f t="shared" si="0"/>
        <v>0.1449999999999978</v>
      </c>
      <c r="O8" s="60">
        <v>2.6</v>
      </c>
      <c r="P8" s="61">
        <v>3</v>
      </c>
      <c r="Q8" s="80">
        <f>M8/M$4*100</f>
        <v>100.48481665336621</v>
      </c>
    </row>
    <row r="9" spans="1:18" ht="16.05" customHeight="1" x14ac:dyDescent="0.3">
      <c r="A9" s="37">
        <v>12</v>
      </c>
      <c r="B9" s="74">
        <v>2.7999999999999985</v>
      </c>
      <c r="C9" s="74">
        <v>2.77895</v>
      </c>
      <c r="D9" s="75">
        <v>2.6590909090909105</v>
      </c>
      <c r="E9" s="74"/>
      <c r="F9" s="74">
        <v>2.8249999999999988</v>
      </c>
      <c r="G9" s="74"/>
      <c r="H9" s="74">
        <v>2.75</v>
      </c>
      <c r="I9" s="74">
        <v>2.7360000000000002</v>
      </c>
      <c r="J9" s="74">
        <v>2.77</v>
      </c>
      <c r="K9" s="179"/>
      <c r="L9" s="73">
        <v>2.8</v>
      </c>
      <c r="M9" s="75">
        <f t="shared" si="1"/>
        <v>2.7598629870129869</v>
      </c>
      <c r="N9" s="75">
        <f t="shared" si="0"/>
        <v>0.16590909090908834</v>
      </c>
      <c r="O9" s="60">
        <v>2.6</v>
      </c>
      <c r="P9" s="61">
        <v>3</v>
      </c>
      <c r="Q9" s="80">
        <f t="shared" ref="Q9:Q20" si="2">M9/M$4*100</f>
        <v>99.825495178496197</v>
      </c>
    </row>
    <row r="10" spans="1:18" ht="16.05" customHeight="1" x14ac:dyDescent="0.3">
      <c r="A10" s="37">
        <v>1</v>
      </c>
      <c r="B10" s="74">
        <v>2.7718750000000001</v>
      </c>
      <c r="C10" s="74">
        <v>2.7583157894736847</v>
      </c>
      <c r="D10" s="75">
        <v>2.6684210526315795</v>
      </c>
      <c r="E10" s="74"/>
      <c r="F10" s="74">
        <v>2.8380952380952373</v>
      </c>
      <c r="G10" s="74"/>
      <c r="H10" s="74">
        <v>2.74</v>
      </c>
      <c r="I10" s="74">
        <v>2.7530000000000001</v>
      </c>
      <c r="J10" s="74">
        <v>2.71</v>
      </c>
      <c r="K10" s="74"/>
      <c r="L10" s="73">
        <v>2.8</v>
      </c>
      <c r="M10" s="75">
        <f t="shared" si="1"/>
        <v>2.7485295828857863</v>
      </c>
      <c r="N10" s="75">
        <f t="shared" si="0"/>
        <v>0.16967418546365787</v>
      </c>
      <c r="O10" s="60">
        <v>2.6</v>
      </c>
      <c r="P10" s="61">
        <v>3</v>
      </c>
      <c r="Q10" s="80">
        <f t="shared" si="2"/>
        <v>99.415560814225344</v>
      </c>
    </row>
    <row r="11" spans="1:18" ht="16.05" customHeight="1" x14ac:dyDescent="0.3">
      <c r="A11" s="37">
        <v>2</v>
      </c>
      <c r="B11" s="74">
        <v>2.7906249999999986</v>
      </c>
      <c r="C11" s="74">
        <v>2.7713684210526317</v>
      </c>
      <c r="D11" s="75">
        <v>2.7761904761904757</v>
      </c>
      <c r="E11" s="74"/>
      <c r="F11" s="74">
        <v>2.8157894736842097</v>
      </c>
      <c r="G11" s="74"/>
      <c r="H11" s="74">
        <v>2.72</v>
      </c>
      <c r="I11" s="74">
        <v>2.7010000000000001</v>
      </c>
      <c r="J11" s="74">
        <v>2.72</v>
      </c>
      <c r="K11" s="74"/>
      <c r="L11" s="73">
        <v>2.8</v>
      </c>
      <c r="M11" s="75">
        <f t="shared" si="1"/>
        <v>2.7564247672753304</v>
      </c>
      <c r="N11" s="75">
        <f t="shared" si="0"/>
        <v>0.11478947368420966</v>
      </c>
      <c r="O11" s="60">
        <v>2.6</v>
      </c>
      <c r="P11" s="61">
        <v>3</v>
      </c>
      <c r="Q11" s="80">
        <f t="shared" si="2"/>
        <v>99.70113321217427</v>
      </c>
    </row>
    <row r="12" spans="1:18" ht="16.05" customHeight="1" x14ac:dyDescent="0.3">
      <c r="A12" s="37">
        <v>3</v>
      </c>
      <c r="B12" s="74">
        <v>2.8093749999999988</v>
      </c>
      <c r="C12" s="74">
        <v>2.817619047619047</v>
      </c>
      <c r="D12" s="75">
        <v>2.7434782608695651</v>
      </c>
      <c r="E12" s="74"/>
      <c r="F12" s="74">
        <v>2.8272727272727263</v>
      </c>
      <c r="G12" s="74"/>
      <c r="H12" s="74">
        <v>2.71</v>
      </c>
      <c r="I12" s="74">
        <v>2.7490000000000001</v>
      </c>
      <c r="J12" s="74">
        <v>2.79</v>
      </c>
      <c r="K12" s="74"/>
      <c r="L12" s="73">
        <v>2.8</v>
      </c>
      <c r="M12" s="75">
        <f t="shared" si="1"/>
        <v>2.7781064336801906</v>
      </c>
      <c r="N12" s="75">
        <f t="shared" si="0"/>
        <v>0.11727272727272631</v>
      </c>
      <c r="O12" s="60">
        <v>2.6</v>
      </c>
      <c r="P12" s="61">
        <v>3</v>
      </c>
      <c r="Q12" s="80">
        <f t="shared" si="2"/>
        <v>100.4853689134917</v>
      </c>
    </row>
    <row r="13" spans="1:18" ht="16.05" customHeight="1" x14ac:dyDescent="0.3">
      <c r="A13" s="37">
        <v>4</v>
      </c>
      <c r="B13" s="74">
        <v>2.8156249999999989</v>
      </c>
      <c r="C13" s="74">
        <v>2.7942857142857145</v>
      </c>
      <c r="D13" s="75">
        <v>2.6904761904761916</v>
      </c>
      <c r="E13" s="74"/>
      <c r="F13" s="74">
        <v>2.8142857142857132</v>
      </c>
      <c r="G13" s="74"/>
      <c r="H13" s="74">
        <v>2.8</v>
      </c>
      <c r="I13" s="74">
        <v>2.7709999999999999</v>
      </c>
      <c r="J13" s="74">
        <v>2.76</v>
      </c>
      <c r="K13" s="179"/>
      <c r="L13" s="73">
        <v>2.8</v>
      </c>
      <c r="M13" s="75">
        <f t="shared" si="1"/>
        <v>2.7779532312925173</v>
      </c>
      <c r="N13" s="75">
        <f t="shared" si="0"/>
        <v>0.12514880952380736</v>
      </c>
      <c r="O13" s="60">
        <v>2.6</v>
      </c>
      <c r="P13" s="61">
        <v>3</v>
      </c>
      <c r="Q13" s="80">
        <f t="shared" si="2"/>
        <v>100.47982751368889</v>
      </c>
    </row>
    <row r="14" spans="1:18" ht="16.05" customHeight="1" x14ac:dyDescent="0.3">
      <c r="A14" s="37">
        <v>5</v>
      </c>
      <c r="B14" s="74">
        <v>2.8031249999999988</v>
      </c>
      <c r="C14" s="74">
        <v>2.786</v>
      </c>
      <c r="D14" s="75">
        <v>2.74</v>
      </c>
      <c r="E14" s="74"/>
      <c r="F14" s="74">
        <v>2.8416666666666655</v>
      </c>
      <c r="G14" s="74"/>
      <c r="H14" s="74">
        <v>2.76</v>
      </c>
      <c r="I14" s="74">
        <v>2.734</v>
      </c>
      <c r="J14" s="74">
        <v>2.8</v>
      </c>
      <c r="K14" s="74"/>
      <c r="L14" s="73">
        <v>2.8</v>
      </c>
      <c r="M14" s="75">
        <f t="shared" si="1"/>
        <v>2.7806845238095237</v>
      </c>
      <c r="N14" s="75">
        <f t="shared" si="0"/>
        <v>0.10766666666666547</v>
      </c>
      <c r="O14" s="60">
        <v>2.6</v>
      </c>
      <c r="P14" s="61">
        <v>3</v>
      </c>
      <c r="Q14" s="80">
        <f t="shared" si="2"/>
        <v>100.57861960201737</v>
      </c>
    </row>
    <row r="15" spans="1:18" ht="16.05" customHeight="1" x14ac:dyDescent="0.3">
      <c r="A15" s="37">
        <v>6</v>
      </c>
      <c r="B15" s="74">
        <v>2.8062499999999986</v>
      </c>
      <c r="C15" s="74">
        <v>2.7700952380952386</v>
      </c>
      <c r="D15" s="75">
        <v>2.7588235294117656</v>
      </c>
      <c r="E15" s="74"/>
      <c r="F15" s="74">
        <v>2.8299999999999992</v>
      </c>
      <c r="G15" s="74"/>
      <c r="H15" s="74">
        <v>2.7519999999999998</v>
      </c>
      <c r="I15" s="74">
        <v>2.754</v>
      </c>
      <c r="J15" s="74">
        <v>2.8</v>
      </c>
      <c r="K15" s="74"/>
      <c r="L15" s="73">
        <v>2.8</v>
      </c>
      <c r="M15" s="75">
        <f t="shared" si="1"/>
        <v>2.7815955382152859</v>
      </c>
      <c r="N15" s="75">
        <f t="shared" si="0"/>
        <v>7.7999999999999403E-2</v>
      </c>
      <c r="O15" s="60">
        <v>2.6</v>
      </c>
      <c r="P15" s="61">
        <v>3</v>
      </c>
      <c r="Q15" s="80">
        <f t="shared" si="2"/>
        <v>100.61157140600108</v>
      </c>
      <c r="R15" s="8"/>
    </row>
    <row r="16" spans="1:18" ht="16.05" customHeight="1" x14ac:dyDescent="0.3">
      <c r="A16" s="37">
        <v>7</v>
      </c>
      <c r="B16" s="74">
        <v>2.7906249999999986</v>
      </c>
      <c r="C16" s="74">
        <v>2.7818500000000004</v>
      </c>
      <c r="D16" s="75">
        <v>2.7100000000000009</v>
      </c>
      <c r="E16" s="74"/>
      <c r="F16" s="74">
        <v>2.8291666666666657</v>
      </c>
      <c r="G16" s="74"/>
      <c r="H16" s="74">
        <v>2.77</v>
      </c>
      <c r="I16" s="74">
        <v>2.7749999999999999</v>
      </c>
      <c r="J16" s="74">
        <v>2.8</v>
      </c>
      <c r="K16" s="74"/>
      <c r="L16" s="73">
        <v>2.8</v>
      </c>
      <c r="M16" s="75">
        <f t="shared" si="1"/>
        <v>2.779520238095238</v>
      </c>
      <c r="N16" s="75">
        <f t="shared" si="0"/>
        <v>0.11916666666666487</v>
      </c>
      <c r="O16" s="60">
        <v>2.6</v>
      </c>
      <c r="P16" s="61">
        <v>3</v>
      </c>
      <c r="Q16" s="80">
        <f t="shared" si="2"/>
        <v>100.53650686000634</v>
      </c>
      <c r="R16" s="8"/>
    </row>
    <row r="17" spans="1:18" ht="16.05" customHeight="1" x14ac:dyDescent="0.3">
      <c r="A17" s="37">
        <v>8</v>
      </c>
      <c r="B17" s="74">
        <v>2.7593749999999986</v>
      </c>
      <c r="C17" s="74">
        <v>2.8190833333333334</v>
      </c>
      <c r="D17" s="75">
        <v>2.7304347826086972</v>
      </c>
      <c r="E17" s="74"/>
      <c r="F17" s="74">
        <v>2.8199999999999994</v>
      </c>
      <c r="G17" s="74"/>
      <c r="H17" s="74">
        <v>2.8</v>
      </c>
      <c r="I17" s="74">
        <v>2.7909999999999999</v>
      </c>
      <c r="J17" s="74">
        <v>2.8</v>
      </c>
      <c r="K17" s="74"/>
      <c r="L17" s="73">
        <v>2.8</v>
      </c>
      <c r="M17" s="75">
        <f t="shared" si="1"/>
        <v>2.7885561594202897</v>
      </c>
      <c r="N17" s="75">
        <f t="shared" si="0"/>
        <v>8.9565217391302188E-2</v>
      </c>
      <c r="O17" s="60">
        <v>2.6</v>
      </c>
      <c r="P17" s="61">
        <v>3</v>
      </c>
      <c r="Q17" s="80">
        <f t="shared" si="2"/>
        <v>100.86334022996412</v>
      </c>
      <c r="R17" s="8"/>
    </row>
    <row r="18" spans="1:18" ht="16.05" customHeight="1" x14ac:dyDescent="0.3">
      <c r="A18" s="37">
        <v>9</v>
      </c>
      <c r="B18" s="74">
        <v>2.7468749999999993</v>
      </c>
      <c r="C18" s="74">
        <v>2.7997500000000004</v>
      </c>
      <c r="D18" s="75">
        <v>2.7111111111111112</v>
      </c>
      <c r="E18" s="74"/>
      <c r="F18" s="74">
        <v>2.8349999999999991</v>
      </c>
      <c r="G18" s="74"/>
      <c r="H18" s="74">
        <v>2.77</v>
      </c>
      <c r="I18" s="74">
        <v>2.798</v>
      </c>
      <c r="J18" s="74">
        <v>2.78</v>
      </c>
      <c r="K18" s="74"/>
      <c r="L18" s="73">
        <v>2.8</v>
      </c>
      <c r="M18" s="75">
        <f t="shared" si="1"/>
        <v>2.777248015873016</v>
      </c>
      <c r="N18" s="75">
        <f t="shared" si="0"/>
        <v>0.12388888888888783</v>
      </c>
      <c r="O18" s="60">
        <v>2.6</v>
      </c>
      <c r="P18" s="61">
        <v>3</v>
      </c>
      <c r="Q18" s="80">
        <f t="shared" si="2"/>
        <v>100.45431955231888</v>
      </c>
      <c r="R18" s="8"/>
    </row>
    <row r="19" spans="1:18" ht="16.05" customHeight="1" x14ac:dyDescent="0.3">
      <c r="A19" s="37">
        <v>10</v>
      </c>
      <c r="B19" s="74">
        <v>2.7718749999999992</v>
      </c>
      <c r="C19" s="74">
        <v>2.7707619047619043</v>
      </c>
      <c r="D19" s="74">
        <v>2.7649999999999992</v>
      </c>
      <c r="E19" s="74"/>
      <c r="F19" s="74">
        <v>2.8409090909090899</v>
      </c>
      <c r="G19" s="74"/>
      <c r="H19" s="74">
        <v>2.74</v>
      </c>
      <c r="I19" s="74">
        <v>2.8570000000000002</v>
      </c>
      <c r="J19" s="74">
        <v>2.74</v>
      </c>
      <c r="K19" s="74"/>
      <c r="L19" s="73">
        <v>2.8</v>
      </c>
      <c r="M19" s="75">
        <f t="shared" si="1"/>
        <v>2.7836494279529993</v>
      </c>
      <c r="N19" s="75">
        <f>MAX(B19:K19)-MIN(B19:K19)</f>
        <v>0.11699999999999999</v>
      </c>
      <c r="O19" s="60">
        <v>2.6</v>
      </c>
      <c r="P19" s="61">
        <v>3</v>
      </c>
      <c r="Q19" s="80">
        <f t="shared" si="2"/>
        <v>100.68586152876226</v>
      </c>
      <c r="R19" s="8"/>
    </row>
    <row r="20" spans="1:18" ht="16.05" customHeight="1" x14ac:dyDescent="0.3">
      <c r="A20" s="39">
        <v>11</v>
      </c>
      <c r="B20" s="74">
        <v>2.7791666666666663</v>
      </c>
      <c r="C20" s="74">
        <v>2.7965714285714283</v>
      </c>
      <c r="D20" s="75"/>
      <c r="E20" s="74"/>
      <c r="F20" s="74">
        <v>2.8333333333333326</v>
      </c>
      <c r="G20" s="74"/>
      <c r="H20" s="74">
        <v>2.75</v>
      </c>
      <c r="I20" s="74"/>
      <c r="J20" s="74"/>
      <c r="K20" s="74"/>
      <c r="L20" s="73">
        <v>2.8</v>
      </c>
      <c r="M20" s="75">
        <f t="shared" si="1"/>
        <v>2.7897678571428566</v>
      </c>
      <c r="N20" s="75">
        <f>MAX(B20:K20)-MIN(B20:K20)</f>
        <v>8.3333333333332593E-2</v>
      </c>
      <c r="O20" s="60">
        <v>2.6</v>
      </c>
      <c r="P20" s="61">
        <v>3</v>
      </c>
      <c r="Q20" s="80">
        <f t="shared" si="2"/>
        <v>100.9071678858047</v>
      </c>
      <c r="R20" s="8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R20"/>
  <sheetViews>
    <sheetView zoomScale="65" zoomScaleNormal="65" workbookViewId="0">
      <selection activeCell="M20" sqref="M20"/>
    </sheetView>
  </sheetViews>
  <sheetFormatPr defaultRowHeight="15" x14ac:dyDescent="0.3"/>
  <cols>
    <col min="1" max="1" width="3.77734375" customWidth="1"/>
    <col min="2" max="2" width="7.77734375" customWidth="1"/>
    <col min="4" max="5" width="8.77734375" customWidth="1"/>
    <col min="6" max="6" width="9.44140625" customWidth="1"/>
    <col min="7" max="8" width="8.77734375" customWidth="1"/>
    <col min="9" max="9" width="10.6640625" customWidth="1"/>
    <col min="10" max="10" width="8.6640625" customWidth="1"/>
    <col min="11" max="11" width="9.33203125" customWidth="1"/>
    <col min="12" max="12" width="6.88671875" style="2" customWidth="1"/>
    <col min="13" max="13" width="9.77734375" style="2" customWidth="1"/>
    <col min="14" max="14" width="7.77734375" style="89" customWidth="1"/>
    <col min="15" max="16" width="2.6640625" style="2" customWidth="1"/>
    <col min="17" max="17" width="11.88671875" bestFit="1" customWidth="1"/>
  </cols>
  <sheetData>
    <row r="1" spans="1:18" ht="20.100000000000001" customHeight="1" x14ac:dyDescent="0.45">
      <c r="F1" s="32" t="s">
        <v>19</v>
      </c>
    </row>
    <row r="2" spans="1:18" ht="16.05" customHeight="1" x14ac:dyDescent="0.3">
      <c r="A2" s="50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45" t="s">
        <v>53</v>
      </c>
      <c r="N2" s="88" t="s">
        <v>32</v>
      </c>
      <c r="O2" s="46" t="s">
        <v>33</v>
      </c>
      <c r="P2" s="47" t="s">
        <v>34</v>
      </c>
      <c r="Q2" s="31" t="s">
        <v>144</v>
      </c>
    </row>
    <row r="3" spans="1:18" ht="16.05" customHeight="1" x14ac:dyDescent="0.3">
      <c r="A3" s="37">
        <v>6</v>
      </c>
      <c r="B3" s="74"/>
      <c r="C3" s="74"/>
      <c r="D3" s="74"/>
      <c r="E3" s="74"/>
      <c r="F3" s="74"/>
      <c r="G3" s="74">
        <v>5.9708333333333341</v>
      </c>
      <c r="H3" s="74"/>
      <c r="I3" s="74"/>
      <c r="J3" s="74"/>
      <c r="K3" s="74">
        <v>5.8</v>
      </c>
      <c r="L3" s="73">
        <v>5.9</v>
      </c>
      <c r="M3" s="75">
        <f t="shared" ref="M3" si="0">AVERAGE(B3:K3)</f>
        <v>5.885416666666667</v>
      </c>
      <c r="N3" s="75">
        <f t="shared" ref="N3:N20" si="1">MAX(B3:K3)-MIN(B3:K3)</f>
        <v>0.17083333333333428</v>
      </c>
      <c r="O3" s="60">
        <v>5.7</v>
      </c>
      <c r="P3" s="61">
        <v>6.1</v>
      </c>
      <c r="Q3" s="49">
        <f>M3/M3*100</f>
        <v>100</v>
      </c>
    </row>
    <row r="4" spans="1:18" ht="16.05" customHeight="1" x14ac:dyDescent="0.3">
      <c r="A4" s="37">
        <v>7</v>
      </c>
      <c r="B4" s="74">
        <v>5.934375000000002</v>
      </c>
      <c r="C4" s="183"/>
      <c r="D4" s="184"/>
      <c r="E4" s="74">
        <v>6.07</v>
      </c>
      <c r="F4" s="184"/>
      <c r="G4" s="74">
        <v>5.9684523809523826</v>
      </c>
      <c r="H4" s="185"/>
      <c r="I4" s="184"/>
      <c r="J4" s="74">
        <v>5.83</v>
      </c>
      <c r="K4" s="74">
        <v>5.8</v>
      </c>
      <c r="L4" s="73">
        <v>5.9</v>
      </c>
      <c r="M4" s="75">
        <f t="shared" ref="M4:M20" si="2">AVERAGE(B4:K4)</f>
        <v>5.9205654761904771</v>
      </c>
      <c r="N4" s="75">
        <f t="shared" si="1"/>
        <v>0.27000000000000046</v>
      </c>
      <c r="O4" s="60">
        <v>5.7</v>
      </c>
      <c r="P4" s="61">
        <v>6.1</v>
      </c>
      <c r="Q4" s="80">
        <f>M4/M$3*100</f>
        <v>100.59721871049305</v>
      </c>
    </row>
    <row r="5" spans="1:18" ht="16.05" customHeight="1" x14ac:dyDescent="0.3">
      <c r="A5" s="37">
        <v>8</v>
      </c>
      <c r="B5" s="74">
        <v>5.9937500000000004</v>
      </c>
      <c r="C5" s="74">
        <v>5.9741818181818189</v>
      </c>
      <c r="D5" s="75">
        <v>5.8208333333333329</v>
      </c>
      <c r="E5" s="74">
        <v>6.03</v>
      </c>
      <c r="F5" s="74">
        <v>6</v>
      </c>
      <c r="G5" s="74">
        <v>5.9200000000000008</v>
      </c>
      <c r="H5" s="74">
        <v>6.08</v>
      </c>
      <c r="I5" s="74">
        <v>5.9539999999999997</v>
      </c>
      <c r="J5" s="74">
        <v>5.8</v>
      </c>
      <c r="K5" s="74">
        <v>5.8</v>
      </c>
      <c r="L5" s="73">
        <v>5.9</v>
      </c>
      <c r="M5" s="75">
        <f t="shared" si="2"/>
        <v>5.937276515151515</v>
      </c>
      <c r="N5" s="75">
        <f t="shared" si="1"/>
        <v>0.28000000000000025</v>
      </c>
      <c r="O5" s="60">
        <v>5.7</v>
      </c>
      <c r="P5" s="61">
        <v>6.1</v>
      </c>
      <c r="Q5" s="49">
        <f t="shared" ref="Q5:Q20" si="3">M5/M$3*100</f>
        <v>100.88115848753017</v>
      </c>
    </row>
    <row r="6" spans="1:18" ht="16.05" customHeight="1" x14ac:dyDescent="0.3">
      <c r="A6" s="37">
        <v>9</v>
      </c>
      <c r="B6" s="74">
        <v>5.9937500000000004</v>
      </c>
      <c r="C6" s="74">
        <v>5.9982499999999996</v>
      </c>
      <c r="D6" s="75">
        <v>5.8388888888888877</v>
      </c>
      <c r="E6" s="74">
        <v>5.99</v>
      </c>
      <c r="F6" s="74">
        <v>5.9899999999999993</v>
      </c>
      <c r="G6" s="74">
        <v>5.9156250000000004</v>
      </c>
      <c r="H6" s="74">
        <v>6.06</v>
      </c>
      <c r="I6" s="74">
        <v>5.9630000000000001</v>
      </c>
      <c r="J6" s="74">
        <v>5.76</v>
      </c>
      <c r="K6" s="74">
        <v>5.8</v>
      </c>
      <c r="L6" s="73">
        <v>5.9</v>
      </c>
      <c r="M6" s="75">
        <f t="shared" si="2"/>
        <v>5.9309513888888885</v>
      </c>
      <c r="N6" s="75">
        <f t="shared" si="1"/>
        <v>0.29999999999999982</v>
      </c>
      <c r="O6" s="60">
        <v>5.7</v>
      </c>
      <c r="P6" s="61">
        <v>6.1</v>
      </c>
      <c r="Q6" s="49">
        <f t="shared" si="3"/>
        <v>100.77368731563421</v>
      </c>
    </row>
    <row r="7" spans="1:18" ht="16.05" customHeight="1" x14ac:dyDescent="0.3">
      <c r="A7" s="37">
        <v>10</v>
      </c>
      <c r="B7" s="74">
        <v>6.0125000000000002</v>
      </c>
      <c r="C7" s="74">
        <v>5.9773684210526312</v>
      </c>
      <c r="D7" s="75">
        <v>5.8</v>
      </c>
      <c r="E7" s="74">
        <v>5.96</v>
      </c>
      <c r="F7" s="74">
        <v>5.9909090909090912</v>
      </c>
      <c r="G7" s="74">
        <v>5.9350000000000014</v>
      </c>
      <c r="H7" s="74">
        <v>6.04</v>
      </c>
      <c r="I7" s="74">
        <v>5.9749999999999996</v>
      </c>
      <c r="J7" s="74">
        <v>5.81</v>
      </c>
      <c r="K7" s="74">
        <v>5.8</v>
      </c>
      <c r="L7" s="73">
        <v>5.9</v>
      </c>
      <c r="M7" s="75">
        <f t="shared" si="2"/>
        <v>5.9300777511961726</v>
      </c>
      <c r="N7" s="75">
        <f t="shared" si="1"/>
        <v>0.24000000000000021</v>
      </c>
      <c r="O7" s="60">
        <v>5.7</v>
      </c>
      <c r="P7" s="61">
        <v>6.1</v>
      </c>
      <c r="Q7" s="49">
        <f t="shared" si="3"/>
        <v>100.75884320616507</v>
      </c>
    </row>
    <row r="8" spans="1:18" ht="16.05" customHeight="1" x14ac:dyDescent="0.3">
      <c r="A8" s="37">
        <v>11</v>
      </c>
      <c r="B8" s="74">
        <v>6.0062499999999996</v>
      </c>
      <c r="C8" s="74">
        <v>6.0110526315789485</v>
      </c>
      <c r="D8" s="75">
        <v>5.8049999999999979</v>
      </c>
      <c r="E8" s="74">
        <v>5.97</v>
      </c>
      <c r="F8" s="74">
        <v>6.01</v>
      </c>
      <c r="G8" s="74">
        <v>5.9253333333333327</v>
      </c>
      <c r="H8" s="74">
        <v>6.03</v>
      </c>
      <c r="I8" s="74">
        <v>5.9660000000000002</v>
      </c>
      <c r="J8" s="74">
        <v>5.82</v>
      </c>
      <c r="K8" s="74">
        <v>5.8</v>
      </c>
      <c r="L8" s="73">
        <v>5.9</v>
      </c>
      <c r="M8" s="75">
        <f t="shared" si="2"/>
        <v>5.9343635964912282</v>
      </c>
      <c r="N8" s="75">
        <f t="shared" si="1"/>
        <v>0.23000000000000043</v>
      </c>
      <c r="O8" s="60">
        <v>5.7</v>
      </c>
      <c r="P8" s="61">
        <v>6.1</v>
      </c>
      <c r="Q8" s="49">
        <f t="shared" si="3"/>
        <v>100.83166464834652</v>
      </c>
    </row>
    <row r="9" spans="1:18" ht="16.05" customHeight="1" x14ac:dyDescent="0.3">
      <c r="A9" s="37">
        <v>12</v>
      </c>
      <c r="B9" s="74">
        <v>6</v>
      </c>
      <c r="C9" s="74">
        <v>6.0217000000000009</v>
      </c>
      <c r="D9" s="75">
        <v>5.7909090909090901</v>
      </c>
      <c r="E9" s="74">
        <v>5.99</v>
      </c>
      <c r="F9" s="74">
        <v>5.9950000000000001</v>
      </c>
      <c r="G9" s="74">
        <v>5.8574999999999999</v>
      </c>
      <c r="H9" s="74">
        <v>6.02</v>
      </c>
      <c r="I9" s="74">
        <v>5.9880000000000004</v>
      </c>
      <c r="J9" s="74">
        <v>5.85</v>
      </c>
      <c r="K9" s="74">
        <v>5.9</v>
      </c>
      <c r="L9" s="73">
        <v>5.9</v>
      </c>
      <c r="M9" s="75">
        <f t="shared" si="2"/>
        <v>5.9413109090909089</v>
      </c>
      <c r="N9" s="75">
        <f t="shared" si="1"/>
        <v>0.23079090909091082</v>
      </c>
      <c r="O9" s="60">
        <v>5.7</v>
      </c>
      <c r="P9" s="61">
        <v>6.1</v>
      </c>
      <c r="Q9" s="49">
        <f t="shared" si="3"/>
        <v>100.94970748189863</v>
      </c>
    </row>
    <row r="10" spans="1:18" ht="16.05" customHeight="1" x14ac:dyDescent="0.3">
      <c r="A10" s="37">
        <v>1</v>
      </c>
      <c r="B10" s="74">
        <v>5.9281250000000032</v>
      </c>
      <c r="C10" s="74">
        <v>6.0244736842105269</v>
      </c>
      <c r="D10" s="75">
        <v>5.7894736842105248</v>
      </c>
      <c r="E10" s="74">
        <v>5.97</v>
      </c>
      <c r="F10" s="74">
        <v>6.0095238095238086</v>
      </c>
      <c r="G10" s="74">
        <v>5.9333333333333345</v>
      </c>
      <c r="H10" s="74">
        <v>6.03</v>
      </c>
      <c r="I10" s="74">
        <v>6.0229999999999997</v>
      </c>
      <c r="J10" s="74">
        <v>5.84</v>
      </c>
      <c r="K10" s="74">
        <v>5.8</v>
      </c>
      <c r="L10" s="73">
        <v>5.9</v>
      </c>
      <c r="M10" s="75">
        <f t="shared" si="2"/>
        <v>5.9347929511278199</v>
      </c>
      <c r="N10" s="75">
        <f t="shared" si="1"/>
        <v>0.24052631578947548</v>
      </c>
      <c r="O10" s="60">
        <v>5.7</v>
      </c>
      <c r="P10" s="61">
        <v>6.1</v>
      </c>
      <c r="Q10" s="49">
        <f t="shared" si="3"/>
        <v>100.83895987757003</v>
      </c>
    </row>
    <row r="11" spans="1:18" ht="16.05" customHeight="1" x14ac:dyDescent="0.3">
      <c r="A11" s="37">
        <v>2</v>
      </c>
      <c r="B11" s="74">
        <v>5.9093750000000016</v>
      </c>
      <c r="C11" s="74">
        <v>6.0233157894736848</v>
      </c>
      <c r="D11" s="75">
        <v>5.9000000000000021</v>
      </c>
      <c r="E11" s="74">
        <v>5.99</v>
      </c>
      <c r="F11" s="74">
        <v>5.9894736842105258</v>
      </c>
      <c r="G11" s="74">
        <v>5.9575000000000005</v>
      </c>
      <c r="H11" s="74">
        <v>5.99</v>
      </c>
      <c r="I11" s="74">
        <v>6.0259999999999998</v>
      </c>
      <c r="J11" s="74">
        <v>5.77</v>
      </c>
      <c r="K11" s="74">
        <v>5.8</v>
      </c>
      <c r="L11" s="73">
        <v>5.9</v>
      </c>
      <c r="M11" s="75">
        <f t="shared" si="2"/>
        <v>5.9355664473684211</v>
      </c>
      <c r="N11" s="75">
        <f t="shared" si="1"/>
        <v>0.25600000000000023</v>
      </c>
      <c r="O11" s="60">
        <v>5.7</v>
      </c>
      <c r="P11" s="61">
        <v>6.1</v>
      </c>
      <c r="Q11" s="49">
        <f t="shared" si="3"/>
        <v>100.85210246856077</v>
      </c>
    </row>
    <row r="12" spans="1:18" ht="16.05" customHeight="1" x14ac:dyDescent="0.3">
      <c r="A12" s="37">
        <v>3</v>
      </c>
      <c r="B12" s="74">
        <v>5.8968750000000032</v>
      </c>
      <c r="C12" s="74">
        <v>6.0376190476190477</v>
      </c>
      <c r="D12" s="75">
        <v>5.9086956521739156</v>
      </c>
      <c r="E12" s="74">
        <v>5.98</v>
      </c>
      <c r="F12" s="74">
        <v>5.9318181818181834</v>
      </c>
      <c r="G12" s="74">
        <v>5.8631944444444457</v>
      </c>
      <c r="H12" s="74">
        <v>5.99</v>
      </c>
      <c r="I12" s="74">
        <v>5.9850000000000003</v>
      </c>
      <c r="J12" s="74">
        <v>5.81</v>
      </c>
      <c r="K12" s="74">
        <v>5.8</v>
      </c>
      <c r="L12" s="73">
        <v>5.9</v>
      </c>
      <c r="M12" s="75">
        <f t="shared" si="2"/>
        <v>5.92032023260556</v>
      </c>
      <c r="N12" s="75">
        <f t="shared" si="1"/>
        <v>0.23761904761904784</v>
      </c>
      <c r="O12" s="60">
        <v>5.7</v>
      </c>
      <c r="P12" s="61">
        <v>6.1</v>
      </c>
      <c r="Q12" s="49">
        <f t="shared" si="3"/>
        <v>100.59305173984667</v>
      </c>
    </row>
    <row r="13" spans="1:18" ht="16.05" customHeight="1" x14ac:dyDescent="0.3">
      <c r="A13" s="37">
        <v>4</v>
      </c>
      <c r="B13" s="74">
        <v>5.8406250000000037</v>
      </c>
      <c r="C13" s="74">
        <v>6.0316666666666681</v>
      </c>
      <c r="D13" s="75">
        <v>5.9380952380952383</v>
      </c>
      <c r="E13" s="74">
        <v>6</v>
      </c>
      <c r="F13" s="74">
        <v>5.9952380952380953</v>
      </c>
      <c r="G13" s="74">
        <v>5.9035714285714294</v>
      </c>
      <c r="H13" s="74">
        <v>6.02</v>
      </c>
      <c r="I13" s="74">
        <v>5.9470000000000001</v>
      </c>
      <c r="J13" s="74">
        <v>5.8</v>
      </c>
      <c r="K13" s="74">
        <v>5.8</v>
      </c>
      <c r="L13" s="73">
        <v>5.9</v>
      </c>
      <c r="M13" s="75">
        <f t="shared" si="2"/>
        <v>5.9276196428571435</v>
      </c>
      <c r="N13" s="75">
        <f t="shared" si="1"/>
        <v>0.23166666666666824</v>
      </c>
      <c r="O13" s="60">
        <v>5.7</v>
      </c>
      <c r="P13" s="61">
        <v>6.1</v>
      </c>
      <c r="Q13" s="49">
        <f t="shared" si="3"/>
        <v>100.7170771175727</v>
      </c>
    </row>
    <row r="14" spans="1:18" ht="16.05" customHeight="1" x14ac:dyDescent="0.3">
      <c r="A14" s="37">
        <v>5</v>
      </c>
      <c r="B14" s="74">
        <v>5.8781250000000016</v>
      </c>
      <c r="C14" s="74">
        <v>6.0211904761904753</v>
      </c>
      <c r="D14" s="75">
        <v>5.87</v>
      </c>
      <c r="E14" s="74">
        <v>6.04</v>
      </c>
      <c r="F14" s="74">
        <v>5.950000000000002</v>
      </c>
      <c r="G14" s="74">
        <v>5.8833333333333329</v>
      </c>
      <c r="H14" s="74">
        <v>6.01</v>
      </c>
      <c r="I14" s="74">
        <v>5.9550000000000001</v>
      </c>
      <c r="J14" s="74">
        <v>5.77</v>
      </c>
      <c r="K14" s="74">
        <v>5.9</v>
      </c>
      <c r="L14" s="73">
        <v>5.9</v>
      </c>
      <c r="M14" s="75">
        <f t="shared" si="2"/>
        <v>5.9277648809523802</v>
      </c>
      <c r="N14" s="75">
        <f t="shared" si="1"/>
        <v>0.27000000000000046</v>
      </c>
      <c r="O14" s="60">
        <v>5.7</v>
      </c>
      <c r="P14" s="61">
        <v>6.1</v>
      </c>
      <c r="Q14" s="49">
        <f t="shared" si="3"/>
        <v>100.71954487989885</v>
      </c>
    </row>
    <row r="15" spans="1:18" ht="16.05" customHeight="1" x14ac:dyDescent="0.3">
      <c r="A15" s="37">
        <v>6</v>
      </c>
      <c r="B15" s="74">
        <v>5.9312500000000021</v>
      </c>
      <c r="C15" s="74">
        <v>6.0265238095238098</v>
      </c>
      <c r="D15" s="75">
        <v>5.9238095238095259</v>
      </c>
      <c r="E15" s="74">
        <v>6.02</v>
      </c>
      <c r="F15" s="74">
        <v>5.955000000000001</v>
      </c>
      <c r="G15" s="74">
        <v>5.863157894736843</v>
      </c>
      <c r="H15" s="74">
        <v>5.99</v>
      </c>
      <c r="I15" s="74">
        <v>5.9260000000000002</v>
      </c>
      <c r="J15" s="74">
        <v>5.85</v>
      </c>
      <c r="K15" s="74">
        <v>5.8</v>
      </c>
      <c r="L15" s="73">
        <v>5.9</v>
      </c>
      <c r="M15" s="75">
        <f t="shared" si="2"/>
        <v>5.928574122807019</v>
      </c>
      <c r="N15" s="75">
        <f t="shared" si="1"/>
        <v>0.22652380952381002</v>
      </c>
      <c r="O15" s="60">
        <v>5.7</v>
      </c>
      <c r="P15" s="61">
        <v>6.1</v>
      </c>
      <c r="Q15" s="49">
        <f t="shared" si="3"/>
        <v>100.73329482999536</v>
      </c>
      <c r="R15" s="8"/>
    </row>
    <row r="16" spans="1:18" ht="16.05" customHeight="1" x14ac:dyDescent="0.3">
      <c r="A16" s="37">
        <v>7</v>
      </c>
      <c r="B16" s="74">
        <v>5.9218750000000027</v>
      </c>
      <c r="C16" s="74">
        <v>6.0362499999999999</v>
      </c>
      <c r="D16" s="75">
        <v>5.9523809523809534</v>
      </c>
      <c r="E16" s="74">
        <v>6.03</v>
      </c>
      <c r="F16" s="74">
        <v>5.9250000000000007</v>
      </c>
      <c r="G16" s="74">
        <v>5.9272727272727286</v>
      </c>
      <c r="H16" s="74">
        <v>5.98</v>
      </c>
      <c r="I16" s="74">
        <v>5.9240000000000004</v>
      </c>
      <c r="J16" s="74">
        <v>5.77</v>
      </c>
      <c r="K16" s="74">
        <v>5.8</v>
      </c>
      <c r="L16" s="73">
        <v>5.9</v>
      </c>
      <c r="M16" s="75">
        <f t="shared" si="2"/>
        <v>5.9266778679653687</v>
      </c>
      <c r="N16" s="75">
        <f t="shared" si="1"/>
        <v>0.26625000000000032</v>
      </c>
      <c r="O16" s="60">
        <v>5.7</v>
      </c>
      <c r="P16" s="61">
        <v>6.1</v>
      </c>
      <c r="Q16" s="49">
        <f t="shared" si="3"/>
        <v>100.7010752787036</v>
      </c>
      <c r="R16" s="8"/>
    </row>
    <row r="17" spans="1:18" ht="16.05" customHeight="1" x14ac:dyDescent="0.3">
      <c r="A17" s="37">
        <v>8</v>
      </c>
      <c r="B17" s="74">
        <v>5.9531250000000009</v>
      </c>
      <c r="C17" s="74">
        <v>6.0320833333333335</v>
      </c>
      <c r="D17" s="75">
        <v>5.9652173913043489</v>
      </c>
      <c r="E17" s="74">
        <v>6.02</v>
      </c>
      <c r="F17" s="74">
        <v>5.9733333333333327</v>
      </c>
      <c r="G17" s="74">
        <v>5.9026315789473696</v>
      </c>
      <c r="H17" s="74">
        <v>5.99</v>
      </c>
      <c r="I17" s="74">
        <v>5.9660000000000002</v>
      </c>
      <c r="J17" s="74">
        <v>5.8</v>
      </c>
      <c r="K17" s="74">
        <v>5.9</v>
      </c>
      <c r="L17" s="73">
        <v>5.9</v>
      </c>
      <c r="M17" s="75">
        <f t="shared" si="2"/>
        <v>5.9502390636918383</v>
      </c>
      <c r="N17" s="75">
        <f t="shared" si="1"/>
        <v>0.23208333333333364</v>
      </c>
      <c r="O17" s="60">
        <v>5.7</v>
      </c>
      <c r="P17" s="61">
        <v>6.1</v>
      </c>
      <c r="Q17" s="49">
        <f t="shared" si="3"/>
        <v>101.10140709989672</v>
      </c>
      <c r="R17" s="8"/>
    </row>
    <row r="18" spans="1:18" ht="16.05" customHeight="1" x14ac:dyDescent="0.3">
      <c r="A18" s="37">
        <v>9</v>
      </c>
      <c r="B18" s="74">
        <v>5.934375000000002</v>
      </c>
      <c r="C18" s="74">
        <v>6.0392500000000009</v>
      </c>
      <c r="D18" s="75">
        <v>5.9588235294117657</v>
      </c>
      <c r="E18" s="74">
        <v>6.03</v>
      </c>
      <c r="F18" s="74">
        <v>5.98</v>
      </c>
      <c r="G18" s="74">
        <v>5.8687500000000004</v>
      </c>
      <c r="H18" s="74">
        <v>6.01</v>
      </c>
      <c r="I18" s="74">
        <v>5.9859999999999998</v>
      </c>
      <c r="J18" s="74">
        <v>5.78</v>
      </c>
      <c r="K18" s="74">
        <v>6</v>
      </c>
      <c r="L18" s="73">
        <v>5.9</v>
      </c>
      <c r="M18" s="75">
        <f t="shared" si="2"/>
        <v>5.9587198529411767</v>
      </c>
      <c r="N18" s="75">
        <f t="shared" si="1"/>
        <v>0.25925000000000065</v>
      </c>
      <c r="O18" s="60">
        <v>5.7</v>
      </c>
      <c r="P18" s="61">
        <v>6.1</v>
      </c>
      <c r="Q18" s="49">
        <f t="shared" si="3"/>
        <v>101.24550546590316</v>
      </c>
      <c r="R18" s="8"/>
    </row>
    <row r="19" spans="1:18" ht="16.05" customHeight="1" x14ac:dyDescent="0.3">
      <c r="A19" s="37">
        <v>10</v>
      </c>
      <c r="B19" s="74">
        <v>5.9687500000000009</v>
      </c>
      <c r="C19" s="74">
        <v>6.0316666666666672</v>
      </c>
      <c r="D19" s="196">
        <v>5.9550000000000001</v>
      </c>
      <c r="E19" s="74">
        <v>6</v>
      </c>
      <c r="F19" s="74">
        <v>5.9454545454545462</v>
      </c>
      <c r="G19" s="74">
        <v>5.9072463768115959</v>
      </c>
      <c r="H19" s="74">
        <v>6</v>
      </c>
      <c r="I19" s="74">
        <v>5.9640000000000004</v>
      </c>
      <c r="J19" s="74">
        <v>5.88</v>
      </c>
      <c r="K19" s="74">
        <v>5.9</v>
      </c>
      <c r="L19" s="73">
        <v>5.9</v>
      </c>
      <c r="M19" s="75">
        <f t="shared" si="2"/>
        <v>5.9552117588932809</v>
      </c>
      <c r="N19" s="75">
        <f t="shared" si="1"/>
        <v>0.15166666666666728</v>
      </c>
      <c r="O19" s="60">
        <v>5.7</v>
      </c>
      <c r="P19" s="61">
        <v>6.1</v>
      </c>
      <c r="Q19" s="49">
        <f t="shared" si="3"/>
        <v>101.18589891216902</v>
      </c>
      <c r="R19" s="8"/>
    </row>
    <row r="20" spans="1:18" ht="16.05" customHeight="1" x14ac:dyDescent="0.3">
      <c r="A20" s="39">
        <v>11</v>
      </c>
      <c r="B20" s="74">
        <v>5.9083333333333359</v>
      </c>
      <c r="C20" s="74">
        <v>6.0327619047619052</v>
      </c>
      <c r="D20" s="75"/>
      <c r="E20" s="74"/>
      <c r="F20" s="74">
        <v>5.9550000000000018</v>
      </c>
      <c r="G20" s="74"/>
      <c r="H20" s="74">
        <v>6.04</v>
      </c>
      <c r="I20" s="74"/>
      <c r="J20" s="74"/>
      <c r="K20" s="74">
        <v>6</v>
      </c>
      <c r="L20" s="73">
        <v>5.9</v>
      </c>
      <c r="M20" s="75">
        <f t="shared" si="2"/>
        <v>5.9872190476190479</v>
      </c>
      <c r="N20" s="75">
        <f t="shared" si="1"/>
        <v>0.13166666666666416</v>
      </c>
      <c r="O20" s="60">
        <v>5.7</v>
      </c>
      <c r="P20" s="61">
        <v>6.1</v>
      </c>
      <c r="Q20" s="49">
        <f t="shared" si="3"/>
        <v>101.72973957016436</v>
      </c>
      <c r="R20" s="8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R20"/>
  <sheetViews>
    <sheetView zoomScale="65" zoomScaleNormal="65" workbookViewId="0">
      <selection activeCell="M20" sqref="M20"/>
    </sheetView>
  </sheetViews>
  <sheetFormatPr defaultRowHeight="13.2" x14ac:dyDescent="0.2"/>
  <cols>
    <col min="1" max="1" width="3.6640625" customWidth="1"/>
    <col min="2" max="2" width="10.109375" customWidth="1"/>
    <col min="3" max="3" width="10.6640625" customWidth="1"/>
    <col min="4" max="5" width="10.21875" customWidth="1"/>
    <col min="6" max="6" width="10.109375" customWidth="1"/>
    <col min="7" max="7" width="9.6640625" customWidth="1"/>
    <col min="8" max="8" width="8.77734375" customWidth="1"/>
    <col min="9" max="9" width="10.6640625" customWidth="1"/>
    <col min="10" max="10" width="9.6640625" customWidth="1"/>
    <col min="11" max="11" width="10.44140625" customWidth="1"/>
    <col min="12" max="12" width="7.44140625" style="2" customWidth="1"/>
    <col min="13" max="13" width="9.77734375" style="2" customWidth="1"/>
    <col min="14" max="14" width="8.777343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32" t="s">
        <v>70</v>
      </c>
    </row>
    <row r="2" spans="1:18" ht="16.2" x14ac:dyDescent="0.3">
      <c r="A2" s="50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45" t="s">
        <v>161</v>
      </c>
      <c r="N2" s="45" t="s">
        <v>32</v>
      </c>
      <c r="O2" s="46" t="s">
        <v>33</v>
      </c>
      <c r="P2" s="47" t="s">
        <v>34</v>
      </c>
      <c r="Q2" s="31" t="s">
        <v>144</v>
      </c>
    </row>
    <row r="3" spans="1:18" ht="16.05" customHeight="1" x14ac:dyDescent="0.3">
      <c r="A3" s="37">
        <v>6</v>
      </c>
      <c r="B3" s="73"/>
      <c r="C3" s="73"/>
      <c r="D3" s="73"/>
      <c r="E3" s="73"/>
      <c r="F3" s="73"/>
      <c r="G3" s="73">
        <v>978.10606060606074</v>
      </c>
      <c r="H3" s="73"/>
      <c r="I3" s="73"/>
      <c r="J3" s="73"/>
      <c r="K3" s="73"/>
      <c r="L3" s="71">
        <v>965</v>
      </c>
      <c r="M3" s="68">
        <f t="shared" ref="M3" si="0">AVERAGE(B3:K3)</f>
        <v>978.10606060606074</v>
      </c>
      <c r="N3" s="68">
        <f t="shared" ref="N3:N20" si="1">MAX(B3:K3)-MIN(B3:K3)</f>
        <v>0</v>
      </c>
      <c r="O3" s="66">
        <v>916</v>
      </c>
      <c r="P3" s="67">
        <v>1014</v>
      </c>
      <c r="Q3" s="80">
        <f>M3/M3*100</f>
        <v>100</v>
      </c>
    </row>
    <row r="4" spans="1:18" ht="16.05" customHeight="1" x14ac:dyDescent="0.35">
      <c r="A4" s="37">
        <v>7</v>
      </c>
      <c r="B4" s="73">
        <v>965.65625</v>
      </c>
      <c r="C4" s="180"/>
      <c r="D4" s="181"/>
      <c r="E4" s="73">
        <v>955.48</v>
      </c>
      <c r="F4" s="181"/>
      <c r="G4" s="73">
        <v>973.33333333333326</v>
      </c>
      <c r="H4" s="182"/>
      <c r="I4" s="181"/>
      <c r="J4" s="73">
        <v>955.96</v>
      </c>
      <c r="K4" s="73"/>
      <c r="L4" s="71">
        <v>965</v>
      </c>
      <c r="M4" s="68">
        <f t="shared" ref="M4:M20" si="2">AVERAGE(B4:K4)</f>
        <v>962.60739583333338</v>
      </c>
      <c r="N4" s="38">
        <f t="shared" si="1"/>
        <v>17.853333333333239</v>
      </c>
      <c r="O4" s="66">
        <v>916</v>
      </c>
      <c r="P4" s="67">
        <v>1014</v>
      </c>
      <c r="Q4" s="80">
        <f>M4/M$3*100</f>
        <v>98.415441290372542</v>
      </c>
    </row>
    <row r="5" spans="1:18" ht="16.05" customHeight="1" x14ac:dyDescent="0.35">
      <c r="A5" s="37">
        <v>8</v>
      </c>
      <c r="B5" s="73">
        <v>980.71875</v>
      </c>
      <c r="C5" s="73">
        <v>1069.95</v>
      </c>
      <c r="D5" s="68">
        <v>963.84210526315792</v>
      </c>
      <c r="E5" s="73">
        <v>964.49</v>
      </c>
      <c r="F5" s="73">
        <v>979</v>
      </c>
      <c r="G5" s="73">
        <v>977.0333333333333</v>
      </c>
      <c r="H5" s="73"/>
      <c r="I5" s="73">
        <v>971.26199999999994</v>
      </c>
      <c r="J5" s="73">
        <v>950.37</v>
      </c>
      <c r="K5" s="87"/>
      <c r="L5" s="71">
        <v>965</v>
      </c>
      <c r="M5" s="68">
        <f t="shared" si="2"/>
        <v>982.08327357456142</v>
      </c>
      <c r="N5" s="38">
        <f>MAX(B5:K5)-MIN(B5:K5)</f>
        <v>119.58000000000004</v>
      </c>
      <c r="O5" s="66">
        <v>916</v>
      </c>
      <c r="P5" s="67">
        <v>1014</v>
      </c>
      <c r="Q5" s="80">
        <f t="shared" ref="Q5:Q20" si="3">M5/M$3*100</f>
        <v>100.40662389578041</v>
      </c>
    </row>
    <row r="6" spans="1:18" ht="16.05" customHeight="1" x14ac:dyDescent="0.35">
      <c r="A6" s="37">
        <v>9</v>
      </c>
      <c r="B6" s="73">
        <v>970.1875</v>
      </c>
      <c r="C6" s="73">
        <v>1067.0274999999999</v>
      </c>
      <c r="D6" s="68">
        <v>972.88888888888891</v>
      </c>
      <c r="E6" s="73">
        <v>968.4</v>
      </c>
      <c r="F6" s="73">
        <v>965.85</v>
      </c>
      <c r="G6" s="73">
        <v>990.64285714285711</v>
      </c>
      <c r="H6" s="73"/>
      <c r="I6" s="73">
        <v>964.35599999999999</v>
      </c>
      <c r="J6" s="73">
        <v>962.08</v>
      </c>
      <c r="K6" s="73"/>
      <c r="L6" s="71">
        <v>965</v>
      </c>
      <c r="M6" s="68">
        <f t="shared" si="2"/>
        <v>982.67909325396818</v>
      </c>
      <c r="N6" s="38">
        <f t="shared" si="1"/>
        <v>104.94749999999988</v>
      </c>
      <c r="O6" s="66">
        <v>916</v>
      </c>
      <c r="P6" s="67">
        <v>1014</v>
      </c>
      <c r="Q6" s="80">
        <f t="shared" si="3"/>
        <v>100.46753954730367</v>
      </c>
    </row>
    <row r="7" spans="1:18" ht="16.05" customHeight="1" x14ac:dyDescent="0.35">
      <c r="A7" s="37">
        <v>10</v>
      </c>
      <c r="B7" s="73">
        <v>965</v>
      </c>
      <c r="C7" s="73">
        <v>961.86842105263133</v>
      </c>
      <c r="D7" s="68">
        <v>967.7</v>
      </c>
      <c r="E7" s="73">
        <v>961.05</v>
      </c>
      <c r="F7" s="73">
        <v>965.68181818181813</v>
      </c>
      <c r="G7" s="73">
        <v>962.52941176470586</v>
      </c>
      <c r="H7" s="73"/>
      <c r="I7" s="73">
        <v>952.40899999999999</v>
      </c>
      <c r="J7" s="73">
        <v>981.96</v>
      </c>
      <c r="K7" s="87"/>
      <c r="L7" s="71">
        <v>965</v>
      </c>
      <c r="M7" s="68">
        <f t="shared" si="2"/>
        <v>964.77483137489446</v>
      </c>
      <c r="N7" s="38">
        <f t="shared" si="1"/>
        <v>29.551000000000045</v>
      </c>
      <c r="O7" s="66">
        <v>916</v>
      </c>
      <c r="P7" s="67">
        <v>1014</v>
      </c>
      <c r="Q7" s="80">
        <f t="shared" si="3"/>
        <v>98.637036435199491</v>
      </c>
    </row>
    <row r="8" spans="1:18" ht="16.05" customHeight="1" x14ac:dyDescent="0.35">
      <c r="A8" s="37">
        <v>11</v>
      </c>
      <c r="B8" s="73">
        <v>961.75</v>
      </c>
      <c r="C8" s="73">
        <v>1005.8868421052631</v>
      </c>
      <c r="D8" s="68">
        <v>955.2</v>
      </c>
      <c r="E8" s="73">
        <v>952.78</v>
      </c>
      <c r="F8" s="73">
        <v>963.55</v>
      </c>
      <c r="G8" s="73">
        <v>953.86666666666656</v>
      </c>
      <c r="H8" s="73"/>
      <c r="I8" s="73">
        <v>962.221</v>
      </c>
      <c r="J8" s="73">
        <v>969.21</v>
      </c>
      <c r="K8" s="73"/>
      <c r="L8" s="71">
        <v>965</v>
      </c>
      <c r="M8" s="68">
        <f t="shared" si="2"/>
        <v>965.55806359649125</v>
      </c>
      <c r="N8" s="38">
        <f t="shared" si="1"/>
        <v>53.106842105263127</v>
      </c>
      <c r="O8" s="66">
        <v>916</v>
      </c>
      <c r="P8" s="67">
        <v>1014</v>
      </c>
      <c r="Q8" s="80">
        <f t="shared" si="3"/>
        <v>98.717112845431672</v>
      </c>
    </row>
    <row r="9" spans="1:18" ht="16.05" customHeight="1" x14ac:dyDescent="0.35">
      <c r="A9" s="37">
        <v>12</v>
      </c>
      <c r="B9" s="73">
        <v>954.15625</v>
      </c>
      <c r="C9" s="73">
        <v>1017.7291500000001</v>
      </c>
      <c r="D9" s="68">
        <v>949.5454545454545</v>
      </c>
      <c r="E9" s="73">
        <v>952.83</v>
      </c>
      <c r="F9" s="73">
        <v>969.85</v>
      </c>
      <c r="G9" s="73">
        <v>961.05</v>
      </c>
      <c r="H9" s="73"/>
      <c r="I9" s="73">
        <v>965.471</v>
      </c>
      <c r="J9" s="73">
        <v>979.9</v>
      </c>
      <c r="K9" s="87"/>
      <c r="L9" s="71">
        <v>965</v>
      </c>
      <c r="M9" s="68">
        <f t="shared" si="2"/>
        <v>968.81648181818173</v>
      </c>
      <c r="N9" s="38">
        <f t="shared" si="1"/>
        <v>68.183695454545614</v>
      </c>
      <c r="O9" s="66">
        <v>916</v>
      </c>
      <c r="P9" s="67">
        <v>1014</v>
      </c>
      <c r="Q9" s="80">
        <f t="shared" si="3"/>
        <v>99.05024831538995</v>
      </c>
    </row>
    <row r="10" spans="1:18" ht="16.05" customHeight="1" x14ac:dyDescent="0.35">
      <c r="A10" s="37">
        <v>1</v>
      </c>
      <c r="B10" s="73">
        <v>961.75</v>
      </c>
      <c r="C10" s="73">
        <v>976.04647368421058</v>
      </c>
      <c r="D10" s="68">
        <v>953.63157894736844</v>
      </c>
      <c r="E10" s="73">
        <v>953.57</v>
      </c>
      <c r="F10" s="73">
        <v>954.04761904761904</v>
      </c>
      <c r="G10" s="73">
        <v>959.2045454545455</v>
      </c>
      <c r="H10" s="73"/>
      <c r="I10" s="73">
        <v>953.90700000000004</v>
      </c>
      <c r="J10" s="73">
        <v>964.15</v>
      </c>
      <c r="K10" s="87"/>
      <c r="L10" s="71">
        <v>965</v>
      </c>
      <c r="M10" s="68">
        <f t="shared" si="2"/>
        <v>959.53840214171794</v>
      </c>
      <c r="N10" s="38">
        <f t="shared" si="1"/>
        <v>22.476473684210532</v>
      </c>
      <c r="O10" s="66">
        <v>916</v>
      </c>
      <c r="P10" s="67">
        <v>1014</v>
      </c>
      <c r="Q10" s="80">
        <f t="shared" si="3"/>
        <v>98.101672281548105</v>
      </c>
    </row>
    <row r="11" spans="1:18" ht="16.05" customHeight="1" x14ac:dyDescent="0.35">
      <c r="A11" s="37">
        <v>2</v>
      </c>
      <c r="B11" s="73">
        <v>960.96875</v>
      </c>
      <c r="C11" s="73">
        <v>949.25526315789466</v>
      </c>
      <c r="D11" s="68">
        <v>950.19047619047615</v>
      </c>
      <c r="E11" s="73">
        <v>967.53</v>
      </c>
      <c r="F11" s="73">
        <v>952.89473684210532</v>
      </c>
      <c r="G11" s="73">
        <v>960.10833333333323</v>
      </c>
      <c r="H11" s="73"/>
      <c r="I11" s="73">
        <v>954.99800000000005</v>
      </c>
      <c r="J11" s="73">
        <v>949.11</v>
      </c>
      <c r="K11" s="73"/>
      <c r="L11" s="71">
        <v>965</v>
      </c>
      <c r="M11" s="68">
        <f t="shared" si="2"/>
        <v>955.63194494047605</v>
      </c>
      <c r="N11" s="38">
        <f t="shared" si="1"/>
        <v>18.419999999999959</v>
      </c>
      <c r="O11" s="66">
        <v>916</v>
      </c>
      <c r="P11" s="67">
        <v>1014</v>
      </c>
      <c r="Q11" s="80">
        <f t="shared" si="3"/>
        <v>97.702282342299455</v>
      </c>
    </row>
    <row r="12" spans="1:18" ht="16.05" customHeight="1" x14ac:dyDescent="0.35">
      <c r="A12" s="37">
        <v>3</v>
      </c>
      <c r="B12" s="73">
        <v>953.21875</v>
      </c>
      <c r="C12" s="73">
        <v>944.77619047619044</v>
      </c>
      <c r="D12" s="68">
        <v>952.91304347826087</v>
      </c>
      <c r="E12" s="73">
        <v>952.1</v>
      </c>
      <c r="F12" s="73">
        <v>953.36363636363637</v>
      </c>
      <c r="G12" s="73">
        <v>959.49305555555566</v>
      </c>
      <c r="H12" s="73"/>
      <c r="I12" s="73">
        <v>948.37699999999995</v>
      </c>
      <c r="J12" s="73">
        <v>948.31</v>
      </c>
      <c r="K12" s="73"/>
      <c r="L12" s="71">
        <v>965</v>
      </c>
      <c r="M12" s="68">
        <f t="shared" si="2"/>
        <v>951.56895948420538</v>
      </c>
      <c r="N12" s="38">
        <f t="shared" si="1"/>
        <v>14.71686507936522</v>
      </c>
      <c r="O12" s="66">
        <v>916</v>
      </c>
      <c r="P12" s="67">
        <v>1014</v>
      </c>
      <c r="Q12" s="80">
        <f t="shared" si="3"/>
        <v>97.286889204488489</v>
      </c>
    </row>
    <row r="13" spans="1:18" ht="16.05" customHeight="1" x14ac:dyDescent="0.35">
      <c r="A13" s="37">
        <v>4</v>
      </c>
      <c r="B13" s="73">
        <v>955.6875</v>
      </c>
      <c r="C13" s="73">
        <v>949.02380952380975</v>
      </c>
      <c r="D13" s="68">
        <v>956.23809523809518</v>
      </c>
      <c r="E13" s="73">
        <v>956.83</v>
      </c>
      <c r="F13" s="73">
        <v>941.95238095238096</v>
      </c>
      <c r="G13" s="73">
        <v>954.03571428571433</v>
      </c>
      <c r="H13" s="73"/>
      <c r="I13" s="73">
        <v>943.85500000000002</v>
      </c>
      <c r="J13" s="73">
        <v>950.54</v>
      </c>
      <c r="K13" s="87"/>
      <c r="L13" s="71">
        <v>965</v>
      </c>
      <c r="M13" s="68">
        <f t="shared" si="2"/>
        <v>951.02031249999993</v>
      </c>
      <c r="N13" s="38">
        <f t="shared" si="1"/>
        <v>14.877619047619078</v>
      </c>
      <c r="O13" s="66">
        <v>916</v>
      </c>
      <c r="P13" s="67">
        <v>1014</v>
      </c>
      <c r="Q13" s="80">
        <f t="shared" si="3"/>
        <v>97.230796413910596</v>
      </c>
    </row>
    <row r="14" spans="1:18" ht="16.05" customHeight="1" x14ac:dyDescent="0.35">
      <c r="A14" s="37">
        <v>5</v>
      </c>
      <c r="B14" s="73">
        <v>955.5</v>
      </c>
      <c r="C14" s="73">
        <v>948.4</v>
      </c>
      <c r="D14" s="68">
        <v>952.5</v>
      </c>
      <c r="E14" s="73">
        <v>945.95</v>
      </c>
      <c r="F14" s="73">
        <v>944.625</v>
      </c>
      <c r="G14" s="73">
        <v>952.47222222222217</v>
      </c>
      <c r="H14" s="73"/>
      <c r="I14" s="73">
        <v>950.90899999999999</v>
      </c>
      <c r="J14" s="73">
        <v>950.78</v>
      </c>
      <c r="K14" s="73"/>
      <c r="L14" s="71">
        <v>965</v>
      </c>
      <c r="M14" s="68">
        <f t="shared" si="2"/>
        <v>950.1420277777778</v>
      </c>
      <c r="N14" s="38">
        <f t="shared" si="1"/>
        <v>10.875</v>
      </c>
      <c r="O14" s="66">
        <v>916</v>
      </c>
      <c r="P14" s="67">
        <v>1014</v>
      </c>
      <c r="Q14" s="80">
        <f t="shared" si="3"/>
        <v>97.141001987968906</v>
      </c>
    </row>
    <row r="15" spans="1:18" ht="16.05" customHeight="1" x14ac:dyDescent="0.35">
      <c r="A15" s="37">
        <v>6</v>
      </c>
      <c r="B15" s="73">
        <v>949.84375</v>
      </c>
      <c r="C15" s="73">
        <v>954.53571428571411</v>
      </c>
      <c r="D15" s="68">
        <v>954.66666666666663</v>
      </c>
      <c r="E15" s="73">
        <v>949.07</v>
      </c>
      <c r="F15" s="73">
        <v>954.6</v>
      </c>
      <c r="G15" s="73">
        <v>963.96296296296305</v>
      </c>
      <c r="H15" s="73"/>
      <c r="I15" s="73">
        <v>955.87199999999996</v>
      </c>
      <c r="J15" s="73">
        <v>943.41</v>
      </c>
      <c r="K15" s="73"/>
      <c r="L15" s="71">
        <v>965</v>
      </c>
      <c r="M15" s="68">
        <f t="shared" si="2"/>
        <v>953.24513673941794</v>
      </c>
      <c r="N15" s="38">
        <f t="shared" si="1"/>
        <v>20.552962962963079</v>
      </c>
      <c r="O15" s="66">
        <v>916</v>
      </c>
      <c r="P15" s="67">
        <v>1014</v>
      </c>
      <c r="Q15" s="80">
        <f t="shared" si="3"/>
        <v>97.458258887462748</v>
      </c>
      <c r="R15" s="8"/>
    </row>
    <row r="16" spans="1:18" ht="16.05" customHeight="1" x14ac:dyDescent="0.35">
      <c r="A16" s="37">
        <v>7</v>
      </c>
      <c r="B16" s="73">
        <v>958.40625</v>
      </c>
      <c r="C16" s="73">
        <v>952.74249999999995</v>
      </c>
      <c r="D16" s="68">
        <v>956.05555555555554</v>
      </c>
      <c r="E16" s="73">
        <v>953.69</v>
      </c>
      <c r="F16" s="73">
        <v>954.04166666666663</v>
      </c>
      <c r="G16" s="73">
        <v>956.84057971014499</v>
      </c>
      <c r="H16" s="73"/>
      <c r="I16" s="73">
        <v>951.59299999999996</v>
      </c>
      <c r="J16" s="73">
        <v>943.56</v>
      </c>
      <c r="K16" s="73"/>
      <c r="L16" s="71">
        <v>965</v>
      </c>
      <c r="M16" s="68">
        <f t="shared" si="2"/>
        <v>953.36619399154597</v>
      </c>
      <c r="N16" s="38">
        <f t="shared" si="1"/>
        <v>14.846250000000055</v>
      </c>
      <c r="O16" s="66">
        <v>916</v>
      </c>
      <c r="P16" s="67">
        <v>1014</v>
      </c>
      <c r="Q16" s="80">
        <f t="shared" si="3"/>
        <v>97.470635587393744</v>
      </c>
      <c r="R16" s="8"/>
    </row>
    <row r="17" spans="1:18" ht="16.05" customHeight="1" x14ac:dyDescent="0.35">
      <c r="A17" s="37">
        <v>8</v>
      </c>
      <c r="B17" s="73">
        <v>957.28125</v>
      </c>
      <c r="C17" s="73">
        <v>957.58541666666679</v>
      </c>
      <c r="D17" s="68">
        <v>969.1882352941177</v>
      </c>
      <c r="E17" s="73">
        <v>957.57</v>
      </c>
      <c r="F17" s="73">
        <v>953.93333333333328</v>
      </c>
      <c r="G17" s="73">
        <v>956.57894736842104</v>
      </c>
      <c r="H17" s="73"/>
      <c r="I17" s="73">
        <v>948.57299999999998</v>
      </c>
      <c r="J17" s="73">
        <v>942.89</v>
      </c>
      <c r="K17" s="73"/>
      <c r="L17" s="71">
        <v>965</v>
      </c>
      <c r="M17" s="68">
        <f t="shared" si="2"/>
        <v>955.45002283281735</v>
      </c>
      <c r="N17" s="38">
        <f t="shared" si="1"/>
        <v>26.298235294117717</v>
      </c>
      <c r="O17" s="66">
        <v>916</v>
      </c>
      <c r="P17" s="67">
        <v>1014</v>
      </c>
      <c r="Q17" s="80">
        <f t="shared" si="3"/>
        <v>97.683682916839814</v>
      </c>
      <c r="R17" s="8"/>
    </row>
    <row r="18" spans="1:18" ht="16.05" customHeight="1" x14ac:dyDescent="0.35">
      <c r="A18" s="37">
        <v>9</v>
      </c>
      <c r="B18" s="73">
        <v>961.09375</v>
      </c>
      <c r="C18" s="73">
        <v>936.39835000000005</v>
      </c>
      <c r="D18" s="68">
        <v>970.1875</v>
      </c>
      <c r="E18" s="73">
        <v>952</v>
      </c>
      <c r="F18" s="73">
        <v>959.4</v>
      </c>
      <c r="G18" s="73">
        <v>955.6875</v>
      </c>
      <c r="H18" s="73"/>
      <c r="I18" s="73">
        <v>953.13099999999997</v>
      </c>
      <c r="J18" s="73">
        <v>952.57</v>
      </c>
      <c r="K18" s="73"/>
      <c r="L18" s="71">
        <v>965</v>
      </c>
      <c r="M18" s="68">
        <f t="shared" si="2"/>
        <v>955.05851250000001</v>
      </c>
      <c r="N18" s="38">
        <f t="shared" si="1"/>
        <v>33.78914999999995</v>
      </c>
      <c r="O18" s="66">
        <v>916</v>
      </c>
      <c r="P18" s="67">
        <v>1014</v>
      </c>
      <c r="Q18" s="80">
        <f t="shared" si="3"/>
        <v>97.64365552629539</v>
      </c>
      <c r="R18" s="8"/>
    </row>
    <row r="19" spans="1:18" ht="16.05" customHeight="1" x14ac:dyDescent="0.35">
      <c r="A19" s="37">
        <v>10</v>
      </c>
      <c r="B19" s="73">
        <v>956.65625</v>
      </c>
      <c r="C19" s="73">
        <v>928.17380952380938</v>
      </c>
      <c r="D19" s="73">
        <v>965.42857142857144</v>
      </c>
      <c r="E19" s="73">
        <v>953.14</v>
      </c>
      <c r="F19" s="73">
        <v>958.68181818181813</v>
      </c>
      <c r="G19" s="73">
        <v>958.52272727272725</v>
      </c>
      <c r="H19" s="73"/>
      <c r="I19" s="73">
        <v>951.07100000000003</v>
      </c>
      <c r="J19" s="73">
        <v>957.67</v>
      </c>
      <c r="K19" s="73"/>
      <c r="L19" s="71">
        <v>965</v>
      </c>
      <c r="M19" s="68">
        <f t="shared" si="2"/>
        <v>953.66802205086572</v>
      </c>
      <c r="N19" s="38">
        <f t="shared" si="1"/>
        <v>37.254761904762063</v>
      </c>
      <c r="O19" s="66">
        <v>916</v>
      </c>
      <c r="P19" s="67">
        <v>1014</v>
      </c>
      <c r="Q19" s="80">
        <f t="shared" si="3"/>
        <v>97.501494005665137</v>
      </c>
      <c r="R19" s="8"/>
    </row>
    <row r="20" spans="1:18" ht="16.05" customHeight="1" x14ac:dyDescent="0.35">
      <c r="A20" s="39">
        <v>11</v>
      </c>
      <c r="B20" s="73">
        <v>951.41666666666663</v>
      </c>
      <c r="C20" s="73">
        <v>932.00714285714298</v>
      </c>
      <c r="D20" s="68"/>
      <c r="E20" s="73"/>
      <c r="F20" s="73">
        <v>962.52380952380952</v>
      </c>
      <c r="G20" s="73"/>
      <c r="H20" s="73"/>
      <c r="I20" s="73"/>
      <c r="J20" s="73"/>
      <c r="K20" s="73"/>
      <c r="L20" s="71">
        <v>965</v>
      </c>
      <c r="M20" s="68">
        <f t="shared" si="2"/>
        <v>948.64920634920645</v>
      </c>
      <c r="N20" s="38">
        <f t="shared" si="1"/>
        <v>30.516666666666538</v>
      </c>
      <c r="O20" s="66">
        <v>916</v>
      </c>
      <c r="P20" s="67">
        <v>1014</v>
      </c>
      <c r="Q20" s="80">
        <f t="shared" si="3"/>
        <v>96.988378311591077</v>
      </c>
      <c r="R20" s="8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R20"/>
  <sheetViews>
    <sheetView zoomScale="65" zoomScaleNormal="65" workbookViewId="0">
      <selection activeCell="M20" sqref="M20"/>
    </sheetView>
  </sheetViews>
  <sheetFormatPr defaultRowHeight="13.2" x14ac:dyDescent="0.2"/>
  <cols>
    <col min="1" max="1" width="3.88671875" customWidth="1"/>
    <col min="2" max="2" width="9.21875" customWidth="1"/>
    <col min="3" max="3" width="10" bestFit="1" customWidth="1"/>
    <col min="4" max="4" width="9.44140625" customWidth="1"/>
    <col min="5" max="5" width="10.44140625" customWidth="1"/>
    <col min="6" max="6" width="9.44140625" customWidth="1"/>
    <col min="7" max="7" width="9.6640625" customWidth="1"/>
    <col min="8" max="8" width="8.77734375" customWidth="1"/>
    <col min="9" max="9" width="10.6640625" customWidth="1"/>
    <col min="10" max="10" width="9.44140625" customWidth="1"/>
    <col min="11" max="11" width="9.33203125" customWidth="1"/>
    <col min="12" max="12" width="7.44140625" style="2" customWidth="1"/>
    <col min="13" max="13" width="9.7773437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32" t="s">
        <v>71</v>
      </c>
    </row>
    <row r="2" spans="1:18" ht="16.2" x14ac:dyDescent="0.3">
      <c r="A2" s="50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45" t="s">
        <v>161</v>
      </c>
      <c r="N2" s="45" t="s">
        <v>32</v>
      </c>
      <c r="O2" s="46" t="s">
        <v>33</v>
      </c>
      <c r="P2" s="47" t="s">
        <v>34</v>
      </c>
      <c r="Q2" s="31" t="s">
        <v>144</v>
      </c>
    </row>
    <row r="3" spans="1:18" ht="16.05" customHeight="1" x14ac:dyDescent="0.3">
      <c r="A3" s="37">
        <v>6</v>
      </c>
      <c r="B3" s="73"/>
      <c r="C3" s="73"/>
      <c r="D3" s="73"/>
      <c r="E3" s="73"/>
      <c r="F3" s="73"/>
      <c r="G3" s="73">
        <v>196.780303030303</v>
      </c>
      <c r="H3" s="73"/>
      <c r="I3" s="73"/>
      <c r="J3" s="73"/>
      <c r="K3" s="73"/>
      <c r="L3" s="71">
        <v>200</v>
      </c>
      <c r="M3" s="68">
        <f t="shared" ref="M3" si="0">AVERAGE(B3:K3)</f>
        <v>196.780303030303</v>
      </c>
      <c r="N3" s="68">
        <f t="shared" ref="N3:N20" si="1">MAX(B3:K3)-MIN(B3:K3)</f>
        <v>0</v>
      </c>
      <c r="O3" s="66">
        <v>180</v>
      </c>
      <c r="P3" s="67">
        <v>220</v>
      </c>
      <c r="Q3" s="80">
        <f>M3/M3*100</f>
        <v>100</v>
      </c>
    </row>
    <row r="4" spans="1:18" ht="16.05" customHeight="1" x14ac:dyDescent="0.3">
      <c r="A4" s="37">
        <v>7</v>
      </c>
      <c r="B4" s="73">
        <v>195.6875</v>
      </c>
      <c r="C4" s="180"/>
      <c r="D4" s="181"/>
      <c r="E4" s="73">
        <v>198.73</v>
      </c>
      <c r="F4" s="181"/>
      <c r="G4" s="73">
        <v>198.46153846153842</v>
      </c>
      <c r="H4" s="182"/>
      <c r="I4" s="181"/>
      <c r="J4" s="73">
        <v>196.54</v>
      </c>
      <c r="K4" s="73"/>
      <c r="L4" s="71">
        <v>200</v>
      </c>
      <c r="M4" s="68">
        <f t="shared" ref="M4:M20" si="2">AVERAGE(B4:K4)</f>
        <v>197.35475961538461</v>
      </c>
      <c r="N4" s="68">
        <f t="shared" si="1"/>
        <v>3.0424999999999898</v>
      </c>
      <c r="O4" s="66">
        <v>180</v>
      </c>
      <c r="P4" s="67">
        <v>220</v>
      </c>
      <c r="Q4" s="80">
        <f>M4/M$3*100</f>
        <v>100.29192788924261</v>
      </c>
    </row>
    <row r="5" spans="1:18" ht="16.05" customHeight="1" x14ac:dyDescent="0.3">
      <c r="A5" s="37">
        <v>8</v>
      </c>
      <c r="B5" s="73">
        <v>199.65625</v>
      </c>
      <c r="C5" s="73">
        <v>214.29772727272723</v>
      </c>
      <c r="D5" s="68">
        <v>193.31578947368422</v>
      </c>
      <c r="E5" s="73">
        <v>198.02</v>
      </c>
      <c r="F5" s="73">
        <v>204.5</v>
      </c>
      <c r="G5" s="73">
        <v>196.24</v>
      </c>
      <c r="H5" s="73"/>
      <c r="I5" s="73">
        <v>203.624</v>
      </c>
      <c r="J5" s="73">
        <v>193.17</v>
      </c>
      <c r="K5" s="87"/>
      <c r="L5" s="71">
        <v>200</v>
      </c>
      <c r="M5" s="68">
        <f t="shared" si="2"/>
        <v>200.35297084330145</v>
      </c>
      <c r="N5" s="68">
        <f t="shared" si="1"/>
        <v>21.127727272727242</v>
      </c>
      <c r="O5" s="66">
        <v>180</v>
      </c>
      <c r="P5" s="67">
        <v>220</v>
      </c>
      <c r="Q5" s="80">
        <f t="shared" ref="Q5:Q20" si="3">M5/M$3*100</f>
        <v>101.8155616990021</v>
      </c>
    </row>
    <row r="6" spans="1:18" ht="16.05" customHeight="1" x14ac:dyDescent="0.3">
      <c r="A6" s="37">
        <v>9</v>
      </c>
      <c r="B6" s="73">
        <v>198.375</v>
      </c>
      <c r="C6" s="73">
        <v>215.64750000000001</v>
      </c>
      <c r="D6" s="68">
        <v>192.94444444444446</v>
      </c>
      <c r="E6" s="73">
        <v>197.03</v>
      </c>
      <c r="F6" s="73">
        <v>200.4</v>
      </c>
      <c r="G6" s="73">
        <v>195.78125</v>
      </c>
      <c r="H6" s="73"/>
      <c r="I6" s="73">
        <v>198.11600000000001</v>
      </c>
      <c r="J6" s="73">
        <v>190.63</v>
      </c>
      <c r="K6" s="73"/>
      <c r="L6" s="71">
        <v>200</v>
      </c>
      <c r="M6" s="68">
        <f t="shared" si="2"/>
        <v>198.61552430555554</v>
      </c>
      <c r="N6" s="68">
        <f t="shared" si="1"/>
        <v>25.017500000000013</v>
      </c>
      <c r="O6" s="66">
        <v>180</v>
      </c>
      <c r="P6" s="67">
        <v>220</v>
      </c>
      <c r="Q6" s="80">
        <f t="shared" si="3"/>
        <v>100.93262447866537</v>
      </c>
    </row>
    <row r="7" spans="1:18" ht="16.05" customHeight="1" x14ac:dyDescent="0.3">
      <c r="A7" s="37">
        <v>10</v>
      </c>
      <c r="B7" s="73">
        <v>196.625</v>
      </c>
      <c r="C7" s="73">
        <v>201.8552631578948</v>
      </c>
      <c r="D7" s="68">
        <v>195.6</v>
      </c>
      <c r="E7" s="73">
        <v>199.5</v>
      </c>
      <c r="F7" s="73">
        <v>199.36363636363637</v>
      </c>
      <c r="G7" s="73">
        <v>195.93333333333334</v>
      </c>
      <c r="H7" s="73"/>
      <c r="I7" s="73">
        <v>198.21600000000001</v>
      </c>
      <c r="J7" s="73">
        <v>197.68</v>
      </c>
      <c r="K7" s="87"/>
      <c r="L7" s="71">
        <v>200</v>
      </c>
      <c r="M7" s="68">
        <f t="shared" si="2"/>
        <v>198.0966541068581</v>
      </c>
      <c r="N7" s="68">
        <f t="shared" si="1"/>
        <v>6.2552631578948024</v>
      </c>
      <c r="O7" s="66">
        <v>180</v>
      </c>
      <c r="P7" s="67">
        <v>220</v>
      </c>
      <c r="Q7" s="80">
        <f t="shared" si="3"/>
        <v>100.66894453168536</v>
      </c>
    </row>
    <row r="8" spans="1:18" ht="16.05" customHeight="1" x14ac:dyDescent="0.3">
      <c r="A8" s="37">
        <v>11</v>
      </c>
      <c r="B8" s="73">
        <v>199.46875</v>
      </c>
      <c r="C8" s="73">
        <v>204.27368421052631</v>
      </c>
      <c r="D8" s="68">
        <v>195</v>
      </c>
      <c r="E8" s="73">
        <v>195.95</v>
      </c>
      <c r="F8" s="73">
        <v>201.05</v>
      </c>
      <c r="G8" s="73">
        <v>194.3</v>
      </c>
      <c r="H8" s="73"/>
      <c r="I8" s="73">
        <v>200.011</v>
      </c>
      <c r="J8" s="73">
        <v>197.65</v>
      </c>
      <c r="K8" s="73"/>
      <c r="L8" s="71">
        <v>200</v>
      </c>
      <c r="M8" s="68">
        <f t="shared" si="2"/>
        <v>198.46292927631578</v>
      </c>
      <c r="N8" s="68">
        <f t="shared" si="1"/>
        <v>9.9736842105263008</v>
      </c>
      <c r="O8" s="66">
        <v>180</v>
      </c>
      <c r="P8" s="67">
        <v>220</v>
      </c>
      <c r="Q8" s="80">
        <f t="shared" si="3"/>
        <v>100.85507859277647</v>
      </c>
    </row>
    <row r="9" spans="1:18" ht="16.05" customHeight="1" x14ac:dyDescent="0.3">
      <c r="A9" s="37">
        <v>12</v>
      </c>
      <c r="B9" s="73">
        <v>200.09375</v>
      </c>
      <c r="C9" s="73">
        <v>197.57665</v>
      </c>
      <c r="D9" s="68">
        <v>193.77272727272728</v>
      </c>
      <c r="E9" s="73">
        <v>195.37</v>
      </c>
      <c r="F9" s="73">
        <v>200.65</v>
      </c>
      <c r="G9" s="73">
        <v>196.72499999999999</v>
      </c>
      <c r="H9" s="73"/>
      <c r="I9" s="73">
        <v>201.61799999999999</v>
      </c>
      <c r="J9" s="73">
        <v>196.88</v>
      </c>
      <c r="K9" s="87"/>
      <c r="L9" s="71">
        <v>200</v>
      </c>
      <c r="M9" s="68">
        <f t="shared" si="2"/>
        <v>197.83576590909087</v>
      </c>
      <c r="N9" s="68">
        <f t="shared" si="1"/>
        <v>7.8452727272727145</v>
      </c>
      <c r="O9" s="66">
        <v>180</v>
      </c>
      <c r="P9" s="67">
        <v>220</v>
      </c>
      <c r="Q9" s="80">
        <f t="shared" si="3"/>
        <v>100.53636612127043</v>
      </c>
    </row>
    <row r="10" spans="1:18" ht="16.05" customHeight="1" x14ac:dyDescent="0.3">
      <c r="A10" s="37">
        <v>1</v>
      </c>
      <c r="B10" s="73">
        <v>197.625</v>
      </c>
      <c r="C10" s="73">
        <v>197.12721052631579</v>
      </c>
      <c r="D10" s="68">
        <v>196.26315789473685</v>
      </c>
      <c r="E10" s="73">
        <v>195.18</v>
      </c>
      <c r="F10" s="73">
        <v>199.85714285714286</v>
      </c>
      <c r="G10" s="73">
        <v>194.35714285714286</v>
      </c>
      <c r="H10" s="73"/>
      <c r="I10" s="73">
        <v>201.54900000000001</v>
      </c>
      <c r="J10" s="73">
        <v>196.33</v>
      </c>
      <c r="K10" s="87"/>
      <c r="L10" s="71">
        <v>200</v>
      </c>
      <c r="M10" s="68">
        <f t="shared" si="2"/>
        <v>197.28608176691731</v>
      </c>
      <c r="N10" s="68">
        <f t="shared" si="1"/>
        <v>7.1918571428571454</v>
      </c>
      <c r="O10" s="66">
        <v>180</v>
      </c>
      <c r="P10" s="67">
        <v>220</v>
      </c>
      <c r="Q10" s="80">
        <f t="shared" si="3"/>
        <v>100.25702711543056</v>
      </c>
    </row>
    <row r="11" spans="1:18" ht="16.05" customHeight="1" x14ac:dyDescent="0.3">
      <c r="A11" s="37">
        <v>2</v>
      </c>
      <c r="B11" s="73">
        <v>197.375</v>
      </c>
      <c r="C11" s="73">
        <v>199.35089473684212</v>
      </c>
      <c r="D11" s="68">
        <v>197.65</v>
      </c>
      <c r="E11" s="73">
        <v>195.66</v>
      </c>
      <c r="F11" s="73">
        <v>200.26315789473685</v>
      </c>
      <c r="G11" s="73">
        <v>194.46875</v>
      </c>
      <c r="H11" s="73"/>
      <c r="I11" s="73">
        <v>200.68299999999999</v>
      </c>
      <c r="J11" s="73">
        <v>195.98</v>
      </c>
      <c r="K11" s="73"/>
      <c r="L11" s="71">
        <v>200</v>
      </c>
      <c r="M11" s="68">
        <f t="shared" si="2"/>
        <v>197.67885032894736</v>
      </c>
      <c r="N11" s="68">
        <f t="shared" si="1"/>
        <v>6.2142499999999927</v>
      </c>
      <c r="O11" s="66">
        <v>180</v>
      </c>
      <c r="P11" s="67">
        <v>220</v>
      </c>
      <c r="Q11" s="80">
        <f t="shared" si="3"/>
        <v>100.45662461374805</v>
      </c>
    </row>
    <row r="12" spans="1:18" ht="16.05" customHeight="1" x14ac:dyDescent="0.3">
      <c r="A12" s="37">
        <v>3</v>
      </c>
      <c r="B12" s="73">
        <v>197.40625</v>
      </c>
      <c r="C12" s="73">
        <v>202.25714285714284</v>
      </c>
      <c r="D12" s="68">
        <v>193.21739130434781</v>
      </c>
      <c r="E12" s="73">
        <v>194</v>
      </c>
      <c r="F12" s="73">
        <v>200.95454545454547</v>
      </c>
      <c r="G12" s="73">
        <v>191.91666666666666</v>
      </c>
      <c r="H12" s="73"/>
      <c r="I12" s="73">
        <v>197.28700000000001</v>
      </c>
      <c r="J12" s="73">
        <v>195.14</v>
      </c>
      <c r="K12" s="73"/>
      <c r="L12" s="71">
        <v>200</v>
      </c>
      <c r="M12" s="68">
        <f t="shared" si="2"/>
        <v>196.52237453533786</v>
      </c>
      <c r="N12" s="68">
        <f t="shared" si="1"/>
        <v>10.340476190476181</v>
      </c>
      <c r="O12" s="66">
        <v>180</v>
      </c>
      <c r="P12" s="67">
        <v>220</v>
      </c>
      <c r="Q12" s="80">
        <f t="shared" si="3"/>
        <v>99.868925654146693</v>
      </c>
    </row>
    <row r="13" spans="1:18" ht="16.05" customHeight="1" x14ac:dyDescent="0.3">
      <c r="A13" s="37">
        <v>4</v>
      </c>
      <c r="B13" s="73">
        <v>198.71875</v>
      </c>
      <c r="C13" s="73">
        <v>203.72619047619048</v>
      </c>
      <c r="D13" s="68">
        <v>195.9047619047619</v>
      </c>
      <c r="E13" s="73">
        <v>194.95</v>
      </c>
      <c r="F13" s="73">
        <v>201.0952380952381</v>
      </c>
      <c r="G13" s="73">
        <v>193.26190476190476</v>
      </c>
      <c r="H13" s="73"/>
      <c r="I13" s="73">
        <v>195.79400000000001</v>
      </c>
      <c r="J13" s="73">
        <v>192.94</v>
      </c>
      <c r="K13" s="87"/>
      <c r="L13" s="71">
        <v>200</v>
      </c>
      <c r="M13" s="68">
        <f t="shared" si="2"/>
        <v>197.04885565476192</v>
      </c>
      <c r="N13" s="68">
        <f t="shared" si="1"/>
        <v>10.786190476190484</v>
      </c>
      <c r="O13" s="66">
        <v>180</v>
      </c>
      <c r="P13" s="67">
        <v>220</v>
      </c>
      <c r="Q13" s="80">
        <f t="shared" si="3"/>
        <v>100.13647332600031</v>
      </c>
    </row>
    <row r="14" spans="1:18" ht="16.05" customHeight="1" x14ac:dyDescent="0.3">
      <c r="A14" s="37">
        <v>5</v>
      </c>
      <c r="B14" s="73">
        <v>200.40625</v>
      </c>
      <c r="C14" s="73">
        <v>203.88571428571427</v>
      </c>
      <c r="D14" s="68">
        <v>195</v>
      </c>
      <c r="E14" s="73">
        <v>194.26</v>
      </c>
      <c r="F14" s="73">
        <v>201.375</v>
      </c>
      <c r="G14" s="73">
        <v>194.13888888888889</v>
      </c>
      <c r="H14" s="73"/>
      <c r="I14" s="73">
        <v>199.18799999999999</v>
      </c>
      <c r="J14" s="73">
        <v>191.6</v>
      </c>
      <c r="K14" s="73"/>
      <c r="L14" s="71">
        <v>200</v>
      </c>
      <c r="M14" s="68">
        <f t="shared" si="2"/>
        <v>197.48173164682538</v>
      </c>
      <c r="N14" s="68">
        <f t="shared" si="1"/>
        <v>12.285714285714278</v>
      </c>
      <c r="O14" s="66">
        <v>180</v>
      </c>
      <c r="P14" s="67">
        <v>220</v>
      </c>
      <c r="Q14" s="80">
        <f t="shared" si="3"/>
        <v>100.35645265594209</v>
      </c>
    </row>
    <row r="15" spans="1:18" ht="16.05" customHeight="1" x14ac:dyDescent="0.3">
      <c r="A15" s="37">
        <v>6</v>
      </c>
      <c r="B15" s="73">
        <v>200.84375</v>
      </c>
      <c r="C15" s="73">
        <v>204.79128571428572</v>
      </c>
      <c r="D15" s="68">
        <v>195.23809523809524</v>
      </c>
      <c r="E15" s="73">
        <v>194.21</v>
      </c>
      <c r="F15" s="73">
        <v>199</v>
      </c>
      <c r="G15" s="73">
        <v>194.42105263157896</v>
      </c>
      <c r="H15" s="73"/>
      <c r="I15" s="73">
        <v>197.65799999999999</v>
      </c>
      <c r="J15" s="73">
        <v>193.35</v>
      </c>
      <c r="K15" s="73"/>
      <c r="L15" s="71">
        <v>200</v>
      </c>
      <c r="M15" s="68">
        <f t="shared" si="2"/>
        <v>197.43902294799497</v>
      </c>
      <c r="N15" s="68">
        <f t="shared" si="1"/>
        <v>11.441285714285726</v>
      </c>
      <c r="O15" s="66">
        <v>180</v>
      </c>
      <c r="P15" s="67">
        <v>220</v>
      </c>
      <c r="Q15" s="80">
        <f t="shared" si="3"/>
        <v>100.33474890908695</v>
      </c>
      <c r="R15" s="8"/>
    </row>
    <row r="16" spans="1:18" ht="16.05" customHeight="1" x14ac:dyDescent="0.3">
      <c r="A16" s="37">
        <v>7</v>
      </c>
      <c r="B16" s="73">
        <v>198</v>
      </c>
      <c r="C16" s="73">
        <v>205.73</v>
      </c>
      <c r="D16" s="68">
        <v>195.14285714285714</v>
      </c>
      <c r="E16" s="73">
        <v>195.6</v>
      </c>
      <c r="F16" s="73">
        <v>199.5</v>
      </c>
      <c r="G16" s="73">
        <v>194.36231884057969</v>
      </c>
      <c r="H16" s="73"/>
      <c r="I16" s="73">
        <v>198.01599999999999</v>
      </c>
      <c r="J16" s="73">
        <v>193.46</v>
      </c>
      <c r="K16" s="73"/>
      <c r="L16" s="71">
        <v>200</v>
      </c>
      <c r="M16" s="68">
        <f t="shared" si="2"/>
        <v>197.47639699792961</v>
      </c>
      <c r="N16" s="68">
        <f t="shared" si="1"/>
        <v>12.269999999999982</v>
      </c>
      <c r="O16" s="66">
        <v>180</v>
      </c>
      <c r="P16" s="67">
        <v>220</v>
      </c>
      <c r="Q16" s="80">
        <f t="shared" si="3"/>
        <v>100.35374168903451</v>
      </c>
      <c r="R16" s="8"/>
    </row>
    <row r="17" spans="1:18" ht="16.05" customHeight="1" x14ac:dyDescent="0.3">
      <c r="A17" s="37">
        <v>8</v>
      </c>
      <c r="B17" s="73">
        <v>200.6875</v>
      </c>
      <c r="C17" s="73">
        <v>208.12708333333333</v>
      </c>
      <c r="D17" s="68">
        <v>195.02222222222224</v>
      </c>
      <c r="E17" s="73">
        <v>199</v>
      </c>
      <c r="F17" s="73">
        <v>202.46666666666667</v>
      </c>
      <c r="G17" s="73">
        <v>195.21052631578948</v>
      </c>
      <c r="H17" s="73"/>
      <c r="I17" s="73">
        <v>199.17400000000001</v>
      </c>
      <c r="J17" s="73">
        <v>194.42</v>
      </c>
      <c r="K17" s="73"/>
      <c r="L17" s="71">
        <v>200</v>
      </c>
      <c r="M17" s="68">
        <f t="shared" si="2"/>
        <v>199.26349981725147</v>
      </c>
      <c r="N17" s="68">
        <f t="shared" si="1"/>
        <v>13.707083333333344</v>
      </c>
      <c r="O17" s="66">
        <v>180</v>
      </c>
      <c r="P17" s="67">
        <v>220</v>
      </c>
      <c r="Q17" s="80">
        <f t="shared" si="3"/>
        <v>101.26191328537901</v>
      </c>
      <c r="R17" s="8"/>
    </row>
    <row r="18" spans="1:18" ht="16.05" customHeight="1" x14ac:dyDescent="0.3">
      <c r="A18" s="37">
        <v>9</v>
      </c>
      <c r="B18" s="73">
        <v>198.96875</v>
      </c>
      <c r="C18" s="73">
        <v>200.36415</v>
      </c>
      <c r="D18" s="68">
        <v>195.38461538461539</v>
      </c>
      <c r="E18" s="73">
        <v>206.19</v>
      </c>
      <c r="F18" s="73">
        <v>203.5</v>
      </c>
      <c r="G18" s="73">
        <v>198.88235294117646</v>
      </c>
      <c r="H18" s="73"/>
      <c r="I18" s="73">
        <v>198.238</v>
      </c>
      <c r="J18" s="73">
        <v>194.51</v>
      </c>
      <c r="K18" s="73"/>
      <c r="L18" s="71">
        <v>200</v>
      </c>
      <c r="M18" s="68">
        <f t="shared" si="2"/>
        <v>199.50473354072398</v>
      </c>
      <c r="N18" s="68">
        <f t="shared" si="1"/>
        <v>11.680000000000007</v>
      </c>
      <c r="O18" s="66">
        <v>180</v>
      </c>
      <c r="P18" s="67">
        <v>220</v>
      </c>
      <c r="Q18" s="80">
        <f t="shared" si="3"/>
        <v>101.38450366650844</v>
      </c>
      <c r="R18" s="8"/>
    </row>
    <row r="19" spans="1:18" ht="16.05" customHeight="1" x14ac:dyDescent="0.3">
      <c r="A19" s="37">
        <v>10</v>
      </c>
      <c r="B19" s="73">
        <v>199.75</v>
      </c>
      <c r="C19" s="73">
        <v>199.2880952380952</v>
      </c>
      <c r="D19" s="73">
        <v>194.21052631578948</v>
      </c>
      <c r="E19" s="73">
        <v>201.68</v>
      </c>
      <c r="F19" s="73">
        <v>200.22727272727272</v>
      </c>
      <c r="G19" s="73">
        <v>200.6875</v>
      </c>
      <c r="H19" s="73"/>
      <c r="I19" s="73">
        <v>196.976</v>
      </c>
      <c r="J19" s="73">
        <v>191.89</v>
      </c>
      <c r="K19" s="73"/>
      <c r="L19" s="71">
        <v>200</v>
      </c>
      <c r="M19" s="68">
        <f t="shared" si="2"/>
        <v>198.08867428514469</v>
      </c>
      <c r="N19" s="68">
        <f t="shared" si="1"/>
        <v>9.7900000000000205</v>
      </c>
      <c r="O19" s="66">
        <v>180</v>
      </c>
      <c r="P19" s="67">
        <v>220</v>
      </c>
      <c r="Q19" s="80">
        <f t="shared" si="3"/>
        <v>100.66488933836035</v>
      </c>
      <c r="R19" s="8"/>
    </row>
    <row r="20" spans="1:18" ht="16.05" customHeight="1" x14ac:dyDescent="0.3">
      <c r="A20" s="39">
        <v>11</v>
      </c>
      <c r="B20" s="73">
        <v>202.41666666666666</v>
      </c>
      <c r="C20" s="73">
        <v>199.82857142857145</v>
      </c>
      <c r="D20" s="68"/>
      <c r="E20" s="73"/>
      <c r="F20" s="73">
        <v>203</v>
      </c>
      <c r="G20" s="73"/>
      <c r="H20" s="73"/>
      <c r="I20" s="73"/>
      <c r="J20" s="73"/>
      <c r="K20" s="73"/>
      <c r="L20" s="71">
        <v>200</v>
      </c>
      <c r="M20" s="68">
        <f t="shared" si="2"/>
        <v>201.74841269841272</v>
      </c>
      <c r="N20" s="68">
        <f t="shared" si="1"/>
        <v>3.1714285714285495</v>
      </c>
      <c r="O20" s="66">
        <v>180</v>
      </c>
      <c r="P20" s="67">
        <v>220</v>
      </c>
      <c r="Q20" s="80">
        <f t="shared" si="3"/>
        <v>102.52469865713371</v>
      </c>
      <c r="R20" s="8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R20"/>
  <sheetViews>
    <sheetView zoomScale="65" zoomScaleNormal="65" workbookViewId="0">
      <selection activeCell="M20" sqref="M20"/>
    </sheetView>
  </sheetViews>
  <sheetFormatPr defaultRowHeight="13.2" x14ac:dyDescent="0.2"/>
  <cols>
    <col min="1" max="1" width="3.6640625" customWidth="1"/>
    <col min="2" max="2" width="8.21875" customWidth="1"/>
    <col min="4" max="5" width="8.77734375" customWidth="1"/>
    <col min="6" max="6" width="9.44140625" customWidth="1"/>
    <col min="7" max="8" width="8.77734375" customWidth="1"/>
    <col min="9" max="9" width="10.6640625" customWidth="1"/>
    <col min="10" max="11" width="8.6640625" customWidth="1"/>
    <col min="12" max="12" width="6.88671875" customWidth="1"/>
    <col min="13" max="13" width="9.77734375" customWidth="1"/>
    <col min="14" max="14" width="7.44140625" customWidth="1"/>
    <col min="15" max="16" width="2.6640625" customWidth="1"/>
    <col min="17" max="17" width="10.109375" bestFit="1" customWidth="1"/>
  </cols>
  <sheetData>
    <row r="1" spans="1:18" ht="20.100000000000001" customHeight="1" x14ac:dyDescent="0.45">
      <c r="F1" s="32" t="s">
        <v>16</v>
      </c>
    </row>
    <row r="2" spans="1:18" s="48" customFormat="1" ht="16.05" customHeight="1" x14ac:dyDescent="0.3">
      <c r="A2" s="50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45" t="s">
        <v>53</v>
      </c>
      <c r="N2" s="45" t="s">
        <v>32</v>
      </c>
      <c r="O2" s="46" t="s">
        <v>33</v>
      </c>
      <c r="P2" s="47" t="s">
        <v>34</v>
      </c>
      <c r="Q2" s="31" t="s">
        <v>144</v>
      </c>
    </row>
    <row r="3" spans="1:18" s="48" customFormat="1" ht="16.05" customHeight="1" x14ac:dyDescent="0.3">
      <c r="A3" s="37">
        <v>6</v>
      </c>
      <c r="B3" s="74"/>
      <c r="C3" s="74"/>
      <c r="D3" s="74"/>
      <c r="E3" s="74"/>
      <c r="F3" s="74"/>
      <c r="G3" s="74">
        <v>6.3327272727272712</v>
      </c>
      <c r="H3" s="74"/>
      <c r="I3" s="74"/>
      <c r="J3" s="74"/>
      <c r="K3" s="74">
        <v>6.3</v>
      </c>
      <c r="L3" s="73">
        <v>6.4</v>
      </c>
      <c r="M3" s="75">
        <f t="shared" ref="M3" si="0">AVERAGE(B3:K3)</f>
        <v>6.3163636363636355</v>
      </c>
      <c r="N3" s="75">
        <f t="shared" ref="N3:N20" si="1">MAX(B3:K3)-MIN(B3:K3)</f>
        <v>3.2727272727271384E-2</v>
      </c>
      <c r="O3" s="46">
        <v>6.2</v>
      </c>
      <c r="P3" s="47">
        <v>6.6</v>
      </c>
      <c r="Q3" s="49">
        <f>M3/M3*100</f>
        <v>100</v>
      </c>
    </row>
    <row r="4" spans="1:18" s="48" customFormat="1" ht="16.05" customHeight="1" x14ac:dyDescent="0.3">
      <c r="A4" s="37">
        <v>7</v>
      </c>
      <c r="B4" s="74">
        <v>6.3603124999999983</v>
      </c>
      <c r="C4" s="183"/>
      <c r="D4" s="184"/>
      <c r="E4" s="74">
        <v>6.36</v>
      </c>
      <c r="F4" s="184"/>
      <c r="G4" s="74">
        <v>6.3455555555555563</v>
      </c>
      <c r="H4" s="185"/>
      <c r="I4" s="184"/>
      <c r="J4" s="74">
        <v>6.36</v>
      </c>
      <c r="K4" s="74">
        <v>6.3</v>
      </c>
      <c r="L4" s="73">
        <v>6.4</v>
      </c>
      <c r="M4" s="75">
        <f t="shared" ref="M4:M17" si="2">AVERAGE(B4:K4)</f>
        <v>6.345173611111111</v>
      </c>
      <c r="N4" s="75">
        <f>MAX(B4:K4)-MIN(B4:K4)</f>
        <v>6.0312499999998437E-2</v>
      </c>
      <c r="O4" s="46">
        <v>6.2</v>
      </c>
      <c r="P4" s="47">
        <v>6.6</v>
      </c>
      <c r="Q4" s="80">
        <f>M4/M$3*100</f>
        <v>100.45611646836821</v>
      </c>
    </row>
    <row r="5" spans="1:18" s="48" customFormat="1" ht="16.05" customHeight="1" x14ac:dyDescent="0.3">
      <c r="A5" s="37">
        <v>8</v>
      </c>
      <c r="B5" s="74">
        <v>6.3653125000000008</v>
      </c>
      <c r="C5" s="74">
        <v>6.3846818181818179</v>
      </c>
      <c r="D5" s="75">
        <v>6.3625000000000016</v>
      </c>
      <c r="E5" s="74">
        <v>6.35</v>
      </c>
      <c r="F5" s="74">
        <v>6.38</v>
      </c>
      <c r="G5" s="74">
        <v>6.3403999999999998</v>
      </c>
      <c r="H5" s="74">
        <v>6.4</v>
      </c>
      <c r="I5" s="74">
        <v>6.41</v>
      </c>
      <c r="J5" s="74">
        <v>6.37</v>
      </c>
      <c r="K5" s="74">
        <v>6.3</v>
      </c>
      <c r="L5" s="73">
        <v>6.4</v>
      </c>
      <c r="M5" s="75">
        <f t="shared" si="2"/>
        <v>6.3662894318181804</v>
      </c>
      <c r="N5" s="75">
        <f t="shared" si="1"/>
        <v>0.11000000000000032</v>
      </c>
      <c r="O5" s="46">
        <v>6.2</v>
      </c>
      <c r="P5" s="47">
        <v>6.6</v>
      </c>
      <c r="Q5" s="80">
        <f t="shared" ref="Q5:Q20" si="3">M5/M$3*100</f>
        <v>100.79041990500863</v>
      </c>
    </row>
    <row r="6" spans="1:18" s="48" customFormat="1" ht="16.05" customHeight="1" x14ac:dyDescent="0.3">
      <c r="A6" s="37">
        <v>9</v>
      </c>
      <c r="B6" s="74">
        <v>6.3737499999999985</v>
      </c>
      <c r="C6" s="74">
        <v>6.3754000000000008</v>
      </c>
      <c r="D6" s="75">
        <v>6.344444444444445</v>
      </c>
      <c r="E6" s="74">
        <v>6.34</v>
      </c>
      <c r="F6" s="74">
        <v>6.410000000000001</v>
      </c>
      <c r="G6" s="74">
        <v>6.32125</v>
      </c>
      <c r="H6" s="74">
        <v>6.4</v>
      </c>
      <c r="I6" s="74">
        <v>6.4139999999999997</v>
      </c>
      <c r="J6" s="74">
        <v>6.37</v>
      </c>
      <c r="K6" s="74">
        <v>6.3</v>
      </c>
      <c r="L6" s="73">
        <v>6.4</v>
      </c>
      <c r="M6" s="75">
        <f t="shared" si="2"/>
        <v>6.3648844444444439</v>
      </c>
      <c r="N6" s="75">
        <f t="shared" si="1"/>
        <v>0.11399999999999988</v>
      </c>
      <c r="O6" s="46">
        <v>6.2</v>
      </c>
      <c r="P6" s="47">
        <v>6.6</v>
      </c>
      <c r="Q6" s="80">
        <f t="shared" si="3"/>
        <v>100.76817629373762</v>
      </c>
    </row>
    <row r="7" spans="1:18" s="48" customFormat="1" ht="16.05" customHeight="1" x14ac:dyDescent="0.3">
      <c r="A7" s="37">
        <v>10</v>
      </c>
      <c r="B7" s="74">
        <v>6.381562500000002</v>
      </c>
      <c r="C7" s="74">
        <v>6.3903684210526315</v>
      </c>
      <c r="D7" s="75">
        <v>6.4</v>
      </c>
      <c r="E7" s="74">
        <v>6.36</v>
      </c>
      <c r="F7" s="74">
        <v>6.4045454545454561</v>
      </c>
      <c r="G7" s="74">
        <v>6.3205882352941174</v>
      </c>
      <c r="H7" s="74">
        <v>6.36</v>
      </c>
      <c r="I7" s="74">
        <v>6.4160000000000004</v>
      </c>
      <c r="J7" s="74">
        <v>6.38</v>
      </c>
      <c r="K7" s="74">
        <v>6.3</v>
      </c>
      <c r="L7" s="73">
        <v>6.4</v>
      </c>
      <c r="M7" s="75">
        <f t="shared" si="2"/>
        <v>6.3713064610892207</v>
      </c>
      <c r="N7" s="75">
        <f t="shared" si="1"/>
        <v>0.11600000000000055</v>
      </c>
      <c r="O7" s="46">
        <v>6.2</v>
      </c>
      <c r="P7" s="47">
        <v>6.6</v>
      </c>
      <c r="Q7" s="80">
        <f t="shared" si="3"/>
        <v>100.86984898097502</v>
      </c>
    </row>
    <row r="8" spans="1:18" s="48" customFormat="1" ht="16.05" customHeight="1" x14ac:dyDescent="0.3">
      <c r="A8" s="37">
        <v>11</v>
      </c>
      <c r="B8" s="74">
        <v>6.3850000000000007</v>
      </c>
      <c r="C8" s="74">
        <v>6.3655263157894737</v>
      </c>
      <c r="D8" s="193">
        <v>6.34</v>
      </c>
      <c r="E8" s="74">
        <v>6.35</v>
      </c>
      <c r="F8" s="74">
        <v>6.410000000000001</v>
      </c>
      <c r="G8" s="74">
        <v>6.3000000000000007</v>
      </c>
      <c r="H8" s="74">
        <v>6.36</v>
      </c>
      <c r="I8" s="74">
        <v>6.41</v>
      </c>
      <c r="J8" s="74">
        <v>6.38</v>
      </c>
      <c r="K8" s="74">
        <v>6.3</v>
      </c>
      <c r="L8" s="73">
        <v>6.4</v>
      </c>
      <c r="M8" s="75">
        <f t="shared" si="2"/>
        <v>6.360052631578947</v>
      </c>
      <c r="N8" s="75">
        <f t="shared" si="1"/>
        <v>0.11000000000000121</v>
      </c>
      <c r="O8" s="46">
        <v>6.2</v>
      </c>
      <c r="P8" s="47">
        <v>6.6</v>
      </c>
      <c r="Q8" s="80">
        <f t="shared" si="3"/>
        <v>100.69167954428386</v>
      </c>
    </row>
    <row r="9" spans="1:18" s="48" customFormat="1" ht="16.05" customHeight="1" x14ac:dyDescent="0.3">
      <c r="A9" s="37">
        <v>12</v>
      </c>
      <c r="B9" s="74">
        <v>6.3784374999999995</v>
      </c>
      <c r="C9" s="74">
        <v>6.3887500000000017</v>
      </c>
      <c r="D9" s="75">
        <v>6.3454545454545448</v>
      </c>
      <c r="E9" s="74">
        <v>6.36</v>
      </c>
      <c r="F9" s="74">
        <v>6.4250000000000016</v>
      </c>
      <c r="G9" s="74">
        <v>6.2835000000000019</v>
      </c>
      <c r="H9" s="74">
        <v>6.36</v>
      </c>
      <c r="I9" s="74">
        <v>6.4169999999999998</v>
      </c>
      <c r="J9" s="74">
        <v>6.38</v>
      </c>
      <c r="K9" s="74">
        <v>6.3</v>
      </c>
      <c r="L9" s="73">
        <v>6.4</v>
      </c>
      <c r="M9" s="75">
        <f t="shared" si="2"/>
        <v>6.3638142045454549</v>
      </c>
      <c r="N9" s="75">
        <f t="shared" si="1"/>
        <v>0.14149999999999974</v>
      </c>
      <c r="O9" s="46">
        <v>6.2</v>
      </c>
      <c r="P9" s="47">
        <v>6.6</v>
      </c>
      <c r="Q9" s="80">
        <f t="shared" si="3"/>
        <v>100.75123236902708</v>
      </c>
    </row>
    <row r="10" spans="1:18" s="48" customFormat="1" ht="16.05" customHeight="1" x14ac:dyDescent="0.3">
      <c r="A10" s="37">
        <v>1</v>
      </c>
      <c r="B10" s="74">
        <v>6.3640624999999984</v>
      </c>
      <c r="C10" s="74">
        <v>6.3924736842105281</v>
      </c>
      <c r="D10" s="75">
        <v>6.3578947368421064</v>
      </c>
      <c r="E10" s="74">
        <v>6.34</v>
      </c>
      <c r="F10" s="74">
        <v>6.3904761904761909</v>
      </c>
      <c r="G10" s="74">
        <v>6.2957894736842119</v>
      </c>
      <c r="H10" s="74">
        <v>6.33</v>
      </c>
      <c r="I10" s="74">
        <v>6.43</v>
      </c>
      <c r="J10" s="74">
        <v>6.37</v>
      </c>
      <c r="K10" s="74">
        <v>6.3</v>
      </c>
      <c r="L10" s="73">
        <v>6.4</v>
      </c>
      <c r="M10" s="75">
        <f t="shared" si="2"/>
        <v>6.3570696585213025</v>
      </c>
      <c r="N10" s="75">
        <f t="shared" si="1"/>
        <v>0.13421052631578778</v>
      </c>
      <c r="O10" s="46">
        <v>6.2</v>
      </c>
      <c r="P10" s="47">
        <v>6.6</v>
      </c>
      <c r="Q10" s="80">
        <f t="shared" si="3"/>
        <v>100.64445343082087</v>
      </c>
    </row>
    <row r="11" spans="1:18" s="48" customFormat="1" ht="16.05" customHeight="1" x14ac:dyDescent="0.3">
      <c r="A11" s="37">
        <v>2</v>
      </c>
      <c r="B11" s="74">
        <v>6.3712499999999981</v>
      </c>
      <c r="C11" s="74">
        <v>6.3845263157894738</v>
      </c>
      <c r="D11" s="75">
        <v>6.3761904761904766</v>
      </c>
      <c r="E11" s="74">
        <v>6.35</v>
      </c>
      <c r="F11" s="74">
        <v>6.415789473684212</v>
      </c>
      <c r="G11" s="74">
        <v>6.2755000000000001</v>
      </c>
      <c r="H11" s="74">
        <v>6.34</v>
      </c>
      <c r="I11" s="74">
        <v>6.4210000000000003</v>
      </c>
      <c r="J11" s="74">
        <v>6.37</v>
      </c>
      <c r="K11" s="74">
        <v>6.3</v>
      </c>
      <c r="L11" s="73">
        <v>6.4</v>
      </c>
      <c r="M11" s="75">
        <f t="shared" si="2"/>
        <v>6.3604256265664159</v>
      </c>
      <c r="N11" s="75">
        <f t="shared" si="1"/>
        <v>0.14550000000000018</v>
      </c>
      <c r="O11" s="46">
        <v>6.2</v>
      </c>
      <c r="P11" s="47">
        <v>6.6</v>
      </c>
      <c r="Q11" s="80">
        <f t="shared" si="3"/>
        <v>100.69758476141419</v>
      </c>
    </row>
    <row r="12" spans="1:18" s="48" customFormat="1" ht="16.05" customHeight="1" x14ac:dyDescent="0.3">
      <c r="A12" s="37">
        <v>3</v>
      </c>
      <c r="B12" s="74">
        <v>6.3746874999999994</v>
      </c>
      <c r="C12" s="74">
        <v>6.3954761904761908</v>
      </c>
      <c r="D12" s="75">
        <v>6.3695652173913055</v>
      </c>
      <c r="E12" s="74">
        <v>6.35</v>
      </c>
      <c r="F12" s="74">
        <v>6.4227272727272746</v>
      </c>
      <c r="G12" s="74">
        <v>6.2972727272727296</v>
      </c>
      <c r="H12" s="74">
        <v>6.32</v>
      </c>
      <c r="I12" s="74">
        <v>6.4260000000000002</v>
      </c>
      <c r="J12" s="74">
        <v>6.38</v>
      </c>
      <c r="K12" s="74">
        <v>6.4</v>
      </c>
      <c r="L12" s="73">
        <v>6.4</v>
      </c>
      <c r="M12" s="75">
        <f t="shared" si="2"/>
        <v>6.3735728907867504</v>
      </c>
      <c r="N12" s="75">
        <f t="shared" si="1"/>
        <v>0.12872727272727058</v>
      </c>
      <c r="O12" s="46">
        <v>6.2</v>
      </c>
      <c r="P12" s="47">
        <v>6.6</v>
      </c>
      <c r="Q12" s="80">
        <f t="shared" si="3"/>
        <v>100.90573085586394</v>
      </c>
    </row>
    <row r="13" spans="1:18" s="48" customFormat="1" ht="16.05" customHeight="1" x14ac:dyDescent="0.3">
      <c r="A13" s="37">
        <v>4</v>
      </c>
      <c r="B13" s="74">
        <v>6.3728125000000002</v>
      </c>
      <c r="C13" s="74">
        <v>6.381904761904762</v>
      </c>
      <c r="D13" s="75">
        <v>6.3476190476190464</v>
      </c>
      <c r="E13" s="74">
        <v>6.37</v>
      </c>
      <c r="F13" s="74">
        <v>6.4285714285714297</v>
      </c>
      <c r="G13" s="74">
        <v>6.3042857142857143</v>
      </c>
      <c r="H13" s="74">
        <v>6.34</v>
      </c>
      <c r="I13" s="74">
        <v>6.4219999999999997</v>
      </c>
      <c r="J13" s="74">
        <v>6.39</v>
      </c>
      <c r="K13" s="74">
        <v>6.4</v>
      </c>
      <c r="L13" s="73">
        <v>6.4</v>
      </c>
      <c r="M13" s="75">
        <f t="shared" si="2"/>
        <v>6.3757193452380951</v>
      </c>
      <c r="N13" s="75">
        <f t="shared" si="1"/>
        <v>0.12428571428571544</v>
      </c>
      <c r="O13" s="46">
        <v>6.2</v>
      </c>
      <c r="P13" s="47">
        <v>6.6</v>
      </c>
      <c r="Q13" s="80">
        <f t="shared" si="3"/>
        <v>100.93971329536421</v>
      </c>
    </row>
    <row r="14" spans="1:18" s="48" customFormat="1" ht="16.05" customHeight="1" x14ac:dyDescent="0.3">
      <c r="A14" s="37">
        <v>5</v>
      </c>
      <c r="B14" s="74">
        <v>6.3459375000000025</v>
      </c>
      <c r="C14" s="74">
        <v>6.3887142857142845</v>
      </c>
      <c r="D14" s="75">
        <v>6.36</v>
      </c>
      <c r="E14" s="74">
        <v>6.35</v>
      </c>
      <c r="F14" s="74">
        <v>6.4125000000000023</v>
      </c>
      <c r="G14" s="74">
        <v>6.3106249999999999</v>
      </c>
      <c r="H14" s="74">
        <v>6.35</v>
      </c>
      <c r="I14" s="74">
        <v>6.4119999999999999</v>
      </c>
      <c r="J14" s="74">
        <v>6.37</v>
      </c>
      <c r="K14" s="74">
        <v>6.4</v>
      </c>
      <c r="L14" s="73">
        <v>6.4</v>
      </c>
      <c r="M14" s="75">
        <f t="shared" si="2"/>
        <v>6.3699776785714288</v>
      </c>
      <c r="N14" s="75">
        <f t="shared" si="1"/>
        <v>0.10187500000000238</v>
      </c>
      <c r="O14" s="46">
        <v>6.2</v>
      </c>
      <c r="P14" s="47">
        <v>6.6</v>
      </c>
      <c r="Q14" s="80">
        <f t="shared" si="3"/>
        <v>100.84881183691094</v>
      </c>
    </row>
    <row r="15" spans="1:18" s="48" customFormat="1" ht="16.05" customHeight="1" x14ac:dyDescent="0.3">
      <c r="A15" s="37">
        <v>6</v>
      </c>
      <c r="B15" s="74">
        <v>6.3715624999999978</v>
      </c>
      <c r="C15" s="74">
        <v>6.3851428571428581</v>
      </c>
      <c r="D15" s="75">
        <v>6.3521739130434804</v>
      </c>
      <c r="E15" s="74">
        <v>6.34</v>
      </c>
      <c r="F15" s="74">
        <v>6.4250000000000016</v>
      </c>
      <c r="G15" s="74">
        <v>6.309444444444444</v>
      </c>
      <c r="H15" s="74">
        <v>6.35</v>
      </c>
      <c r="I15" s="74">
        <v>6.41</v>
      </c>
      <c r="J15" s="74">
        <v>6.39</v>
      </c>
      <c r="K15" s="74">
        <v>6.3</v>
      </c>
      <c r="L15" s="73">
        <v>6.4</v>
      </c>
      <c r="M15" s="75">
        <f t="shared" si="2"/>
        <v>6.3633323714630778</v>
      </c>
      <c r="N15" s="75">
        <f t="shared" si="1"/>
        <v>0.12500000000000178</v>
      </c>
      <c r="O15" s="46">
        <v>6.2</v>
      </c>
      <c r="P15" s="47">
        <v>6.6</v>
      </c>
      <c r="Q15" s="80">
        <f t="shared" si="3"/>
        <v>100.74360403870735</v>
      </c>
      <c r="R15" s="55"/>
    </row>
    <row r="16" spans="1:18" s="48" customFormat="1" ht="16.05" customHeight="1" x14ac:dyDescent="0.3">
      <c r="A16" s="37">
        <v>7</v>
      </c>
      <c r="B16" s="74">
        <v>6.3584375</v>
      </c>
      <c r="C16" s="74">
        <v>6.3831000000000007</v>
      </c>
      <c r="D16" s="75">
        <v>6.3761904761904775</v>
      </c>
      <c r="E16" s="74">
        <v>6.33</v>
      </c>
      <c r="F16" s="74">
        <v>6.4125000000000023</v>
      </c>
      <c r="G16" s="74">
        <v>6.297727272727272</v>
      </c>
      <c r="H16" s="74">
        <v>6.33</v>
      </c>
      <c r="I16" s="74">
        <v>6.4</v>
      </c>
      <c r="J16" s="74">
        <v>6.39</v>
      </c>
      <c r="K16" s="74">
        <v>6.3</v>
      </c>
      <c r="L16" s="73">
        <v>6.4</v>
      </c>
      <c r="M16" s="75">
        <f t="shared" si="2"/>
        <v>6.3577955248917748</v>
      </c>
      <c r="N16" s="75">
        <f t="shared" si="1"/>
        <v>0.11477272727273036</v>
      </c>
      <c r="O16" s="46">
        <v>6.2</v>
      </c>
      <c r="P16" s="47">
        <v>6.6</v>
      </c>
      <c r="Q16" s="80">
        <f t="shared" si="3"/>
        <v>100.65594527030733</v>
      </c>
      <c r="R16" s="55"/>
    </row>
    <row r="17" spans="1:18" s="48" customFormat="1" ht="16.05" customHeight="1" x14ac:dyDescent="0.3">
      <c r="A17" s="37">
        <v>8</v>
      </c>
      <c r="B17" s="74">
        <v>6.3568749999999996</v>
      </c>
      <c r="C17" s="74">
        <v>6.3811249999999982</v>
      </c>
      <c r="D17" s="75">
        <v>6.3681818181818182</v>
      </c>
      <c r="E17" s="74">
        <v>6.35</v>
      </c>
      <c r="F17" s="74">
        <v>6.4333333333333345</v>
      </c>
      <c r="G17" s="74">
        <v>6.3026315789473681</v>
      </c>
      <c r="H17" s="74">
        <v>6.34</v>
      </c>
      <c r="I17" s="74">
        <v>6.4089999999999998</v>
      </c>
      <c r="J17" s="74">
        <v>6.38</v>
      </c>
      <c r="K17" s="74">
        <v>6.3</v>
      </c>
      <c r="L17" s="73">
        <v>6.4</v>
      </c>
      <c r="M17" s="75">
        <f t="shared" si="2"/>
        <v>6.3621146730462517</v>
      </c>
      <c r="N17" s="75">
        <f t="shared" si="1"/>
        <v>0.13333333333333464</v>
      </c>
      <c r="O17" s="46">
        <v>6.2</v>
      </c>
      <c r="P17" s="47">
        <v>6.6</v>
      </c>
      <c r="Q17" s="80">
        <f t="shared" si="3"/>
        <v>100.72432556636267</v>
      </c>
      <c r="R17" s="55"/>
    </row>
    <row r="18" spans="1:18" s="48" customFormat="1" ht="16.05" customHeight="1" x14ac:dyDescent="0.3">
      <c r="A18" s="37">
        <v>9</v>
      </c>
      <c r="B18" s="74">
        <v>6.3546874999999989</v>
      </c>
      <c r="C18" s="74">
        <v>6.3823500000000006</v>
      </c>
      <c r="D18" s="75">
        <v>6.3621428571428567</v>
      </c>
      <c r="E18" s="74">
        <v>6.33</v>
      </c>
      <c r="F18" s="74">
        <v>6.4250000000000016</v>
      </c>
      <c r="G18" s="74">
        <v>6.3253846153846149</v>
      </c>
      <c r="H18" s="74">
        <v>6.35</v>
      </c>
      <c r="I18" s="74">
        <v>6.415</v>
      </c>
      <c r="J18" s="74">
        <v>6.37</v>
      </c>
      <c r="K18" s="74">
        <v>6.3</v>
      </c>
      <c r="L18" s="73">
        <v>6.4</v>
      </c>
      <c r="M18" s="75">
        <f>AVERAGE(B18:K18)</f>
        <v>6.361456497252747</v>
      </c>
      <c r="N18" s="75">
        <f t="shared" si="1"/>
        <v>0.12500000000000178</v>
      </c>
      <c r="O18" s="46">
        <v>6.2</v>
      </c>
      <c r="P18" s="47">
        <v>6.6</v>
      </c>
      <c r="Q18" s="80">
        <f t="shared" si="3"/>
        <v>100.71390539692031</v>
      </c>
      <c r="R18" s="55"/>
    </row>
    <row r="19" spans="1:18" s="48" customFormat="1" ht="16.05" customHeight="1" x14ac:dyDescent="0.3">
      <c r="A19" s="37">
        <v>10</v>
      </c>
      <c r="B19" s="74">
        <v>6.3512500000000003</v>
      </c>
      <c r="C19" s="74">
        <v>6.3735238095238103</v>
      </c>
      <c r="D19" s="196">
        <v>6.3476190476190482</v>
      </c>
      <c r="E19" s="74">
        <v>6.31</v>
      </c>
      <c r="F19" s="74">
        <v>6.4181818181818207</v>
      </c>
      <c r="G19" s="74">
        <v>6.2995652173913035</v>
      </c>
      <c r="H19" s="74">
        <v>6.34</v>
      </c>
      <c r="I19" s="74">
        <v>6.423</v>
      </c>
      <c r="J19" s="74">
        <v>6.37</v>
      </c>
      <c r="K19" s="74">
        <v>6.4</v>
      </c>
      <c r="L19" s="73">
        <v>6.4</v>
      </c>
      <c r="M19" s="75">
        <f>AVERAGE(B19:K19)</f>
        <v>6.3633139892715977</v>
      </c>
      <c r="N19" s="75">
        <f t="shared" si="1"/>
        <v>0.12343478260869656</v>
      </c>
      <c r="O19" s="46">
        <v>6.2</v>
      </c>
      <c r="P19" s="47">
        <v>6.6</v>
      </c>
      <c r="Q19" s="80">
        <f t="shared" si="3"/>
        <v>100.74331301379907</v>
      </c>
      <c r="R19" s="55"/>
    </row>
    <row r="20" spans="1:18" s="48" customFormat="1" ht="16.05" customHeight="1" x14ac:dyDescent="0.3">
      <c r="A20" s="39">
        <v>11</v>
      </c>
      <c r="B20" s="74">
        <v>6.3687500000000012</v>
      </c>
      <c r="C20" s="74">
        <v>6.3861428571428576</v>
      </c>
      <c r="D20" s="75"/>
      <c r="E20" s="74"/>
      <c r="F20" s="74">
        <v>6.4095238095238116</v>
      </c>
      <c r="G20" s="74"/>
      <c r="H20" s="74">
        <v>6.35</v>
      </c>
      <c r="I20" s="74"/>
      <c r="J20" s="74"/>
      <c r="K20" s="74">
        <v>6.3</v>
      </c>
      <c r="L20" s="73">
        <v>6.4</v>
      </c>
      <c r="M20" s="75">
        <f>AVERAGE(B20:K20)</f>
        <v>6.3628833333333343</v>
      </c>
      <c r="N20" s="75">
        <f t="shared" si="1"/>
        <v>0.1095238095238118</v>
      </c>
      <c r="O20" s="46">
        <v>6.2</v>
      </c>
      <c r="P20" s="47">
        <v>6.6</v>
      </c>
      <c r="Q20" s="80">
        <f t="shared" si="3"/>
        <v>100.73649491460375</v>
      </c>
      <c r="R20" s="55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R20"/>
  <sheetViews>
    <sheetView zoomScale="65" zoomScaleNormal="65" workbookViewId="0">
      <selection activeCell="M20" sqref="M20"/>
    </sheetView>
  </sheetViews>
  <sheetFormatPr defaultRowHeight="13.2" x14ac:dyDescent="0.2"/>
  <cols>
    <col min="1" max="1" width="3.6640625" customWidth="1"/>
    <col min="2" max="2" width="8.21875" customWidth="1"/>
    <col min="3" max="3" width="9.33203125" bestFit="1" customWidth="1"/>
    <col min="4" max="5" width="8.77734375" customWidth="1"/>
    <col min="6" max="6" width="9.44140625" customWidth="1"/>
    <col min="7" max="8" width="8.77734375" customWidth="1"/>
    <col min="9" max="9" width="10.6640625" customWidth="1"/>
    <col min="10" max="10" width="8.6640625" customWidth="1"/>
    <col min="11" max="11" width="9.33203125" customWidth="1"/>
    <col min="12" max="12" width="7.44140625" style="2" customWidth="1"/>
    <col min="13" max="13" width="9.77734375" style="2" customWidth="1"/>
    <col min="14" max="14" width="7.2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32" t="s">
        <v>72</v>
      </c>
    </row>
    <row r="2" spans="1:18" ht="16.2" x14ac:dyDescent="0.3">
      <c r="A2" s="50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45" t="s">
        <v>161</v>
      </c>
      <c r="N2" s="45" t="s">
        <v>32</v>
      </c>
      <c r="O2" s="46" t="s">
        <v>33</v>
      </c>
      <c r="P2" s="47" t="s">
        <v>34</v>
      </c>
      <c r="Q2" s="31" t="s">
        <v>144</v>
      </c>
    </row>
    <row r="3" spans="1:18" ht="16.05" customHeight="1" x14ac:dyDescent="0.3">
      <c r="A3" s="37">
        <v>6</v>
      </c>
      <c r="B3" s="73"/>
      <c r="C3" s="73"/>
      <c r="D3" s="73"/>
      <c r="E3" s="73"/>
      <c r="F3" s="73"/>
      <c r="G3" s="73">
        <v>92.934782608695656</v>
      </c>
      <c r="H3" s="73"/>
      <c r="I3" s="73"/>
      <c r="J3" s="73"/>
      <c r="K3" s="73"/>
      <c r="L3" s="71">
        <v>92</v>
      </c>
      <c r="M3" s="68">
        <f t="shared" ref="M3" si="0">AVERAGE(B3:K3)</f>
        <v>92.934782608695656</v>
      </c>
      <c r="N3" s="68">
        <f t="shared" ref="N3:N20" si="1">MAX(B3:K3)-MIN(B3:K3)</f>
        <v>0</v>
      </c>
      <c r="O3" s="66">
        <v>82</v>
      </c>
      <c r="P3" s="67">
        <v>102</v>
      </c>
      <c r="Q3" s="80">
        <f>M3/M3*100</f>
        <v>100</v>
      </c>
    </row>
    <row r="4" spans="1:18" ht="16.05" customHeight="1" x14ac:dyDescent="0.3">
      <c r="A4" s="37">
        <v>7</v>
      </c>
      <c r="B4" s="73">
        <v>92.25</v>
      </c>
      <c r="C4" s="180"/>
      <c r="D4" s="181"/>
      <c r="E4" s="73">
        <v>95.6</v>
      </c>
      <c r="F4" s="181"/>
      <c r="G4" s="73">
        <v>91.141975308641975</v>
      </c>
      <c r="H4" s="182"/>
      <c r="I4" s="181"/>
      <c r="J4" s="73">
        <v>88.35</v>
      </c>
      <c r="K4" s="73"/>
      <c r="L4" s="71">
        <v>92</v>
      </c>
      <c r="M4" s="68">
        <f t="shared" ref="M4:M20" si="2">AVERAGE(B4:K4)</f>
        <v>91.835493827160491</v>
      </c>
      <c r="N4" s="68">
        <f t="shared" si="1"/>
        <v>7.25</v>
      </c>
      <c r="O4" s="66">
        <v>82</v>
      </c>
      <c r="P4" s="67">
        <v>102</v>
      </c>
      <c r="Q4" s="80">
        <f>M4/M$3*100</f>
        <v>98.8171395567107</v>
      </c>
    </row>
    <row r="5" spans="1:18" ht="16.05" customHeight="1" x14ac:dyDescent="0.3">
      <c r="A5" s="37">
        <v>8</v>
      </c>
      <c r="B5" s="73">
        <v>93.625</v>
      </c>
      <c r="C5" s="73">
        <v>99.690909090909059</v>
      </c>
      <c r="D5" s="68">
        <v>90.15789473684211</v>
      </c>
      <c r="E5" s="73">
        <v>95.22</v>
      </c>
      <c r="F5" s="73">
        <v>95.8</v>
      </c>
      <c r="G5" s="73">
        <v>91.953333333333319</v>
      </c>
      <c r="H5" s="73"/>
      <c r="I5" s="73">
        <v>93.817999999999998</v>
      </c>
      <c r="J5" s="73">
        <v>91.56</v>
      </c>
      <c r="K5" s="87"/>
      <c r="L5" s="71">
        <v>92</v>
      </c>
      <c r="M5" s="68">
        <f t="shared" si="2"/>
        <v>93.978142145135564</v>
      </c>
      <c r="N5" s="68">
        <f t="shared" si="1"/>
        <v>9.5330143540669496</v>
      </c>
      <c r="O5" s="66">
        <v>82</v>
      </c>
      <c r="P5" s="67">
        <v>102</v>
      </c>
      <c r="Q5" s="80">
        <f t="shared" ref="Q5:Q20" si="3">M5/M$3*100</f>
        <v>101.12267926728038</v>
      </c>
    </row>
    <row r="6" spans="1:18" ht="16.05" customHeight="1" x14ac:dyDescent="0.3">
      <c r="A6" s="37">
        <v>9</v>
      </c>
      <c r="B6" s="73">
        <v>92.625</v>
      </c>
      <c r="C6" s="73">
        <v>100.84</v>
      </c>
      <c r="D6" s="68">
        <v>91.388888888888886</v>
      </c>
      <c r="E6" s="73">
        <v>96.45</v>
      </c>
      <c r="F6" s="73">
        <v>92.25</v>
      </c>
      <c r="G6" s="73">
        <v>91.5625</v>
      </c>
      <c r="H6" s="73"/>
      <c r="I6" s="73">
        <v>90.424999999999997</v>
      </c>
      <c r="J6" s="73">
        <v>93.15</v>
      </c>
      <c r="K6" s="73"/>
      <c r="L6" s="71">
        <v>92</v>
      </c>
      <c r="M6" s="68">
        <f t="shared" si="2"/>
        <v>93.586423611111101</v>
      </c>
      <c r="N6" s="68">
        <f t="shared" si="1"/>
        <v>10.415000000000006</v>
      </c>
      <c r="O6" s="66">
        <v>82</v>
      </c>
      <c r="P6" s="67">
        <v>102</v>
      </c>
      <c r="Q6" s="80">
        <f t="shared" si="3"/>
        <v>100.70118096166341</v>
      </c>
    </row>
    <row r="7" spans="1:18" ht="16.05" customHeight="1" x14ac:dyDescent="0.3">
      <c r="A7" s="37">
        <v>10</v>
      </c>
      <c r="B7" s="73">
        <v>92.28125</v>
      </c>
      <c r="C7" s="73">
        <v>91.776315789473699</v>
      </c>
      <c r="D7" s="68">
        <v>91.6</v>
      </c>
      <c r="E7" s="73">
        <v>95.73</v>
      </c>
      <c r="F7" s="73">
        <v>92.409090909090907</v>
      </c>
      <c r="G7" s="73">
        <v>92.10526315789474</v>
      </c>
      <c r="H7" s="73"/>
      <c r="I7" s="73">
        <v>91.432000000000002</v>
      </c>
      <c r="J7" s="73">
        <v>94.66</v>
      </c>
      <c r="K7" s="87"/>
      <c r="L7" s="71">
        <v>92</v>
      </c>
      <c r="M7" s="68">
        <f t="shared" si="2"/>
        <v>92.749239982057404</v>
      </c>
      <c r="N7" s="68">
        <f t="shared" si="1"/>
        <v>4.2980000000000018</v>
      </c>
      <c r="O7" s="66">
        <v>82</v>
      </c>
      <c r="P7" s="67">
        <v>102</v>
      </c>
      <c r="Q7" s="80">
        <f t="shared" si="3"/>
        <v>99.800351793558832</v>
      </c>
    </row>
    <row r="8" spans="1:18" ht="16.05" customHeight="1" x14ac:dyDescent="0.3">
      <c r="A8" s="37">
        <v>11</v>
      </c>
      <c r="B8" s="73">
        <v>92.1875</v>
      </c>
      <c r="C8" s="73">
        <v>94.884210526315783</v>
      </c>
      <c r="D8" s="68">
        <v>91.05</v>
      </c>
      <c r="E8" s="73">
        <v>94.45</v>
      </c>
      <c r="F8" s="73">
        <v>94.8</v>
      </c>
      <c r="G8" s="73">
        <v>91.231884057971001</v>
      </c>
      <c r="H8" s="73"/>
      <c r="I8" s="73">
        <v>90.421000000000006</v>
      </c>
      <c r="J8" s="73">
        <v>92.33</v>
      </c>
      <c r="K8" s="73"/>
      <c r="L8" s="71">
        <v>92</v>
      </c>
      <c r="M8" s="68">
        <f t="shared" si="2"/>
        <v>92.669324323035866</v>
      </c>
      <c r="N8" s="68">
        <f t="shared" si="1"/>
        <v>4.4632105263157769</v>
      </c>
      <c r="O8" s="66">
        <v>82</v>
      </c>
      <c r="P8" s="67">
        <v>102</v>
      </c>
      <c r="Q8" s="80">
        <f t="shared" si="3"/>
        <v>99.714360675079533</v>
      </c>
    </row>
    <row r="9" spans="1:18" ht="16.05" customHeight="1" x14ac:dyDescent="0.3">
      <c r="A9" s="37">
        <v>12</v>
      </c>
      <c r="B9" s="73">
        <v>92.0625</v>
      </c>
      <c r="C9" s="73">
        <v>98.306649999999991</v>
      </c>
      <c r="D9" s="68">
        <v>93.13636363636364</v>
      </c>
      <c r="E9" s="73">
        <v>95.22</v>
      </c>
      <c r="F9" s="73">
        <v>95.55</v>
      </c>
      <c r="G9" s="73">
        <v>90.724999999999994</v>
      </c>
      <c r="H9" s="73"/>
      <c r="I9" s="73">
        <v>92.959000000000003</v>
      </c>
      <c r="J9" s="73">
        <v>92.46</v>
      </c>
      <c r="K9" s="73"/>
      <c r="L9" s="71">
        <v>92</v>
      </c>
      <c r="M9" s="68">
        <f t="shared" si="2"/>
        <v>93.802439204545465</v>
      </c>
      <c r="N9" s="68">
        <f t="shared" si="1"/>
        <v>7.5816499999999962</v>
      </c>
      <c r="O9" s="66">
        <v>82</v>
      </c>
      <c r="P9" s="67">
        <v>102</v>
      </c>
      <c r="Q9" s="80">
        <f t="shared" si="3"/>
        <v>100.93361879319511</v>
      </c>
    </row>
    <row r="10" spans="1:18" ht="16.05" customHeight="1" x14ac:dyDescent="0.3">
      <c r="A10" s="37">
        <v>1</v>
      </c>
      <c r="B10" s="73">
        <v>92.6875</v>
      </c>
      <c r="C10" s="73">
        <v>91.971052631578956</v>
      </c>
      <c r="D10" s="68">
        <v>92.684210526315795</v>
      </c>
      <c r="E10" s="73">
        <v>94.59</v>
      </c>
      <c r="F10" s="73">
        <v>93.238095238095241</v>
      </c>
      <c r="G10" s="73">
        <v>97</v>
      </c>
      <c r="H10" s="73"/>
      <c r="I10" s="73">
        <v>94.03</v>
      </c>
      <c r="J10" s="73">
        <v>92.31</v>
      </c>
      <c r="K10" s="87"/>
      <c r="L10" s="71">
        <v>92</v>
      </c>
      <c r="M10" s="68">
        <f t="shared" si="2"/>
        <v>93.56385729949875</v>
      </c>
      <c r="N10" s="68">
        <f t="shared" si="1"/>
        <v>5.0289473684210435</v>
      </c>
      <c r="O10" s="66">
        <v>82</v>
      </c>
      <c r="P10" s="67">
        <v>102</v>
      </c>
      <c r="Q10" s="80">
        <f t="shared" si="3"/>
        <v>100.67689908250156</v>
      </c>
    </row>
    <row r="11" spans="1:18" ht="16.05" customHeight="1" x14ac:dyDescent="0.3">
      <c r="A11" s="37">
        <v>2</v>
      </c>
      <c r="B11" s="73">
        <v>92.75</v>
      </c>
      <c r="C11" s="73">
        <v>89.242999999999995</v>
      </c>
      <c r="D11" s="68">
        <v>92.714285714285708</v>
      </c>
      <c r="E11" s="73">
        <v>96.37</v>
      </c>
      <c r="F11" s="73">
        <v>94.578947368421055</v>
      </c>
      <c r="G11" s="73">
        <v>97.158333333333331</v>
      </c>
      <c r="H11" s="73"/>
      <c r="I11" s="73">
        <v>95.78</v>
      </c>
      <c r="J11" s="73">
        <v>92.07</v>
      </c>
      <c r="K11" s="73"/>
      <c r="L11" s="71">
        <v>92</v>
      </c>
      <c r="M11" s="68">
        <f t="shared" si="2"/>
        <v>93.833070802005011</v>
      </c>
      <c r="N11" s="68">
        <f t="shared" si="1"/>
        <v>7.9153333333333364</v>
      </c>
      <c r="O11" s="66">
        <v>82</v>
      </c>
      <c r="P11" s="67">
        <v>102</v>
      </c>
      <c r="Q11" s="80">
        <f t="shared" si="3"/>
        <v>100.9665791085902</v>
      </c>
    </row>
    <row r="12" spans="1:18" ht="16.05" customHeight="1" x14ac:dyDescent="0.3">
      <c r="A12" s="37">
        <v>3</v>
      </c>
      <c r="B12" s="73">
        <v>91.59375</v>
      </c>
      <c r="C12" s="73">
        <v>91.383333333333326</v>
      </c>
      <c r="D12" s="68">
        <v>90.608695652173907</v>
      </c>
      <c r="E12" s="73">
        <v>94.88</v>
      </c>
      <c r="F12" s="73">
        <v>92.818181818181813</v>
      </c>
      <c r="G12" s="73">
        <v>96.791666666666671</v>
      </c>
      <c r="H12" s="73"/>
      <c r="I12" s="73">
        <v>92.364999999999995</v>
      </c>
      <c r="J12" s="73">
        <v>92.15</v>
      </c>
      <c r="K12" s="73"/>
      <c r="L12" s="71">
        <v>92</v>
      </c>
      <c r="M12" s="68">
        <f t="shared" si="2"/>
        <v>92.823828433794461</v>
      </c>
      <c r="N12" s="68">
        <f t="shared" si="1"/>
        <v>6.1829710144927645</v>
      </c>
      <c r="O12" s="66">
        <v>82</v>
      </c>
      <c r="P12" s="67">
        <v>102</v>
      </c>
      <c r="Q12" s="80">
        <f t="shared" si="3"/>
        <v>99.880610712387025</v>
      </c>
    </row>
    <row r="13" spans="1:18" ht="16.05" customHeight="1" x14ac:dyDescent="0.3">
      <c r="A13" s="37">
        <v>4</v>
      </c>
      <c r="B13" s="73">
        <v>94.03125</v>
      </c>
      <c r="C13" s="73">
        <v>91.226190476190482</v>
      </c>
      <c r="D13" s="68">
        <v>92.523809523809518</v>
      </c>
      <c r="E13" s="73">
        <v>94.28</v>
      </c>
      <c r="F13" s="73">
        <v>91</v>
      </c>
      <c r="G13" s="73">
        <v>97.154761904761912</v>
      </c>
      <c r="H13" s="73"/>
      <c r="I13" s="73">
        <v>90.718999999999994</v>
      </c>
      <c r="J13" s="73">
        <v>91.67</v>
      </c>
      <c r="K13" s="87"/>
      <c r="L13" s="71">
        <v>92</v>
      </c>
      <c r="M13" s="68">
        <f t="shared" si="2"/>
        <v>92.825626488095239</v>
      </c>
      <c r="N13" s="68">
        <f t="shared" si="1"/>
        <v>6.4357619047619181</v>
      </c>
      <c r="O13" s="66">
        <v>82</v>
      </c>
      <c r="P13" s="67">
        <v>102</v>
      </c>
      <c r="Q13" s="80">
        <f t="shared" si="3"/>
        <v>99.882545460874411</v>
      </c>
    </row>
    <row r="14" spans="1:18" ht="16.05" customHeight="1" x14ac:dyDescent="0.3">
      <c r="A14" s="37">
        <v>5</v>
      </c>
      <c r="B14" s="73">
        <v>93.375</v>
      </c>
      <c r="C14" s="73">
        <v>91.580952380952368</v>
      </c>
      <c r="D14" s="68">
        <v>92.6</v>
      </c>
      <c r="E14" s="73">
        <v>94.34</v>
      </c>
      <c r="F14" s="73">
        <v>91.625</v>
      </c>
      <c r="G14" s="73">
        <v>97.722222222222229</v>
      </c>
      <c r="H14" s="73"/>
      <c r="I14" s="73">
        <v>91.855000000000004</v>
      </c>
      <c r="J14" s="73">
        <v>91</v>
      </c>
      <c r="K14" s="73"/>
      <c r="L14" s="71">
        <v>92</v>
      </c>
      <c r="M14" s="68">
        <f t="shared" si="2"/>
        <v>93.012271825396823</v>
      </c>
      <c r="N14" s="68">
        <f t="shared" si="1"/>
        <v>6.7222222222222285</v>
      </c>
      <c r="O14" s="66">
        <v>82</v>
      </c>
      <c r="P14" s="67">
        <v>102</v>
      </c>
      <c r="Q14" s="80">
        <f t="shared" si="3"/>
        <v>100.08338020978371</v>
      </c>
    </row>
    <row r="15" spans="1:18" ht="16.05" customHeight="1" x14ac:dyDescent="0.3">
      <c r="A15" s="37">
        <v>6</v>
      </c>
      <c r="B15" s="73">
        <v>91.5</v>
      </c>
      <c r="C15" s="73">
        <v>93.3</v>
      </c>
      <c r="D15" s="68">
        <v>91.578947368421055</v>
      </c>
      <c r="E15" s="73">
        <v>94.29</v>
      </c>
      <c r="F15" s="73">
        <v>91.75</v>
      </c>
      <c r="G15" s="73">
        <v>97.087719298245617</v>
      </c>
      <c r="H15" s="73"/>
      <c r="I15" s="73">
        <v>91.296000000000006</v>
      </c>
      <c r="J15" s="73">
        <v>92.85</v>
      </c>
      <c r="K15" s="73"/>
      <c r="L15" s="71">
        <v>92</v>
      </c>
      <c r="M15" s="68">
        <f t="shared" si="2"/>
        <v>92.956583333333342</v>
      </c>
      <c r="N15" s="68">
        <f t="shared" si="1"/>
        <v>5.79171929824561</v>
      </c>
      <c r="O15" s="66">
        <v>82</v>
      </c>
      <c r="P15" s="67">
        <v>102</v>
      </c>
      <c r="Q15" s="80">
        <f t="shared" si="3"/>
        <v>100.02345808966862</v>
      </c>
      <c r="R15" s="8"/>
    </row>
    <row r="16" spans="1:18" ht="16.05" customHeight="1" x14ac:dyDescent="0.3">
      <c r="A16" s="37">
        <v>7</v>
      </c>
      <c r="B16" s="73">
        <v>91.125</v>
      </c>
      <c r="C16" s="73">
        <v>95.517499999999998</v>
      </c>
      <c r="D16" s="68">
        <v>90.388888888888886</v>
      </c>
      <c r="E16" s="73">
        <v>93.37</v>
      </c>
      <c r="F16" s="73">
        <v>92.291666666666671</v>
      </c>
      <c r="G16" s="73">
        <v>93.64492753623189</v>
      </c>
      <c r="H16" s="73"/>
      <c r="I16" s="73">
        <v>91.245000000000005</v>
      </c>
      <c r="J16" s="73">
        <v>91.92</v>
      </c>
      <c r="K16" s="73"/>
      <c r="L16" s="71">
        <v>92</v>
      </c>
      <c r="M16" s="68">
        <f t="shared" si="2"/>
        <v>92.437872886473428</v>
      </c>
      <c r="N16" s="68">
        <f t="shared" si="1"/>
        <v>5.1286111111111126</v>
      </c>
      <c r="O16" s="66">
        <v>82</v>
      </c>
      <c r="P16" s="67">
        <v>102</v>
      </c>
      <c r="Q16" s="80">
        <f t="shared" si="3"/>
        <v>99.465313515269642</v>
      </c>
      <c r="R16" s="8"/>
    </row>
    <row r="17" spans="1:18" ht="16.05" customHeight="1" x14ac:dyDescent="0.3">
      <c r="A17" s="37">
        <v>8</v>
      </c>
      <c r="B17" s="73">
        <v>92.4375</v>
      </c>
      <c r="C17" s="73">
        <v>91.949291666666682</v>
      </c>
      <c r="D17" s="68">
        <v>89.468421052631555</v>
      </c>
      <c r="E17" s="73">
        <v>93.26</v>
      </c>
      <c r="F17" s="73">
        <v>91.533333333333331</v>
      </c>
      <c r="G17" s="73">
        <v>93.763157894736835</v>
      </c>
      <c r="H17" s="73"/>
      <c r="I17" s="73">
        <v>91.811000000000007</v>
      </c>
      <c r="J17" s="73">
        <v>92.96</v>
      </c>
      <c r="K17" s="73"/>
      <c r="L17" s="71">
        <v>92</v>
      </c>
      <c r="M17" s="68">
        <f t="shared" si="2"/>
        <v>92.147837993421064</v>
      </c>
      <c r="N17" s="68">
        <f t="shared" si="1"/>
        <v>4.2947368421052801</v>
      </c>
      <c r="O17" s="66">
        <v>82</v>
      </c>
      <c r="P17" s="67">
        <v>102</v>
      </c>
      <c r="Q17" s="80">
        <f t="shared" si="3"/>
        <v>99.153229185903356</v>
      </c>
      <c r="R17" s="8"/>
    </row>
    <row r="18" spans="1:18" ht="16.05" customHeight="1" x14ac:dyDescent="0.3">
      <c r="A18" s="37">
        <v>9</v>
      </c>
      <c r="B18" s="73">
        <v>92.6875</v>
      </c>
      <c r="C18" s="73">
        <v>90.273350000000022</v>
      </c>
      <c r="D18" s="68">
        <v>89.75</v>
      </c>
      <c r="E18" s="73">
        <v>94.54</v>
      </c>
      <c r="F18" s="73">
        <v>93.6</v>
      </c>
      <c r="G18" s="73">
        <v>94.375</v>
      </c>
      <c r="H18" s="73"/>
      <c r="I18" s="73">
        <v>92.429000000000002</v>
      </c>
      <c r="J18" s="73">
        <v>90.77</v>
      </c>
      <c r="K18" s="73"/>
      <c r="L18" s="71">
        <v>92</v>
      </c>
      <c r="M18" s="68">
        <f t="shared" si="2"/>
        <v>92.303106249999999</v>
      </c>
      <c r="N18" s="68">
        <f t="shared" si="1"/>
        <v>4.7900000000000063</v>
      </c>
      <c r="O18" s="66">
        <v>82</v>
      </c>
      <c r="P18" s="67">
        <v>102</v>
      </c>
      <c r="Q18" s="80">
        <f t="shared" si="3"/>
        <v>99.320301461988308</v>
      </c>
      <c r="R18" s="8"/>
    </row>
    <row r="19" spans="1:18" ht="16.05" customHeight="1" x14ac:dyDescent="0.3">
      <c r="A19" s="37">
        <v>10</v>
      </c>
      <c r="B19" s="73">
        <v>93</v>
      </c>
      <c r="C19" s="73">
        <v>90.669047619047632</v>
      </c>
      <c r="D19" s="73">
        <v>88</v>
      </c>
      <c r="E19" s="73">
        <v>93</v>
      </c>
      <c r="F19" s="73">
        <v>93.727272727272734</v>
      </c>
      <c r="G19" s="73">
        <v>95.398550724637673</v>
      </c>
      <c r="H19" s="73"/>
      <c r="I19" s="73">
        <v>92.341999999999999</v>
      </c>
      <c r="J19" s="73">
        <v>90.56</v>
      </c>
      <c r="K19" s="73"/>
      <c r="L19" s="71">
        <v>92</v>
      </c>
      <c r="M19" s="68">
        <f t="shared" si="2"/>
        <v>92.087108883869746</v>
      </c>
      <c r="N19" s="68">
        <f t="shared" si="1"/>
        <v>7.3985507246376727</v>
      </c>
      <c r="O19" s="66">
        <v>82</v>
      </c>
      <c r="P19" s="67">
        <v>102</v>
      </c>
      <c r="Q19" s="80">
        <f t="shared" si="3"/>
        <v>99.087883243462187</v>
      </c>
      <c r="R19" s="8"/>
    </row>
    <row r="20" spans="1:18" ht="16.05" customHeight="1" x14ac:dyDescent="0.3">
      <c r="A20" s="39">
        <v>11</v>
      </c>
      <c r="B20" s="73">
        <v>92.916666666666671</v>
      </c>
      <c r="C20" s="73">
        <v>90.704761904761895</v>
      </c>
      <c r="D20" s="68"/>
      <c r="E20" s="73"/>
      <c r="F20" s="73">
        <v>94.38095238095238</v>
      </c>
      <c r="G20" s="73"/>
      <c r="H20" s="73"/>
      <c r="I20" s="73"/>
      <c r="J20" s="73"/>
      <c r="K20" s="73"/>
      <c r="L20" s="71">
        <v>92</v>
      </c>
      <c r="M20" s="68">
        <f t="shared" si="2"/>
        <v>92.667460317460311</v>
      </c>
      <c r="N20" s="68">
        <f t="shared" si="1"/>
        <v>3.6761904761904844</v>
      </c>
      <c r="O20" s="66">
        <v>82</v>
      </c>
      <c r="P20" s="67">
        <v>102</v>
      </c>
      <c r="Q20" s="80">
        <f t="shared" si="3"/>
        <v>99.712354961477757</v>
      </c>
      <c r="R20" s="8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W21"/>
  <sheetViews>
    <sheetView zoomScale="65" zoomScaleNormal="65" workbookViewId="0">
      <selection activeCell="P20" sqref="P20"/>
    </sheetView>
  </sheetViews>
  <sheetFormatPr defaultRowHeight="13.2" x14ac:dyDescent="0.2"/>
  <cols>
    <col min="1" max="1" width="3.6640625" customWidth="1"/>
    <col min="2" max="2" width="9.21875" customWidth="1"/>
    <col min="3" max="3" width="9.109375" customWidth="1"/>
    <col min="4" max="5" width="9.21875" customWidth="1"/>
    <col min="6" max="6" width="9.33203125" customWidth="1"/>
    <col min="7" max="8" width="9.21875" customWidth="1"/>
    <col min="9" max="10" width="10.6640625" customWidth="1"/>
    <col min="11" max="11" width="9.77734375" customWidth="1"/>
    <col min="12" max="12" width="10.6640625" customWidth="1"/>
    <col min="13" max="13" width="9.109375" customWidth="1"/>
    <col min="14" max="14" width="6" customWidth="1"/>
    <col min="15" max="15" width="11.33203125" customWidth="1"/>
    <col min="16" max="16" width="9.33203125" customWidth="1"/>
    <col min="17" max="17" width="7" customWidth="1"/>
    <col min="18" max="21" width="3.44140625" style="2" customWidth="1"/>
    <col min="22" max="22" width="8.44140625" customWidth="1"/>
    <col min="23" max="23" width="9.88671875" customWidth="1"/>
    <col min="24" max="24" width="2" customWidth="1"/>
    <col min="25" max="25" width="2.109375" customWidth="1"/>
  </cols>
  <sheetData>
    <row r="1" spans="1:23" ht="20.100000000000001" customHeight="1" x14ac:dyDescent="0.45">
      <c r="F1" s="32" t="s">
        <v>50</v>
      </c>
    </row>
    <row r="2" spans="1:23" ht="16.05" customHeight="1" x14ac:dyDescent="0.3">
      <c r="A2" s="50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138</v>
      </c>
      <c r="M2" s="45" t="s">
        <v>39</v>
      </c>
      <c r="N2" s="45" t="s">
        <v>32</v>
      </c>
      <c r="O2" s="45" t="s">
        <v>54</v>
      </c>
      <c r="P2" s="45" t="s">
        <v>55</v>
      </c>
      <c r="Q2" s="45" t="s">
        <v>32</v>
      </c>
      <c r="R2" s="58" t="s">
        <v>40</v>
      </c>
      <c r="S2" s="59" t="s">
        <v>41</v>
      </c>
      <c r="T2" s="59" t="s">
        <v>63</v>
      </c>
      <c r="U2" s="59" t="s">
        <v>64</v>
      </c>
      <c r="V2" s="31" t="s">
        <v>144</v>
      </c>
    </row>
    <row r="3" spans="1:23" ht="16.05" customHeight="1" x14ac:dyDescent="0.3">
      <c r="A3" s="37">
        <v>6</v>
      </c>
      <c r="B3" s="73"/>
      <c r="C3" s="73"/>
      <c r="D3" s="73"/>
      <c r="E3" s="73"/>
      <c r="F3" s="73"/>
      <c r="G3" s="73">
        <v>65.42</v>
      </c>
      <c r="H3" s="73"/>
      <c r="I3" s="73"/>
      <c r="J3" s="73"/>
      <c r="K3" s="73">
        <v>63.4</v>
      </c>
      <c r="L3" s="90">
        <v>83</v>
      </c>
      <c r="M3" s="68"/>
      <c r="N3" s="68"/>
      <c r="O3" s="71">
        <v>64</v>
      </c>
      <c r="P3" s="68">
        <f t="shared" ref="P3:P12" si="0">AVERAGE(C3,E3,G3,H3,I3,J3,K3)</f>
        <v>64.41</v>
      </c>
      <c r="Q3" s="68">
        <f t="shared" ref="Q3:Q10" si="1">MAX(E3,G3,H3,I3,J3,K3)-MIN(E3,G3,H3,I3,J3,K3)</f>
        <v>2.0200000000000031</v>
      </c>
      <c r="R3" s="46">
        <v>78</v>
      </c>
      <c r="S3" s="47">
        <v>88</v>
      </c>
      <c r="T3" s="47">
        <v>59</v>
      </c>
      <c r="U3" s="47">
        <v>69</v>
      </c>
      <c r="V3" s="80">
        <f>P3/P3*100</f>
        <v>100</v>
      </c>
    </row>
    <row r="4" spans="1:23" ht="16.05" customHeight="1" x14ac:dyDescent="0.3">
      <c r="A4" s="37">
        <v>7</v>
      </c>
      <c r="B4" s="73">
        <v>81.96875</v>
      </c>
      <c r="C4" s="180"/>
      <c r="D4" s="181"/>
      <c r="E4" s="73">
        <v>62.55</v>
      </c>
      <c r="F4" s="181"/>
      <c r="G4" s="73">
        <v>65.135333333333335</v>
      </c>
      <c r="H4" s="182"/>
      <c r="I4" s="181"/>
      <c r="J4" s="73">
        <v>64.47</v>
      </c>
      <c r="K4" s="73">
        <v>63.9</v>
      </c>
      <c r="L4" s="90">
        <v>83</v>
      </c>
      <c r="M4" s="68">
        <f t="shared" ref="M4:M20" si="2">AVERAGE(B4,D4,F4)</f>
        <v>81.96875</v>
      </c>
      <c r="N4" s="68">
        <f t="shared" ref="N4:N10" si="3">MAX(B4,D4,F4)-MIN(B4,D4,F4)</f>
        <v>0</v>
      </c>
      <c r="O4" s="71">
        <v>64</v>
      </c>
      <c r="P4" s="68">
        <f t="shared" si="0"/>
        <v>64.013833333333324</v>
      </c>
      <c r="Q4" s="68">
        <f t="shared" si="1"/>
        <v>2.5853333333333381</v>
      </c>
      <c r="R4" s="46">
        <v>78</v>
      </c>
      <c r="S4" s="47">
        <v>88</v>
      </c>
      <c r="T4" s="47">
        <v>59</v>
      </c>
      <c r="U4" s="47">
        <v>69</v>
      </c>
      <c r="V4" s="80">
        <f>P4/P$3*100</f>
        <v>99.384929876313194</v>
      </c>
    </row>
    <row r="5" spans="1:23" ht="16.05" customHeight="1" x14ac:dyDescent="0.3">
      <c r="A5" s="37">
        <v>8</v>
      </c>
      <c r="B5" s="73">
        <v>81.375</v>
      </c>
      <c r="C5" s="73"/>
      <c r="D5" s="68">
        <v>80.75</v>
      </c>
      <c r="E5" s="73">
        <v>63.01</v>
      </c>
      <c r="F5" s="73">
        <v>83.6</v>
      </c>
      <c r="G5" s="73">
        <v>65.341666666666669</v>
      </c>
      <c r="H5" s="73">
        <v>65.400000000000006</v>
      </c>
      <c r="I5" s="73">
        <v>62.317999999999998</v>
      </c>
      <c r="J5" s="73">
        <v>64.3</v>
      </c>
      <c r="K5" s="73">
        <v>63.7</v>
      </c>
      <c r="L5" s="90">
        <v>83</v>
      </c>
      <c r="M5" s="68">
        <f t="shared" si="2"/>
        <v>81.908333333333331</v>
      </c>
      <c r="N5" s="68">
        <f t="shared" si="3"/>
        <v>2.8499999999999943</v>
      </c>
      <c r="O5" s="71">
        <v>64</v>
      </c>
      <c r="P5" s="68">
        <f t="shared" si="0"/>
        <v>64.011611111111108</v>
      </c>
      <c r="Q5" s="68">
        <f t="shared" si="1"/>
        <v>3.0820000000000078</v>
      </c>
      <c r="R5" s="46">
        <v>78</v>
      </c>
      <c r="S5" s="47">
        <v>88</v>
      </c>
      <c r="T5" s="47">
        <v>59</v>
      </c>
      <c r="U5" s="47">
        <v>69</v>
      </c>
      <c r="V5" s="80">
        <f t="shared" ref="V5:V17" si="4">P5/P$3*100</f>
        <v>99.381479756421527</v>
      </c>
    </row>
    <row r="6" spans="1:23" ht="16.05" customHeight="1" x14ac:dyDescent="0.3">
      <c r="A6" s="37">
        <v>9</v>
      </c>
      <c r="B6" s="73">
        <v>81.65625</v>
      </c>
      <c r="C6" s="73"/>
      <c r="D6" s="68">
        <v>80.388888888888886</v>
      </c>
      <c r="E6" s="73">
        <v>63.68</v>
      </c>
      <c r="F6" s="73">
        <v>83.4</v>
      </c>
      <c r="G6" s="73">
        <v>65.09375</v>
      </c>
      <c r="H6" s="73">
        <v>66</v>
      </c>
      <c r="I6" s="73">
        <v>62.32</v>
      </c>
      <c r="J6" s="73">
        <v>64.52</v>
      </c>
      <c r="K6" s="73">
        <v>63.5</v>
      </c>
      <c r="L6" s="90">
        <v>83</v>
      </c>
      <c r="M6" s="68">
        <f t="shared" si="2"/>
        <v>81.815046296296302</v>
      </c>
      <c r="N6" s="68">
        <f t="shared" si="3"/>
        <v>3.01111111111112</v>
      </c>
      <c r="O6" s="71">
        <v>64</v>
      </c>
      <c r="P6" s="68">
        <f t="shared" si="0"/>
        <v>64.185625000000002</v>
      </c>
      <c r="Q6" s="68">
        <f t="shared" si="1"/>
        <v>3.6799999999999997</v>
      </c>
      <c r="R6" s="46">
        <v>78</v>
      </c>
      <c r="S6" s="47">
        <v>88</v>
      </c>
      <c r="T6" s="47">
        <v>59</v>
      </c>
      <c r="U6" s="47">
        <v>69</v>
      </c>
      <c r="V6" s="80">
        <f t="shared" si="4"/>
        <v>99.651645707188337</v>
      </c>
    </row>
    <row r="7" spans="1:23" ht="16.05" customHeight="1" x14ac:dyDescent="0.3">
      <c r="A7" s="37">
        <v>10</v>
      </c>
      <c r="B7" s="73">
        <v>81.5625</v>
      </c>
      <c r="C7" s="73"/>
      <c r="D7" s="68">
        <v>81</v>
      </c>
      <c r="E7" s="73">
        <v>64.89</v>
      </c>
      <c r="F7" s="73">
        <v>83.63636363636364</v>
      </c>
      <c r="G7" s="73">
        <v>67.096825396825395</v>
      </c>
      <c r="H7" s="73">
        <v>65.400000000000006</v>
      </c>
      <c r="I7" s="73">
        <v>63.677999999999997</v>
      </c>
      <c r="J7" s="73">
        <v>65.62</v>
      </c>
      <c r="K7" s="73">
        <v>63.1</v>
      </c>
      <c r="L7" s="90">
        <v>83</v>
      </c>
      <c r="M7" s="68">
        <f t="shared" si="2"/>
        <v>82.066287878787875</v>
      </c>
      <c r="N7" s="68">
        <f t="shared" si="3"/>
        <v>2.6363636363636402</v>
      </c>
      <c r="O7" s="71">
        <v>64</v>
      </c>
      <c r="P7" s="68">
        <f t="shared" si="0"/>
        <v>64.96413756613758</v>
      </c>
      <c r="Q7" s="68">
        <f t="shared" si="1"/>
        <v>3.9968253968253933</v>
      </c>
      <c r="R7" s="46">
        <v>78</v>
      </c>
      <c r="S7" s="47">
        <v>88</v>
      </c>
      <c r="T7" s="47">
        <v>59</v>
      </c>
      <c r="U7" s="47">
        <v>69</v>
      </c>
      <c r="V7" s="80">
        <f t="shared" si="4"/>
        <v>100.86032846784285</v>
      </c>
    </row>
    <row r="8" spans="1:23" ht="16.05" customHeight="1" x14ac:dyDescent="0.3">
      <c r="A8" s="37">
        <v>11</v>
      </c>
      <c r="B8" s="73">
        <v>82.15625</v>
      </c>
      <c r="C8" s="73"/>
      <c r="D8" s="68">
        <v>80.25</v>
      </c>
      <c r="E8" s="73">
        <v>64.680000000000007</v>
      </c>
      <c r="F8" s="73">
        <v>82.85</v>
      </c>
      <c r="G8" s="73">
        <v>66.874666666666656</v>
      </c>
      <c r="H8" s="73">
        <v>64.900000000000006</v>
      </c>
      <c r="I8" s="73">
        <v>64.843000000000004</v>
      </c>
      <c r="J8" s="73">
        <v>65.959999999999994</v>
      </c>
      <c r="K8" s="73">
        <v>63.3</v>
      </c>
      <c r="L8" s="90">
        <v>83</v>
      </c>
      <c r="M8" s="68">
        <f t="shared" si="2"/>
        <v>81.752083333333331</v>
      </c>
      <c r="N8" s="68">
        <f t="shared" si="3"/>
        <v>2.5999999999999943</v>
      </c>
      <c r="O8" s="71">
        <v>64</v>
      </c>
      <c r="P8" s="68">
        <f t="shared" si="0"/>
        <v>65.092944444444441</v>
      </c>
      <c r="Q8" s="68">
        <f t="shared" si="1"/>
        <v>3.5746666666666584</v>
      </c>
      <c r="R8" s="46">
        <v>78</v>
      </c>
      <c r="S8" s="47">
        <v>88</v>
      </c>
      <c r="T8" s="47">
        <v>59</v>
      </c>
      <c r="U8" s="47">
        <v>69</v>
      </c>
      <c r="V8" s="80">
        <f t="shared" si="4"/>
        <v>101.06030809570632</v>
      </c>
    </row>
    <row r="9" spans="1:23" ht="16.05" customHeight="1" x14ac:dyDescent="0.3">
      <c r="A9" s="37">
        <v>12</v>
      </c>
      <c r="B9" s="73">
        <v>81.15625</v>
      </c>
      <c r="C9" s="73"/>
      <c r="D9" s="68">
        <v>80.045454545454547</v>
      </c>
      <c r="E9" s="73">
        <v>66.010000000000005</v>
      </c>
      <c r="F9" s="73">
        <v>83.1</v>
      </c>
      <c r="G9" s="73">
        <v>66.745833333333351</v>
      </c>
      <c r="H9" s="73">
        <v>66.900000000000006</v>
      </c>
      <c r="I9" s="73">
        <v>65.415000000000006</v>
      </c>
      <c r="J9" s="73">
        <v>64.92</v>
      </c>
      <c r="K9" s="73">
        <v>63.5</v>
      </c>
      <c r="L9" s="90">
        <v>83</v>
      </c>
      <c r="M9" s="68">
        <f t="shared" si="2"/>
        <v>81.433901515151518</v>
      </c>
      <c r="N9" s="68">
        <f t="shared" si="3"/>
        <v>3.0545454545454476</v>
      </c>
      <c r="O9" s="71">
        <v>64</v>
      </c>
      <c r="P9" s="68">
        <f t="shared" si="0"/>
        <v>65.581805555555562</v>
      </c>
      <c r="Q9" s="68">
        <f t="shared" si="1"/>
        <v>3.4000000000000057</v>
      </c>
      <c r="R9" s="46">
        <v>78</v>
      </c>
      <c r="S9" s="47">
        <v>88</v>
      </c>
      <c r="T9" s="47">
        <v>59</v>
      </c>
      <c r="U9" s="47">
        <v>69</v>
      </c>
      <c r="V9" s="80">
        <f t="shared" si="4"/>
        <v>101.81929134537427</v>
      </c>
    </row>
    <row r="10" spans="1:23" ht="16.05" customHeight="1" x14ac:dyDescent="0.3">
      <c r="A10" s="37">
        <v>1</v>
      </c>
      <c r="B10" s="73">
        <v>81.25</v>
      </c>
      <c r="C10" s="73"/>
      <c r="D10" s="68">
        <v>79.315789473684205</v>
      </c>
      <c r="E10" s="73">
        <v>61.942999999999998</v>
      </c>
      <c r="F10" s="73">
        <v>83.238095238095241</v>
      </c>
      <c r="G10" s="73">
        <v>66.174603174603178</v>
      </c>
      <c r="H10" s="73">
        <v>66.599999999999994</v>
      </c>
      <c r="I10" s="73">
        <v>63.207999999999998</v>
      </c>
      <c r="J10" s="73">
        <v>64.739999999999995</v>
      </c>
      <c r="K10" s="73">
        <v>63.5</v>
      </c>
      <c r="L10" s="90">
        <v>83</v>
      </c>
      <c r="M10" s="68">
        <f t="shared" si="2"/>
        <v>81.267961570593158</v>
      </c>
      <c r="N10" s="68">
        <f t="shared" si="3"/>
        <v>3.9223057644110355</v>
      </c>
      <c r="O10" s="71">
        <v>64</v>
      </c>
      <c r="P10" s="68">
        <f t="shared" si="0"/>
        <v>64.360933862433868</v>
      </c>
      <c r="Q10" s="68">
        <f t="shared" si="1"/>
        <v>4.6569999999999965</v>
      </c>
      <c r="R10" s="46">
        <v>78</v>
      </c>
      <c r="S10" s="47">
        <v>88</v>
      </c>
      <c r="T10" s="47">
        <v>59</v>
      </c>
      <c r="U10" s="47">
        <v>69</v>
      </c>
      <c r="V10" s="80">
        <f t="shared" si="4"/>
        <v>99.923822174249139</v>
      </c>
    </row>
    <row r="11" spans="1:23" ht="16.05" customHeight="1" x14ac:dyDescent="0.3">
      <c r="A11" s="37">
        <v>2</v>
      </c>
      <c r="B11" s="73">
        <v>81.4375</v>
      </c>
      <c r="C11" s="73"/>
      <c r="D11" s="68">
        <v>80.61904761904762</v>
      </c>
      <c r="E11" s="73">
        <v>66.010000000000005</v>
      </c>
      <c r="F11" s="73">
        <v>83.89473684210526</v>
      </c>
      <c r="G11" s="73">
        <v>65.854166666666657</v>
      </c>
      <c r="H11" s="73">
        <v>66.5</v>
      </c>
      <c r="I11" s="73">
        <v>62.637999999999998</v>
      </c>
      <c r="J11" s="73">
        <v>65.02</v>
      </c>
      <c r="K11" s="73">
        <v>64.7</v>
      </c>
      <c r="L11" s="90">
        <v>83</v>
      </c>
      <c r="M11" s="68">
        <f t="shared" si="2"/>
        <v>81.983761487050955</v>
      </c>
      <c r="N11" s="68">
        <f>MAX(B11,D11,F11)-MIN(B11,D11,F11)</f>
        <v>3.2756892230576398</v>
      </c>
      <c r="O11" s="71">
        <v>64</v>
      </c>
      <c r="P11" s="68">
        <f t="shared" si="0"/>
        <v>65.120361111111109</v>
      </c>
      <c r="Q11" s="68">
        <f>MAX(E11,G11,H11,I11,J11,K11)-MIN(E11,G11,H11,I11,J11,K11)</f>
        <v>3.8620000000000019</v>
      </c>
      <c r="R11" s="46">
        <v>78</v>
      </c>
      <c r="S11" s="47">
        <v>88</v>
      </c>
      <c r="T11" s="47">
        <v>59</v>
      </c>
      <c r="U11" s="47">
        <v>69</v>
      </c>
      <c r="V11" s="80">
        <f t="shared" si="4"/>
        <v>101.10287394986976</v>
      </c>
    </row>
    <row r="12" spans="1:23" ht="16.05" customHeight="1" x14ac:dyDescent="0.3">
      <c r="A12" s="37">
        <v>3</v>
      </c>
      <c r="B12" s="73">
        <v>81.03125</v>
      </c>
      <c r="C12" s="73"/>
      <c r="D12" s="68">
        <v>80.086956521739125</v>
      </c>
      <c r="E12" s="73">
        <v>65.819999999999993</v>
      </c>
      <c r="F12" s="73">
        <v>83.13636363636364</v>
      </c>
      <c r="G12" s="73">
        <v>67.117460317460313</v>
      </c>
      <c r="H12" s="73">
        <v>65.5</v>
      </c>
      <c r="I12" s="73">
        <v>62.984000000000002</v>
      </c>
      <c r="J12" s="73">
        <v>65.209999999999994</v>
      </c>
      <c r="K12" s="73">
        <v>64.900000000000006</v>
      </c>
      <c r="L12" s="90">
        <v>83</v>
      </c>
      <c r="M12" s="68">
        <f t="shared" si="2"/>
        <v>81.418190052700922</v>
      </c>
      <c r="N12" s="68">
        <f t="shared" ref="N12:N17" si="5">MAX(B12,F12)-MIN(B12,F12)</f>
        <v>2.1051136363636402</v>
      </c>
      <c r="O12" s="71">
        <v>64</v>
      </c>
      <c r="P12" s="68">
        <f t="shared" si="0"/>
        <v>65.255243386243379</v>
      </c>
      <c r="Q12" s="68">
        <f>MAX(E12,G12,H12,I12,J12,K12)-MIN(E12,G12,H12,I12,J12,K12)</f>
        <v>4.1334603174603117</v>
      </c>
      <c r="R12" s="46">
        <v>78</v>
      </c>
      <c r="S12" s="47">
        <v>88</v>
      </c>
      <c r="T12" s="47">
        <v>59</v>
      </c>
      <c r="U12" s="47">
        <v>69</v>
      </c>
      <c r="V12" s="80">
        <f t="shared" si="4"/>
        <v>101.31228595907993</v>
      </c>
    </row>
    <row r="13" spans="1:23" ht="16.05" customHeight="1" x14ac:dyDescent="0.3">
      <c r="A13" s="37">
        <v>4</v>
      </c>
      <c r="B13" s="73">
        <v>80.65625</v>
      </c>
      <c r="C13" s="73">
        <v>67.7</v>
      </c>
      <c r="D13" s="68">
        <v>79.333333333333329</v>
      </c>
      <c r="E13" s="73">
        <v>65.3</v>
      </c>
      <c r="F13" s="73">
        <v>84.238095238095241</v>
      </c>
      <c r="G13" s="73">
        <v>66.375</v>
      </c>
      <c r="H13" s="73">
        <v>65.7</v>
      </c>
      <c r="I13" s="73">
        <v>64.852999999999994</v>
      </c>
      <c r="J13" s="73">
        <v>64.91</v>
      </c>
      <c r="K13" s="73">
        <v>64.900000000000006</v>
      </c>
      <c r="L13" s="90">
        <v>83</v>
      </c>
      <c r="M13" s="68">
        <f t="shared" si="2"/>
        <v>81.40922619047619</v>
      </c>
      <c r="N13" s="68">
        <f t="shared" si="5"/>
        <v>3.5818452380952408</v>
      </c>
      <c r="O13" s="71">
        <v>64</v>
      </c>
      <c r="P13" s="68">
        <f t="shared" ref="P13:P20" si="6">AVERAGE(C13,E13,G13,H13,I13,J13,K13)</f>
        <v>65.676857142857131</v>
      </c>
      <c r="Q13" s="68">
        <f t="shared" ref="Q13:Q20" si="7">MAX(E13,G13,H13,I13,J13,K13)-MIN(E13,G13,H13,I13,J13,K13)</f>
        <v>1.5220000000000056</v>
      </c>
      <c r="R13" s="46">
        <v>78</v>
      </c>
      <c r="S13" s="47">
        <v>88</v>
      </c>
      <c r="T13" s="47">
        <v>59</v>
      </c>
      <c r="U13" s="47">
        <v>69</v>
      </c>
      <c r="V13" s="80">
        <f t="shared" si="4"/>
        <v>101.96686406281188</v>
      </c>
    </row>
    <row r="14" spans="1:23" ht="16.05" customHeight="1" x14ac:dyDescent="0.3">
      <c r="A14" s="37">
        <v>5</v>
      </c>
      <c r="B14" s="73">
        <v>80.375</v>
      </c>
      <c r="C14" s="73">
        <v>64.400000000000006</v>
      </c>
      <c r="D14" s="68">
        <v>78.3</v>
      </c>
      <c r="E14" s="73">
        <v>65.7</v>
      </c>
      <c r="F14" s="73">
        <v>82.75</v>
      </c>
      <c r="G14" s="73">
        <v>66.30462962962963</v>
      </c>
      <c r="H14" s="73">
        <v>66.7</v>
      </c>
      <c r="I14" s="73">
        <v>64.379000000000005</v>
      </c>
      <c r="J14" s="73">
        <v>65.59</v>
      </c>
      <c r="K14" s="73">
        <v>64.2</v>
      </c>
      <c r="L14" s="90">
        <v>83</v>
      </c>
      <c r="M14" s="68">
        <f t="shared" si="2"/>
        <v>80.475000000000009</v>
      </c>
      <c r="N14" s="68">
        <f>MAX(B14,F14)-MIN(B14,F14)</f>
        <v>2.375</v>
      </c>
      <c r="O14" s="71">
        <v>64</v>
      </c>
      <c r="P14" s="68">
        <f t="shared" si="6"/>
        <v>65.324804232804226</v>
      </c>
      <c r="Q14" s="68">
        <f t="shared" si="7"/>
        <v>2.5</v>
      </c>
      <c r="R14" s="46">
        <v>78</v>
      </c>
      <c r="S14" s="47">
        <v>88</v>
      </c>
      <c r="T14" s="47">
        <v>59</v>
      </c>
      <c r="U14" s="47">
        <v>69</v>
      </c>
      <c r="V14" s="80">
        <f t="shared" si="4"/>
        <v>101.42028292626026</v>
      </c>
    </row>
    <row r="15" spans="1:23" ht="16.05" customHeight="1" x14ac:dyDescent="0.3">
      <c r="A15" s="37">
        <v>6</v>
      </c>
      <c r="B15" s="73">
        <v>80.75</v>
      </c>
      <c r="C15" s="73">
        <v>64.599999999999994</v>
      </c>
      <c r="D15" s="68">
        <v>80.142857142857139</v>
      </c>
      <c r="E15" s="73">
        <v>65.22</v>
      </c>
      <c r="F15" s="73">
        <v>83.15</v>
      </c>
      <c r="G15" s="73">
        <v>66.347499999999997</v>
      </c>
      <c r="H15" s="73">
        <v>67</v>
      </c>
      <c r="I15" s="73">
        <v>64.424000000000007</v>
      </c>
      <c r="J15" s="73">
        <v>65.31</v>
      </c>
      <c r="K15" s="73">
        <v>64.5</v>
      </c>
      <c r="L15" s="90">
        <v>83</v>
      </c>
      <c r="M15" s="68">
        <f t="shared" si="2"/>
        <v>81.347619047619048</v>
      </c>
      <c r="N15" s="68">
        <f t="shared" si="5"/>
        <v>2.4000000000000057</v>
      </c>
      <c r="O15" s="71">
        <v>64</v>
      </c>
      <c r="P15" s="68">
        <f t="shared" si="6"/>
        <v>65.343071428571434</v>
      </c>
      <c r="Q15" s="68">
        <f t="shared" si="7"/>
        <v>2.5759999999999934</v>
      </c>
      <c r="R15" s="46">
        <v>78</v>
      </c>
      <c r="S15" s="47">
        <v>88</v>
      </c>
      <c r="T15" s="47">
        <v>59</v>
      </c>
      <c r="U15" s="47">
        <v>69</v>
      </c>
      <c r="V15" s="80">
        <f t="shared" si="4"/>
        <v>101.44864373322689</v>
      </c>
      <c r="W15" s="8"/>
    </row>
    <row r="16" spans="1:23" ht="16.05" customHeight="1" x14ac:dyDescent="0.3">
      <c r="A16" s="37">
        <v>7</v>
      </c>
      <c r="B16" s="73">
        <v>81.0625</v>
      </c>
      <c r="C16" s="73">
        <v>64.48</v>
      </c>
      <c r="D16" s="68">
        <v>81.714285714285708</v>
      </c>
      <c r="E16" s="73">
        <v>64.87</v>
      </c>
      <c r="F16" s="73">
        <v>83.083333333333329</v>
      </c>
      <c r="G16" s="73">
        <v>66.267424242424241</v>
      </c>
      <c r="H16" s="73">
        <v>67.2</v>
      </c>
      <c r="I16" s="73">
        <v>63.497999999999998</v>
      </c>
      <c r="J16" s="73">
        <v>64.260000000000005</v>
      </c>
      <c r="K16" s="73">
        <v>63.7</v>
      </c>
      <c r="L16" s="90">
        <v>83</v>
      </c>
      <c r="M16" s="68">
        <f t="shared" si="2"/>
        <v>81.953373015873012</v>
      </c>
      <c r="N16" s="68">
        <f t="shared" si="5"/>
        <v>2.0208333333333286</v>
      </c>
      <c r="O16" s="71">
        <v>64</v>
      </c>
      <c r="P16" s="68">
        <f t="shared" si="6"/>
        <v>64.896489177489173</v>
      </c>
      <c r="Q16" s="68">
        <f t="shared" si="7"/>
        <v>3.7020000000000053</v>
      </c>
      <c r="R16" s="46">
        <v>78</v>
      </c>
      <c r="S16" s="47">
        <v>88</v>
      </c>
      <c r="T16" s="47">
        <v>59</v>
      </c>
      <c r="U16" s="47">
        <v>69</v>
      </c>
      <c r="V16" s="80">
        <f t="shared" si="4"/>
        <v>100.7553006947511</v>
      </c>
      <c r="W16" s="8"/>
    </row>
    <row r="17" spans="1:23" ht="16.05" customHeight="1" x14ac:dyDescent="0.3">
      <c r="A17" s="37">
        <v>8</v>
      </c>
      <c r="B17" s="73">
        <v>81.125</v>
      </c>
      <c r="C17" s="73">
        <v>64.3</v>
      </c>
      <c r="D17" s="68">
        <v>81.043478260869563</v>
      </c>
      <c r="E17" s="73">
        <v>64.92</v>
      </c>
      <c r="F17" s="73">
        <v>83.6</v>
      </c>
      <c r="G17" s="73">
        <v>64.413636363636357</v>
      </c>
      <c r="H17" s="73">
        <v>67</v>
      </c>
      <c r="I17" s="73">
        <v>60.802</v>
      </c>
      <c r="J17" s="73">
        <v>63.8</v>
      </c>
      <c r="K17" s="73">
        <v>64.7</v>
      </c>
      <c r="L17" s="90">
        <v>83</v>
      </c>
      <c r="M17" s="68">
        <f t="shared" si="2"/>
        <v>81.922826086956519</v>
      </c>
      <c r="N17" s="68">
        <f t="shared" si="5"/>
        <v>2.4749999999999943</v>
      </c>
      <c r="O17" s="71">
        <v>64</v>
      </c>
      <c r="P17" s="68">
        <f t="shared" si="6"/>
        <v>64.276519480519482</v>
      </c>
      <c r="Q17" s="68">
        <f t="shared" si="7"/>
        <v>6.1980000000000004</v>
      </c>
      <c r="R17" s="46">
        <v>78</v>
      </c>
      <c r="S17" s="47">
        <v>88</v>
      </c>
      <c r="T17" s="47">
        <v>59</v>
      </c>
      <c r="U17" s="47">
        <v>69</v>
      </c>
      <c r="V17" s="80">
        <f t="shared" si="4"/>
        <v>99.792764292065655</v>
      </c>
      <c r="W17" s="8"/>
    </row>
    <row r="18" spans="1:23" ht="16.05" customHeight="1" x14ac:dyDescent="0.3">
      <c r="A18" s="37">
        <v>9</v>
      </c>
      <c r="B18" s="73">
        <v>81.1875</v>
      </c>
      <c r="C18" s="73">
        <v>65.05</v>
      </c>
      <c r="D18" s="68">
        <v>79.066666666666663</v>
      </c>
      <c r="E18" s="73">
        <v>63.27</v>
      </c>
      <c r="F18" s="73">
        <v>83.5</v>
      </c>
      <c r="G18" s="73">
        <v>62.759374999999999</v>
      </c>
      <c r="H18" s="73">
        <v>65.599999999999994</v>
      </c>
      <c r="I18" s="73">
        <v>59.268000000000001</v>
      </c>
      <c r="J18" s="73">
        <v>63.24</v>
      </c>
      <c r="K18" s="73">
        <v>63.7</v>
      </c>
      <c r="L18" s="90">
        <v>83</v>
      </c>
      <c r="M18" s="68">
        <f t="shared" si="2"/>
        <v>81.251388888888883</v>
      </c>
      <c r="N18" s="68">
        <f>MAX(B18,F18)-MIN(B18,F18)</f>
        <v>2.3125</v>
      </c>
      <c r="O18" s="71">
        <v>64</v>
      </c>
      <c r="P18" s="68">
        <f t="shared" si="6"/>
        <v>63.269624999999998</v>
      </c>
      <c r="Q18" s="68">
        <f>MAX(E18,G18,H18,I18,J18,K18)-MIN(E18,G18,H18,I18,J18,K18)</f>
        <v>6.3319999999999936</v>
      </c>
      <c r="R18" s="46">
        <v>78</v>
      </c>
      <c r="S18" s="47">
        <v>88</v>
      </c>
      <c r="T18" s="47">
        <v>59</v>
      </c>
      <c r="U18" s="47">
        <v>69</v>
      </c>
      <c r="V18" s="80">
        <f>P18/P$3*100</f>
        <v>98.229506287843506</v>
      </c>
      <c r="W18" s="8"/>
    </row>
    <row r="19" spans="1:23" ht="16.05" customHeight="1" x14ac:dyDescent="0.3">
      <c r="A19" s="37">
        <v>10</v>
      </c>
      <c r="B19" s="73">
        <v>81.5</v>
      </c>
      <c r="C19" s="73">
        <v>61.527000000000001</v>
      </c>
      <c r="D19" s="73">
        <v>79.78947368421052</v>
      </c>
      <c r="E19" s="73">
        <v>64.08</v>
      </c>
      <c r="F19" s="73">
        <v>83.454545454545453</v>
      </c>
      <c r="G19" s="73">
        <v>65.360869565217399</v>
      </c>
      <c r="H19" s="73">
        <v>64.599999999999994</v>
      </c>
      <c r="I19" s="73">
        <v>63.128</v>
      </c>
      <c r="J19" s="73">
        <v>62.86</v>
      </c>
      <c r="K19" s="73">
        <v>66.5</v>
      </c>
      <c r="L19" s="90">
        <v>83</v>
      </c>
      <c r="M19" s="68">
        <f t="shared" si="2"/>
        <v>81.581339712918648</v>
      </c>
      <c r="N19" s="68">
        <f>MAX(B19,F19)-MIN(B19,F19)</f>
        <v>1.9545454545454533</v>
      </c>
      <c r="O19" s="71">
        <v>64</v>
      </c>
      <c r="P19" s="68">
        <f t="shared" si="6"/>
        <v>64.007981366459632</v>
      </c>
      <c r="Q19" s="68">
        <f t="shared" si="7"/>
        <v>3.6400000000000006</v>
      </c>
      <c r="R19" s="46">
        <v>78</v>
      </c>
      <c r="S19" s="47">
        <v>88</v>
      </c>
      <c r="T19" s="47">
        <v>59</v>
      </c>
      <c r="U19" s="47">
        <v>69</v>
      </c>
      <c r="V19" s="80">
        <f>P19/P$3*100</f>
        <v>99.375844382020858</v>
      </c>
      <c r="W19" s="8"/>
    </row>
    <row r="20" spans="1:23" ht="16.05" customHeight="1" x14ac:dyDescent="0.3">
      <c r="A20" s="39">
        <v>11</v>
      </c>
      <c r="B20" s="73">
        <v>81.666666666666671</v>
      </c>
      <c r="C20" s="73">
        <v>61.804761904761911</v>
      </c>
      <c r="D20" s="68"/>
      <c r="E20" s="73"/>
      <c r="F20" s="73">
        <v>84.095238095238102</v>
      </c>
      <c r="G20" s="73"/>
      <c r="H20" s="73">
        <v>63.7</v>
      </c>
      <c r="I20" s="73"/>
      <c r="J20" s="73"/>
      <c r="K20" s="73">
        <v>66</v>
      </c>
      <c r="L20" s="91">
        <v>83</v>
      </c>
      <c r="M20" s="68">
        <f t="shared" si="2"/>
        <v>82.88095238095238</v>
      </c>
      <c r="N20" s="68">
        <f>MAX(B20,F20)-MIN(B20,F20)</f>
        <v>2.4285714285714306</v>
      </c>
      <c r="O20" s="71">
        <v>64</v>
      </c>
      <c r="P20" s="68">
        <f t="shared" si="6"/>
        <v>63.834920634920643</v>
      </c>
      <c r="Q20" s="68">
        <f t="shared" si="7"/>
        <v>2.2999999999999972</v>
      </c>
      <c r="R20" s="46">
        <v>78</v>
      </c>
      <c r="S20" s="47">
        <v>88</v>
      </c>
      <c r="T20" s="47">
        <v>59</v>
      </c>
      <c r="U20" s="47">
        <v>69</v>
      </c>
      <c r="V20" s="80">
        <f>P20/P$3*100</f>
        <v>99.10715825946383</v>
      </c>
      <c r="W20" s="8"/>
    </row>
    <row r="21" spans="1:23" x14ac:dyDescent="0.2">
      <c r="L21" s="86"/>
      <c r="M21" s="8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E19"/>
  <sheetViews>
    <sheetView zoomScale="65" zoomScaleNormal="65" workbookViewId="0">
      <selection activeCell="AC30" sqref="AC30"/>
    </sheetView>
  </sheetViews>
  <sheetFormatPr defaultRowHeight="13.2" x14ac:dyDescent="0.2"/>
  <cols>
    <col min="1" max="1" width="6.6640625" customWidth="1"/>
    <col min="2" max="31" width="9.33203125" bestFit="1" customWidth="1"/>
  </cols>
  <sheetData>
    <row r="1" spans="1:31" ht="16.2" x14ac:dyDescent="0.3">
      <c r="A1" s="82" t="s">
        <v>59</v>
      </c>
      <c r="B1" s="85" t="s">
        <v>15</v>
      </c>
      <c r="C1" s="85" t="s">
        <v>16</v>
      </c>
      <c r="D1" s="85" t="s">
        <v>17</v>
      </c>
      <c r="E1" s="85" t="s">
        <v>18</v>
      </c>
      <c r="F1" s="85" t="s">
        <v>14</v>
      </c>
      <c r="G1" s="85" t="s">
        <v>8</v>
      </c>
      <c r="H1" s="85" t="s">
        <v>37</v>
      </c>
      <c r="I1" s="85" t="s">
        <v>38</v>
      </c>
      <c r="J1" s="85" t="s">
        <v>9</v>
      </c>
      <c r="K1" s="85" t="s">
        <v>42</v>
      </c>
      <c r="L1" s="85" t="s">
        <v>52</v>
      </c>
      <c r="M1" s="85" t="s">
        <v>21</v>
      </c>
      <c r="N1" s="85" t="s">
        <v>13</v>
      </c>
      <c r="O1" s="85" t="s">
        <v>11</v>
      </c>
      <c r="P1" s="85" t="s">
        <v>12</v>
      </c>
      <c r="Q1" s="84" t="s">
        <v>2</v>
      </c>
      <c r="R1" s="85" t="s">
        <v>3</v>
      </c>
      <c r="S1" s="85" t="s">
        <v>4</v>
      </c>
      <c r="T1" s="85" t="s">
        <v>5</v>
      </c>
      <c r="U1" s="85" t="s">
        <v>6</v>
      </c>
      <c r="V1" s="85" t="s">
        <v>51</v>
      </c>
      <c r="W1" s="85" t="s">
        <v>35</v>
      </c>
      <c r="X1" s="85" t="s">
        <v>36</v>
      </c>
      <c r="Y1" s="85" t="s">
        <v>20</v>
      </c>
      <c r="Z1" s="85" t="s">
        <v>61</v>
      </c>
      <c r="AA1" s="85" t="s">
        <v>19</v>
      </c>
      <c r="AB1" s="85" t="s">
        <v>22</v>
      </c>
      <c r="AC1" s="85" t="s">
        <v>23</v>
      </c>
      <c r="AD1" s="85" t="s">
        <v>24</v>
      </c>
      <c r="AE1" s="85" t="s">
        <v>50</v>
      </c>
    </row>
    <row r="2" spans="1:31" s="93" customFormat="1" ht="16.2" x14ac:dyDescent="0.2">
      <c r="A2" s="92" t="s">
        <v>141</v>
      </c>
      <c r="B2" s="191">
        <v>100</v>
      </c>
      <c r="C2" s="191">
        <v>100</v>
      </c>
      <c r="D2" s="191">
        <v>100</v>
      </c>
      <c r="E2" s="191">
        <v>100</v>
      </c>
      <c r="F2" s="191">
        <v>100</v>
      </c>
      <c r="G2" s="191">
        <v>100</v>
      </c>
      <c r="H2" s="191">
        <v>100</v>
      </c>
      <c r="I2" s="191">
        <v>100</v>
      </c>
      <c r="J2" s="191">
        <v>100</v>
      </c>
      <c r="K2" s="191">
        <v>100</v>
      </c>
      <c r="L2" s="191">
        <v>100</v>
      </c>
      <c r="M2" s="191">
        <v>100</v>
      </c>
      <c r="N2" s="191">
        <v>100</v>
      </c>
      <c r="O2" s="191">
        <v>100</v>
      </c>
      <c r="P2" s="191">
        <v>100</v>
      </c>
      <c r="Q2" s="192">
        <v>100</v>
      </c>
      <c r="R2" s="191">
        <v>100</v>
      </c>
      <c r="S2" s="191">
        <v>100</v>
      </c>
      <c r="T2" s="191">
        <v>100</v>
      </c>
      <c r="U2" s="191">
        <v>100</v>
      </c>
      <c r="V2" s="191">
        <v>100</v>
      </c>
      <c r="W2" s="191">
        <v>100</v>
      </c>
      <c r="X2" s="191">
        <v>100</v>
      </c>
      <c r="Y2" s="191">
        <v>100</v>
      </c>
      <c r="Z2" s="191">
        <v>100</v>
      </c>
      <c r="AA2" s="191">
        <v>100</v>
      </c>
      <c r="AB2" s="191">
        <v>100</v>
      </c>
      <c r="AC2" s="191">
        <v>100</v>
      </c>
      <c r="AD2" s="191">
        <v>100</v>
      </c>
      <c r="AE2" s="191">
        <v>100</v>
      </c>
    </row>
    <row r="3" spans="1:31" s="93" customFormat="1" ht="16.2" x14ac:dyDescent="0.2">
      <c r="A3" s="94">
        <v>7</v>
      </c>
      <c r="B3" s="192">
        <f ca="1">INDIRECT(B$1&amp;"!Q4")</f>
        <v>100.09712251509507</v>
      </c>
      <c r="C3" s="192">
        <f ca="1">INDIRECT(C$1&amp;"!Q4")</f>
        <v>100.45611646836821</v>
      </c>
      <c r="D3" s="192">
        <f ca="1">INDIRECT(D$1&amp;"!V4")</f>
        <v>100.37210809934767</v>
      </c>
      <c r="E3" s="192">
        <f ca="1">INDIRECT(E$1&amp;"!Q4")</f>
        <v>98.78320834786652</v>
      </c>
      <c r="F3" s="192">
        <f ca="1">INDIRECT(F$1&amp;"!Q4")</f>
        <v>100.39055079475862</v>
      </c>
      <c r="G3" s="192">
        <f ca="1">INDIRECT(G$1&amp;"!Q4")</f>
        <v>100.23994907798854</v>
      </c>
      <c r="H3" s="192">
        <f ca="1">INDIRECT(H$1&amp;"!Q4")</f>
        <v>100.68520215801864</v>
      </c>
      <c r="I3" s="192">
        <f ca="1">INDIRECT(I$1&amp;"!V4")</f>
        <v>100.29476416294354</v>
      </c>
      <c r="J3" s="192">
        <f ca="1">INDIRECT(J$1&amp;"!Q4")</f>
        <v>101.00252209480433</v>
      </c>
      <c r="K3" s="192">
        <f ca="1">INDIRECT(K$1&amp;"!V4")</f>
        <v>99.697320415387566</v>
      </c>
      <c r="L3" s="192">
        <f ca="1">INDIRECT(L$1&amp;"!Q4")</f>
        <v>99.480787475788432</v>
      </c>
      <c r="M3" s="192">
        <f ca="1">INDIRECT(M$1&amp;"!Q4")</f>
        <v>102.74503863594653</v>
      </c>
      <c r="N3" s="192">
        <f ca="1">INDIRECT(N$1&amp;"!Q4")</f>
        <v>99.457750637305026</v>
      </c>
      <c r="O3" s="192">
        <f ca="1">INDIRECT(O$1&amp;"!Q4")</f>
        <v>99.36918786020685</v>
      </c>
      <c r="P3" s="192">
        <f ca="1">INDIRECT(P$1&amp;"!Q4")</f>
        <v>100.7226144600295</v>
      </c>
      <c r="Q3" s="192">
        <f t="shared" ref="Q3:X3" ca="1" si="0">INDIRECT(Q$1&amp;"!Q4")</f>
        <v>101.16174686615449</v>
      </c>
      <c r="R3" s="192">
        <f t="shared" ca="1" si="0"/>
        <v>100.40270048489369</v>
      </c>
      <c r="S3" s="192">
        <f t="shared" ca="1" si="0"/>
        <v>100.33666846385194</v>
      </c>
      <c r="T3" s="192">
        <f t="shared" ca="1" si="0"/>
        <v>99.835771205950053</v>
      </c>
      <c r="U3" s="192">
        <f t="shared" ca="1" si="0"/>
        <v>100.23511983372322</v>
      </c>
      <c r="V3" s="192">
        <f t="shared" ca="1" si="0"/>
        <v>100.6211542621178</v>
      </c>
      <c r="W3" s="192">
        <f t="shared" ca="1" si="0"/>
        <v>100.00808052168983</v>
      </c>
      <c r="X3" s="192">
        <f t="shared" ca="1" si="0"/>
        <v>99.803869465333506</v>
      </c>
      <c r="Y3" s="192">
        <f ca="1">INDIRECT(Y$1&amp;"!Q4")</f>
        <v>97.964468081320859</v>
      </c>
      <c r="Z3" s="192">
        <f ca="1">INDIRECT(Z$1&amp;"!Q4")</f>
        <v>100</v>
      </c>
      <c r="AA3" s="192">
        <f t="shared" ref="AA3:AD3" ca="1" si="1">INDIRECT(AA$1&amp;"!Q4")</f>
        <v>100.59721871049305</v>
      </c>
      <c r="AB3" s="192">
        <f t="shared" ca="1" si="1"/>
        <v>98.415441290372542</v>
      </c>
      <c r="AC3" s="192">
        <f t="shared" ca="1" si="1"/>
        <v>100.29192788924261</v>
      </c>
      <c r="AD3" s="192">
        <f t="shared" ca="1" si="1"/>
        <v>98.8171395567107</v>
      </c>
      <c r="AE3" s="192">
        <f ca="1">INDIRECT(AE$1&amp;"!V4")</f>
        <v>99.384929876313194</v>
      </c>
    </row>
    <row r="4" spans="1:31" s="93" customFormat="1" ht="16.2" x14ac:dyDescent="0.2">
      <c r="A4" s="95">
        <v>8</v>
      </c>
      <c r="B4" s="192">
        <f ca="1">INDIRECT(B$1&amp;"!Q5")</f>
        <v>100.30710063492553</v>
      </c>
      <c r="C4" s="192">
        <f ca="1">INDIRECT(C$1&amp;"!Q5")</f>
        <v>100.79041990500863</v>
      </c>
      <c r="D4" s="192">
        <f ca="1">INDIRECT(D$1&amp;"!V5")</f>
        <v>99.816037486816626</v>
      </c>
      <c r="E4" s="192">
        <f ca="1">INDIRECT(E$1&amp;"!Q5")</f>
        <v>99.102767618092869</v>
      </c>
      <c r="F4" s="192">
        <f ca="1">INDIRECT(F$1&amp;"!Q5")</f>
        <v>101.10579547706419</v>
      </c>
      <c r="G4" s="192">
        <f ca="1">INDIRECT(G$1&amp;"!Q5")</f>
        <v>100.2921298373104</v>
      </c>
      <c r="H4" s="192">
        <f ca="1">INDIRECT(H$1&amp;"!Q5")</f>
        <v>100.96922755000325</v>
      </c>
      <c r="I4" s="192">
        <f ca="1">INDIRECT(I$1&amp;"!V5")</f>
        <v>100.18694803691331</v>
      </c>
      <c r="J4" s="192">
        <f ca="1">INDIRECT(J$1&amp;"!Q5")</f>
        <v>101.28560516068524</v>
      </c>
      <c r="K4" s="192">
        <f ca="1">INDIRECT(K$1&amp;"!V5")</f>
        <v>99.998817330001685</v>
      </c>
      <c r="L4" s="192">
        <f t="shared" ref="L4:AD4" ca="1" si="2">INDIRECT(L$1&amp;"!Q5")</f>
        <v>97.468043015940964</v>
      </c>
      <c r="M4" s="192">
        <f t="shared" ca="1" si="2"/>
        <v>102.10138185799961</v>
      </c>
      <c r="N4" s="192">
        <f t="shared" ca="1" si="2"/>
        <v>99.597110722728232</v>
      </c>
      <c r="O4" s="192">
        <f t="shared" ca="1" si="2"/>
        <v>99.922997631426512</v>
      </c>
      <c r="P4" s="192">
        <f t="shared" ca="1" si="2"/>
        <v>100.21339292041891</v>
      </c>
      <c r="Q4" s="192">
        <f t="shared" ca="1" si="2"/>
        <v>100.6265712880932</v>
      </c>
      <c r="R4" s="192">
        <f t="shared" ca="1" si="2"/>
        <v>100.81100118680277</v>
      </c>
      <c r="S4" s="192">
        <f t="shared" ca="1" si="2"/>
        <v>99.313159111910011</v>
      </c>
      <c r="T4" s="192">
        <f t="shared" ca="1" si="2"/>
        <v>98.628765361313626</v>
      </c>
      <c r="U4" s="192">
        <f t="shared" ca="1" si="2"/>
        <v>99.320242513363539</v>
      </c>
      <c r="V4" s="192">
        <f t="shared" ca="1" si="2"/>
        <v>100.00878533441784</v>
      </c>
      <c r="W4" s="192">
        <f t="shared" ca="1" si="2"/>
        <v>100.00371979280922</v>
      </c>
      <c r="X4" s="192">
        <f t="shared" ca="1" si="2"/>
        <v>99.55215835001755</v>
      </c>
      <c r="Y4" s="192">
        <f t="shared" ca="1" si="2"/>
        <v>97.873344715094419</v>
      </c>
      <c r="Z4" s="192">
        <f t="shared" ca="1" si="2"/>
        <v>100.17121268392886</v>
      </c>
      <c r="AA4" s="192">
        <f t="shared" ca="1" si="2"/>
        <v>100.88115848753017</v>
      </c>
      <c r="AB4" s="192">
        <f t="shared" ca="1" si="2"/>
        <v>100.40662389578041</v>
      </c>
      <c r="AC4" s="192">
        <f t="shared" ca="1" si="2"/>
        <v>101.8155616990021</v>
      </c>
      <c r="AD4" s="192">
        <f t="shared" ca="1" si="2"/>
        <v>101.12267926728038</v>
      </c>
      <c r="AE4" s="192">
        <f ca="1">INDIRECT(AE$1&amp;"!V5")</f>
        <v>99.381479756421527</v>
      </c>
    </row>
    <row r="5" spans="1:31" s="93" customFormat="1" ht="16.2" x14ac:dyDescent="0.2">
      <c r="A5" s="96" t="s">
        <v>142</v>
      </c>
      <c r="B5" s="192">
        <f ca="1">INDIRECT(B$1&amp;"!Q6")</f>
        <v>100.41905616964384</v>
      </c>
      <c r="C5" s="192">
        <f ca="1">INDIRECT(C$1&amp;"!Q6")</f>
        <v>100.76817629373762</v>
      </c>
      <c r="D5" s="192">
        <f ca="1">INDIRECT(D$1&amp;"!V6")</f>
        <v>99.904407573977267</v>
      </c>
      <c r="E5" s="192">
        <f ca="1">INDIRECT(E$1&amp;"!Q6")</f>
        <v>99.149333410843695</v>
      </c>
      <c r="F5" s="192">
        <f ca="1">INDIRECT(F$1&amp;"!Q6")</f>
        <v>101.19918589060721</v>
      </c>
      <c r="G5" s="192">
        <f ca="1">INDIRECT(G$1&amp;"!Q6")</f>
        <v>99.949668785250338</v>
      </c>
      <c r="H5" s="192">
        <f ca="1">INDIRECT(H$1&amp;"!Q6")</f>
        <v>100.58568724352699</v>
      </c>
      <c r="I5" s="192">
        <f ca="1">INDIRECT(I$1&amp;"!V6")</f>
        <v>99.702803464520812</v>
      </c>
      <c r="J5" s="192">
        <f ca="1">INDIRECT(J$1&amp;"!Q6")</f>
        <v>101.1898517806876</v>
      </c>
      <c r="K5" s="192">
        <f ca="1">INDIRECT(K$1&amp;"!V6")</f>
        <v>99.703216526290234</v>
      </c>
      <c r="L5" s="192">
        <f t="shared" ref="L5:AD5" ca="1" si="3">INDIRECT(L$1&amp;"!Q6")</f>
        <v>97.692596239082732</v>
      </c>
      <c r="M5" s="192">
        <f t="shared" ca="1" si="3"/>
        <v>101.29140621449059</v>
      </c>
      <c r="N5" s="192">
        <f t="shared" ca="1" si="3"/>
        <v>99.783202271734368</v>
      </c>
      <c r="O5" s="192">
        <f t="shared" ca="1" si="3"/>
        <v>99.923296417046657</v>
      </c>
      <c r="P5" s="192">
        <f t="shared" ca="1" si="3"/>
        <v>100.31866403864262</v>
      </c>
      <c r="Q5" s="192">
        <f t="shared" ca="1" si="3"/>
        <v>100.55775213977624</v>
      </c>
      <c r="R5" s="192">
        <f t="shared" ca="1" si="3"/>
        <v>100.70158537859008</v>
      </c>
      <c r="S5" s="192">
        <f t="shared" ca="1" si="3"/>
        <v>99.413568030594874</v>
      </c>
      <c r="T5" s="192">
        <f t="shared" ca="1" si="3"/>
        <v>98.999579422702311</v>
      </c>
      <c r="U5" s="192">
        <f t="shared" ca="1" si="3"/>
        <v>99.390486514644579</v>
      </c>
      <c r="V5" s="192">
        <f t="shared" ca="1" si="3"/>
        <v>100.24079284239504</v>
      </c>
      <c r="W5" s="192">
        <f t="shared" ca="1" si="3"/>
        <v>100.09689910912807</v>
      </c>
      <c r="X5" s="192">
        <f t="shared" ca="1" si="3"/>
        <v>99.781473997290661</v>
      </c>
      <c r="Y5" s="192">
        <f t="shared" ca="1" si="3"/>
        <v>97.473567597820335</v>
      </c>
      <c r="Z5" s="192">
        <f t="shared" ca="1" si="3"/>
        <v>100.22145072941953</v>
      </c>
      <c r="AA5" s="192">
        <f t="shared" ca="1" si="3"/>
        <v>100.77368731563421</v>
      </c>
      <c r="AB5" s="192">
        <f t="shared" ca="1" si="3"/>
        <v>100.46753954730367</v>
      </c>
      <c r="AC5" s="192">
        <f t="shared" ca="1" si="3"/>
        <v>100.93262447866537</v>
      </c>
      <c r="AD5" s="192">
        <f t="shared" ca="1" si="3"/>
        <v>100.70118096166341</v>
      </c>
      <c r="AE5" s="192">
        <f ca="1">INDIRECT(AE$1&amp;"!V6")</f>
        <v>99.651645707188337</v>
      </c>
    </row>
    <row r="6" spans="1:31" s="93" customFormat="1" ht="16.2" x14ac:dyDescent="0.2">
      <c r="A6" s="94">
        <v>10</v>
      </c>
      <c r="B6" s="192">
        <f ca="1">INDIRECT(B$1&amp;"!Q7")</f>
        <v>100.39494764089459</v>
      </c>
      <c r="C6" s="192">
        <f ca="1">INDIRECT(C$1&amp;"!Q7")</f>
        <v>100.86984898097502</v>
      </c>
      <c r="D6" s="192">
        <f ca="1">INDIRECT(D$1&amp;"!V7")</f>
        <v>99.60314912632164</v>
      </c>
      <c r="E6" s="192">
        <f ca="1">INDIRECT(E$1&amp;"!Q7")</f>
        <v>99.394853803023921</v>
      </c>
      <c r="F6" s="192">
        <f ca="1">INDIRECT(F$1&amp;"!Q7")</f>
        <v>101.2730370700472</v>
      </c>
      <c r="G6" s="192">
        <f ca="1">INDIRECT(G$1&amp;"!Q7")</f>
        <v>100.16649289646938</v>
      </c>
      <c r="H6" s="192">
        <f ca="1">INDIRECT(H$1&amp;"!Q7")</f>
        <v>100.74158285379633</v>
      </c>
      <c r="I6" s="192">
        <f ca="1">INDIRECT(I$1&amp;"!V7")</f>
        <v>99.59074115016648</v>
      </c>
      <c r="J6" s="192">
        <f ca="1">INDIRECT(J$1&amp;"!Q7")</f>
        <v>101.12676506060198</v>
      </c>
      <c r="K6" s="192">
        <f ca="1">INDIRECT(K$1&amp;"!V7")</f>
        <v>99.906368918042304</v>
      </c>
      <c r="L6" s="192">
        <f t="shared" ref="L6:AD6" ca="1" si="4">INDIRECT(L$1&amp;"!Q7")</f>
        <v>98.079390250965858</v>
      </c>
      <c r="M6" s="192">
        <f t="shared" ca="1" si="4"/>
        <v>101.33188392274654</v>
      </c>
      <c r="N6" s="192">
        <f t="shared" ca="1" si="4"/>
        <v>99.610315746542227</v>
      </c>
      <c r="O6" s="192">
        <f t="shared" ca="1" si="4"/>
        <v>99.843985022980604</v>
      </c>
      <c r="P6" s="192">
        <f t="shared" ca="1" si="4"/>
        <v>100.39674877061525</v>
      </c>
      <c r="Q6" s="192">
        <f t="shared" ca="1" si="4"/>
        <v>100.41883219754209</v>
      </c>
      <c r="R6" s="192">
        <f t="shared" ca="1" si="4"/>
        <v>101.07630991792323</v>
      </c>
      <c r="S6" s="192">
        <f t="shared" ca="1" si="4"/>
        <v>99.347916739453908</v>
      </c>
      <c r="T6" s="192">
        <f t="shared" ca="1" si="4"/>
        <v>99.059039831173152</v>
      </c>
      <c r="U6" s="192">
        <f t="shared" ca="1" si="4"/>
        <v>99.154428952023366</v>
      </c>
      <c r="V6" s="192">
        <f t="shared" ca="1" si="4"/>
        <v>100.86559242879774</v>
      </c>
      <c r="W6" s="192">
        <f t="shared" ca="1" si="4"/>
        <v>100.08374515920893</v>
      </c>
      <c r="X6" s="192">
        <f t="shared" ca="1" si="4"/>
        <v>99.716115815628697</v>
      </c>
      <c r="Y6" s="192">
        <f t="shared" ca="1" si="4"/>
        <v>97.573444983433347</v>
      </c>
      <c r="Z6" s="192">
        <f t="shared" ca="1" si="4"/>
        <v>100.59092674502</v>
      </c>
      <c r="AA6" s="192">
        <f t="shared" ca="1" si="4"/>
        <v>100.75884320616507</v>
      </c>
      <c r="AB6" s="192">
        <f t="shared" ca="1" si="4"/>
        <v>98.637036435199491</v>
      </c>
      <c r="AC6" s="192">
        <f t="shared" ca="1" si="4"/>
        <v>100.66894453168536</v>
      </c>
      <c r="AD6" s="192">
        <f t="shared" ca="1" si="4"/>
        <v>99.800351793558832</v>
      </c>
      <c r="AE6" s="192">
        <f ca="1">INDIRECT(AE$1&amp;"!V7")</f>
        <v>100.86032846784285</v>
      </c>
    </row>
    <row r="7" spans="1:31" s="93" customFormat="1" ht="16.2" x14ac:dyDescent="0.2">
      <c r="A7" s="94">
        <v>11</v>
      </c>
      <c r="B7" s="192">
        <f ca="1">INDIRECT(B$1&amp;"!Q8")</f>
        <v>100.37336919878868</v>
      </c>
      <c r="C7" s="192">
        <f ca="1">INDIRECT(C$1&amp;"!Q8")</f>
        <v>100.69167954428386</v>
      </c>
      <c r="D7" s="192">
        <f ca="1">INDIRECT(D$1&amp;"!V8")</f>
        <v>99.309940454231054</v>
      </c>
      <c r="E7" s="192">
        <f ca="1">INDIRECT(E$1&amp;"!Q8")</f>
        <v>99.622231299094153</v>
      </c>
      <c r="F7" s="192">
        <f ca="1">INDIRECT(F$1&amp;"!Q8")</f>
        <v>101.08168354158732</v>
      </c>
      <c r="G7" s="192">
        <f ca="1">INDIRECT(G$1&amp;"!Q8")</f>
        <v>100.08021663522375</v>
      </c>
      <c r="H7" s="192">
        <f ca="1">INDIRECT(H$1&amp;"!Q8")</f>
        <v>100.51568948826544</v>
      </c>
      <c r="I7" s="192">
        <f ca="1">INDIRECT(I$1&amp;"!V8")</f>
        <v>99.746481276123859</v>
      </c>
      <c r="J7" s="192">
        <f ca="1">INDIRECT(J$1&amp;"!Q8")</f>
        <v>100.9353711590034</v>
      </c>
      <c r="K7" s="192">
        <f ca="1">INDIRECT(K$1&amp;"!V8")</f>
        <v>99.970065047378654</v>
      </c>
      <c r="L7" s="192">
        <f t="shared" ref="L7:AD7" ca="1" si="5">INDIRECT(L$1&amp;"!Q8")</f>
        <v>98.097644684641139</v>
      </c>
      <c r="M7" s="192">
        <f t="shared" ca="1" si="5"/>
        <v>100.51552651597993</v>
      </c>
      <c r="N7" s="192">
        <f t="shared" ca="1" si="5"/>
        <v>99.806740519258611</v>
      </c>
      <c r="O7" s="192">
        <f t="shared" ca="1" si="5"/>
        <v>100.14635462143946</v>
      </c>
      <c r="P7" s="192">
        <f t="shared" ca="1" si="5"/>
        <v>100.52488557561668</v>
      </c>
      <c r="Q7" s="192">
        <f t="shared" ca="1" si="5"/>
        <v>100.4355113293748</v>
      </c>
      <c r="R7" s="192">
        <f t="shared" ca="1" si="5"/>
        <v>100.90627547982227</v>
      </c>
      <c r="S7" s="192">
        <f t="shared" ca="1" si="5"/>
        <v>99.438506326617272</v>
      </c>
      <c r="T7" s="192">
        <f t="shared" ca="1" si="5"/>
        <v>99.203989905109253</v>
      </c>
      <c r="U7" s="192">
        <f t="shared" ca="1" si="5"/>
        <v>98.941923615165763</v>
      </c>
      <c r="V7" s="192">
        <f t="shared" ca="1" si="5"/>
        <v>100.49879929003514</v>
      </c>
      <c r="W7" s="192">
        <f t="shared" ca="1" si="5"/>
        <v>99.829841931691178</v>
      </c>
      <c r="X7" s="192">
        <f t="shared" ca="1" si="5"/>
        <v>99.877612911321876</v>
      </c>
      <c r="Y7" s="192">
        <f t="shared" ca="1" si="5"/>
        <v>97.661873644373927</v>
      </c>
      <c r="Z7" s="192">
        <f t="shared" ca="1" si="5"/>
        <v>100.48481665336621</v>
      </c>
      <c r="AA7" s="192">
        <f t="shared" ca="1" si="5"/>
        <v>100.83166464834652</v>
      </c>
      <c r="AB7" s="192">
        <f t="shared" ca="1" si="5"/>
        <v>98.717112845431672</v>
      </c>
      <c r="AC7" s="192">
        <f t="shared" ca="1" si="5"/>
        <v>100.85507859277647</v>
      </c>
      <c r="AD7" s="192">
        <f t="shared" ca="1" si="5"/>
        <v>99.714360675079533</v>
      </c>
      <c r="AE7" s="192">
        <f ca="1">INDIRECT(AE$1&amp;"!V8")</f>
        <v>101.06030809570632</v>
      </c>
    </row>
    <row r="8" spans="1:31" s="93" customFormat="1" ht="16.2" x14ac:dyDescent="0.2">
      <c r="A8" s="94">
        <v>12</v>
      </c>
      <c r="B8" s="192">
        <f ca="1">INDIRECT(B$1&amp;"!Q9")</f>
        <v>100.41977763503228</v>
      </c>
      <c r="C8" s="192">
        <f ca="1">INDIRECT(C$1&amp;"!Q9")</f>
        <v>100.75123236902708</v>
      </c>
      <c r="D8" s="192">
        <f ca="1">INDIRECT(D$1&amp;"!V9")</f>
        <v>99.167561417014412</v>
      </c>
      <c r="E8" s="192">
        <f ca="1">INDIRECT(E$1&amp;"!Q9")</f>
        <v>99.692347480736927</v>
      </c>
      <c r="F8" s="192">
        <f ca="1">INDIRECT(F$1&amp;"!Q9")</f>
        <v>101.27936395694816</v>
      </c>
      <c r="G8" s="192">
        <f ca="1">INDIRECT(G$1&amp;"!Q9")</f>
        <v>100.09974388024689</v>
      </c>
      <c r="H8" s="192">
        <f ca="1">INDIRECT(H$1&amp;"!Q9")</f>
        <v>100.58195833183419</v>
      </c>
      <c r="I8" s="192">
        <f ca="1">INDIRECT(I$1&amp;"!V9")</f>
        <v>99.734065425197642</v>
      </c>
      <c r="J8" s="192">
        <f ca="1">INDIRECT(J$1&amp;"!Q9")</f>
        <v>101.13074117563339</v>
      </c>
      <c r="K8" s="192">
        <f ca="1">INDIRECT(K$1&amp;"!V9")</f>
        <v>100.21137107361685</v>
      </c>
      <c r="L8" s="192">
        <f t="shared" ref="L8:AD8" ca="1" si="6">INDIRECT(L$1&amp;"!Q9")</f>
        <v>97.90970390108636</v>
      </c>
      <c r="M8" s="192">
        <f t="shared" ca="1" si="6"/>
        <v>99.965668347304941</v>
      </c>
      <c r="N8" s="192">
        <f t="shared" ca="1" si="6"/>
        <v>99.988827686075396</v>
      </c>
      <c r="O8" s="192">
        <f t="shared" ca="1" si="6"/>
        <v>99.874824982567674</v>
      </c>
      <c r="P8" s="192">
        <f t="shared" ca="1" si="6"/>
        <v>100.66953167526226</v>
      </c>
      <c r="Q8" s="192">
        <f t="shared" ca="1" si="6"/>
        <v>100.6434964893578</v>
      </c>
      <c r="R8" s="192">
        <f t="shared" ca="1" si="6"/>
        <v>100.90935770234988</v>
      </c>
      <c r="S8" s="192">
        <f t="shared" ca="1" si="6"/>
        <v>99.845788145257103</v>
      </c>
      <c r="T8" s="192">
        <f t="shared" ca="1" si="6"/>
        <v>99.243715300695982</v>
      </c>
      <c r="U8" s="192">
        <f t="shared" ca="1" si="6"/>
        <v>99.395541138404624</v>
      </c>
      <c r="V8" s="192">
        <f t="shared" ca="1" si="6"/>
        <v>100.86708708002254</v>
      </c>
      <c r="W8" s="192">
        <f t="shared" ca="1" si="6"/>
        <v>100.17055503477617</v>
      </c>
      <c r="X8" s="192">
        <f t="shared" ca="1" si="6"/>
        <v>99.730536899167333</v>
      </c>
      <c r="Y8" s="192">
        <f t="shared" ca="1" si="6"/>
        <v>97.272702658527422</v>
      </c>
      <c r="Z8" s="192">
        <f t="shared" ca="1" si="6"/>
        <v>99.825495178496197</v>
      </c>
      <c r="AA8" s="192">
        <f t="shared" ca="1" si="6"/>
        <v>100.94970748189863</v>
      </c>
      <c r="AB8" s="192">
        <f t="shared" ca="1" si="6"/>
        <v>99.05024831538995</v>
      </c>
      <c r="AC8" s="192">
        <f t="shared" ca="1" si="6"/>
        <v>100.53636612127043</v>
      </c>
      <c r="AD8" s="192">
        <f t="shared" ca="1" si="6"/>
        <v>100.93361879319511</v>
      </c>
      <c r="AE8" s="192">
        <f ca="1">INDIRECT(AE$1&amp;"!V9")</f>
        <v>101.81929134537427</v>
      </c>
    </row>
    <row r="9" spans="1:31" s="93" customFormat="1" ht="16.2" x14ac:dyDescent="0.2">
      <c r="A9" s="94">
        <v>18.010000000000002</v>
      </c>
      <c r="B9" s="192">
        <f ca="1">INDIRECT(B$1&amp;"!Q10")</f>
        <v>100.36431273370216</v>
      </c>
      <c r="C9" s="192">
        <f ca="1">INDIRECT(C$1&amp;"!Q10")</f>
        <v>100.64445343082087</v>
      </c>
      <c r="D9" s="192">
        <f ca="1">INDIRECT(D$1&amp;"!V10")</f>
        <v>99.424064395013701</v>
      </c>
      <c r="E9" s="192">
        <f ca="1">INDIRECT(E$1&amp;"!Q10")</f>
        <v>99.731139788622386</v>
      </c>
      <c r="F9" s="192">
        <f ca="1">INDIRECT(F$1&amp;"!Q10")</f>
        <v>101.43048609445758</v>
      </c>
      <c r="G9" s="192">
        <f ca="1">INDIRECT(G$1&amp;"!Q10")</f>
        <v>100.13147691333806</v>
      </c>
      <c r="H9" s="192">
        <f ca="1">INDIRECT(H$1&amp;"!Q10")</f>
        <v>100.59743722581128</v>
      </c>
      <c r="I9" s="192">
        <f ca="1">INDIRECT(I$1&amp;"!V10")</f>
        <v>100.02691841899261</v>
      </c>
      <c r="J9" s="192">
        <f ca="1">INDIRECT(J$1&amp;"!Q10")</f>
        <v>101.31178854331722</v>
      </c>
      <c r="K9" s="192">
        <f ca="1">INDIRECT(K$1&amp;"!V10")</f>
        <v>100.39500561171614</v>
      </c>
      <c r="L9" s="192">
        <f t="shared" ref="L9:AD9" ca="1" si="7">INDIRECT(L$1&amp;"!Q10")</f>
        <v>98.479173472294619</v>
      </c>
      <c r="M9" s="192">
        <f t="shared" ca="1" si="7"/>
        <v>100.54860343422123</v>
      </c>
      <c r="N9" s="192">
        <f t="shared" ca="1" si="7"/>
        <v>99.804172081626035</v>
      </c>
      <c r="O9" s="192">
        <f t="shared" ca="1" si="7"/>
        <v>99.757779288518023</v>
      </c>
      <c r="P9" s="192">
        <f t="shared" ca="1" si="7"/>
        <v>100.69114999766722</v>
      </c>
      <c r="Q9" s="192">
        <f t="shared" ca="1" si="7"/>
        <v>100.68934825057998</v>
      </c>
      <c r="R9" s="192">
        <f t="shared" ca="1" si="7"/>
        <v>100.88659955371457</v>
      </c>
      <c r="S9" s="192">
        <f t="shared" ca="1" si="7"/>
        <v>99.436065063296169</v>
      </c>
      <c r="T9" s="192">
        <f t="shared" ca="1" si="7"/>
        <v>99.065546695379041</v>
      </c>
      <c r="U9" s="192">
        <f t="shared" ca="1" si="7"/>
        <v>99.326787814199449</v>
      </c>
      <c r="V9" s="192">
        <f t="shared" ca="1" si="7"/>
        <v>100.67663740844948</v>
      </c>
      <c r="W9" s="192">
        <f t="shared" ca="1" si="7"/>
        <v>100.31973244007632</v>
      </c>
      <c r="X9" s="192">
        <f t="shared" ca="1" si="7"/>
        <v>99.629150895230197</v>
      </c>
      <c r="Y9" s="192">
        <f t="shared" ca="1" si="7"/>
        <v>97.567717359580513</v>
      </c>
      <c r="Z9" s="192">
        <f t="shared" ca="1" si="7"/>
        <v>99.415560814225344</v>
      </c>
      <c r="AA9" s="192">
        <f t="shared" ca="1" si="7"/>
        <v>100.83895987757003</v>
      </c>
      <c r="AB9" s="192">
        <f t="shared" ca="1" si="7"/>
        <v>98.101672281548105</v>
      </c>
      <c r="AC9" s="192">
        <f t="shared" ca="1" si="7"/>
        <v>100.25702711543056</v>
      </c>
      <c r="AD9" s="192">
        <f t="shared" ca="1" si="7"/>
        <v>100.67689908250156</v>
      </c>
      <c r="AE9" s="192">
        <f ca="1">INDIRECT(AE$1&amp;"!V10")</f>
        <v>99.923822174249139</v>
      </c>
    </row>
    <row r="10" spans="1:31" s="93" customFormat="1" ht="16.2" x14ac:dyDescent="0.2">
      <c r="A10" s="94">
        <v>2</v>
      </c>
      <c r="B10" s="192">
        <f ca="1">INDIRECT(B$1&amp;"!Q11")</f>
        <v>100.40643527631168</v>
      </c>
      <c r="C10" s="192">
        <f ca="1">INDIRECT(C$1&amp;"!Q11")</f>
        <v>100.69758476141419</v>
      </c>
      <c r="D10" s="192">
        <f ca="1">INDIRECT(D$1&amp;"!V11")</f>
        <v>99.357556810871642</v>
      </c>
      <c r="E10" s="192">
        <f t="shared" ref="E10:H10" ca="1" si="8">INDIRECT(E$1&amp;"!Q11")</f>
        <v>99.403391359021924</v>
      </c>
      <c r="F10" s="192">
        <f t="shared" ca="1" si="8"/>
        <v>101.40634633087512</v>
      </c>
      <c r="G10" s="192">
        <f t="shared" ca="1" si="8"/>
        <v>99.914219531671492</v>
      </c>
      <c r="H10" s="192">
        <f t="shared" ca="1" si="8"/>
        <v>99.877958888670847</v>
      </c>
      <c r="I10" s="192">
        <f ca="1">INDIRECT(I$1&amp;"!V11")</f>
        <v>99.714769674823785</v>
      </c>
      <c r="J10" s="192">
        <f ca="1">INDIRECT(J$1&amp;"!Q11")</f>
        <v>101.44272261300134</v>
      </c>
      <c r="K10" s="192">
        <f ca="1">INDIRECT(K$1&amp;"!V11")</f>
        <v>100.12226684262906</v>
      </c>
      <c r="L10" s="192">
        <f t="shared" ref="L10:AD10" ca="1" si="9">INDIRECT(L$1&amp;"!Q11")</f>
        <v>99.116581234814333</v>
      </c>
      <c r="M10" s="192">
        <f t="shared" ca="1" si="9"/>
        <v>100.37414861728568</v>
      </c>
      <c r="N10" s="192">
        <f t="shared" ca="1" si="9"/>
        <v>99.818971166448236</v>
      </c>
      <c r="O10" s="192">
        <f t="shared" ca="1" si="9"/>
        <v>99.934835227443301</v>
      </c>
      <c r="P10" s="192">
        <f t="shared" ca="1" si="9"/>
        <v>100.45129991910903</v>
      </c>
      <c r="Q10" s="192">
        <f t="shared" ca="1" si="9"/>
        <v>100.52788164811544</v>
      </c>
      <c r="R10" s="192">
        <f t="shared" ca="1" si="9"/>
        <v>100.87847048430476</v>
      </c>
      <c r="S10" s="192">
        <f t="shared" ca="1" si="9"/>
        <v>99.452469034250967</v>
      </c>
      <c r="T10" s="192">
        <f t="shared" ca="1" si="9"/>
        <v>99.037467251447197</v>
      </c>
      <c r="U10" s="192">
        <f t="shared" ca="1" si="9"/>
        <v>99.210509683479714</v>
      </c>
      <c r="V10" s="192">
        <f t="shared" ca="1" si="9"/>
        <v>100.78697564282351</v>
      </c>
      <c r="W10" s="192">
        <f t="shared" ca="1" si="9"/>
        <v>100.47049046369526</v>
      </c>
      <c r="X10" s="192">
        <f t="shared" ca="1" si="9"/>
        <v>100.06089669953326</v>
      </c>
      <c r="Y10" s="192">
        <f t="shared" ca="1" si="9"/>
        <v>97.392319607646755</v>
      </c>
      <c r="Z10" s="192">
        <f t="shared" ca="1" si="9"/>
        <v>99.70113321217427</v>
      </c>
      <c r="AA10" s="192">
        <f t="shared" ca="1" si="9"/>
        <v>100.85210246856077</v>
      </c>
      <c r="AB10" s="192">
        <f t="shared" ca="1" si="9"/>
        <v>97.702282342299455</v>
      </c>
      <c r="AC10" s="192">
        <f t="shared" ca="1" si="9"/>
        <v>100.45662461374805</v>
      </c>
      <c r="AD10" s="192">
        <f t="shared" ca="1" si="9"/>
        <v>100.9665791085902</v>
      </c>
      <c r="AE10" s="192">
        <f ca="1">INDIRECT(AE$1&amp;"!V11")</f>
        <v>101.10287394986976</v>
      </c>
    </row>
    <row r="11" spans="1:31" s="93" customFormat="1" ht="16.2" x14ac:dyDescent="0.2">
      <c r="A11" s="96" t="s">
        <v>143</v>
      </c>
      <c r="B11" s="192">
        <f ca="1">INDIRECT(B$1&amp;"!Q12")</f>
        <v>100.39272295301048</v>
      </c>
      <c r="C11" s="192">
        <f ca="1">INDIRECT(C$1&amp;"!Q12")</f>
        <v>100.90573085586394</v>
      </c>
      <c r="D11" s="192">
        <f ca="1">INDIRECT(D$1&amp;"!V12")</f>
        <v>99.309804212867306</v>
      </c>
      <c r="E11" s="192">
        <f ca="1">INDIRECT(E$1&amp;"!Q12")</f>
        <v>99.167382104368386</v>
      </c>
      <c r="F11" s="192">
        <f ca="1">INDIRECT(F$1&amp;"!Q12")</f>
        <v>101.23470092801851</v>
      </c>
      <c r="G11" s="192">
        <f ca="1">INDIRECT(G$1&amp;"!Q12")</f>
        <v>99.645598064206524</v>
      </c>
      <c r="H11" s="192">
        <f ca="1">INDIRECT(H$1&amp;"!Q12")</f>
        <v>99.959492188680329</v>
      </c>
      <c r="I11" s="192">
        <f ca="1">INDIRECT(I$1&amp;"!V12")</f>
        <v>99.605800881613845</v>
      </c>
      <c r="J11" s="192">
        <f ca="1">INDIRECT(J$1&amp;"!Q12")</f>
        <v>101.27485516307667</v>
      </c>
      <c r="K11" s="192">
        <f ca="1">INDIRECT(K$1&amp;"!V12")</f>
        <v>99.969059795356969</v>
      </c>
      <c r="L11" s="192">
        <f t="shared" ref="L11:AD11" ca="1" si="10">INDIRECT(L$1&amp;"!Q12")</f>
        <v>98.38316473619129</v>
      </c>
      <c r="M11" s="192">
        <f t="shared" ca="1" si="10"/>
        <v>101.40132614339774</v>
      </c>
      <c r="N11" s="192">
        <f t="shared" ca="1" si="10"/>
        <v>99.676210283723549</v>
      </c>
      <c r="O11" s="192">
        <f t="shared" ca="1" si="10"/>
        <v>99.891179953586175</v>
      </c>
      <c r="P11" s="192">
        <f t="shared" ca="1" si="10"/>
        <v>100.47550290880089</v>
      </c>
      <c r="Q11" s="192">
        <f t="shared" ca="1" si="10"/>
        <v>100.52325174133607</v>
      </c>
      <c r="R11" s="192">
        <f t="shared" ca="1" si="10"/>
        <v>101.11473211527564</v>
      </c>
      <c r="S11" s="192">
        <f t="shared" ca="1" si="10"/>
        <v>99.598219913988757</v>
      </c>
      <c r="T11" s="192">
        <f t="shared" ca="1" si="10"/>
        <v>99.05279652759728</v>
      </c>
      <c r="U11" s="192">
        <f t="shared" ca="1" si="10"/>
        <v>99.441204126066381</v>
      </c>
      <c r="V11" s="192">
        <f t="shared" ca="1" si="10"/>
        <v>100.89384066015276</v>
      </c>
      <c r="W11" s="192">
        <f t="shared" ca="1" si="10"/>
        <v>100.50549441107989</v>
      </c>
      <c r="X11" s="192">
        <f t="shared" ca="1" si="10"/>
        <v>99.95003984697847</v>
      </c>
      <c r="Y11" s="192">
        <f t="shared" ca="1" si="10"/>
        <v>97.571882530741632</v>
      </c>
      <c r="Z11" s="192">
        <f t="shared" ca="1" si="10"/>
        <v>100.4853689134917</v>
      </c>
      <c r="AA11" s="192">
        <f t="shared" ca="1" si="10"/>
        <v>100.59305173984667</v>
      </c>
      <c r="AB11" s="192">
        <f t="shared" ca="1" si="10"/>
        <v>97.286889204488489</v>
      </c>
      <c r="AC11" s="192">
        <f t="shared" ca="1" si="10"/>
        <v>99.868925654146693</v>
      </c>
      <c r="AD11" s="192">
        <f t="shared" ca="1" si="10"/>
        <v>99.880610712387025</v>
      </c>
      <c r="AE11" s="192">
        <f ca="1">INDIRECT(AE$1&amp;"!V12")</f>
        <v>101.31228595907993</v>
      </c>
    </row>
    <row r="12" spans="1:31" s="93" customFormat="1" ht="16.2" x14ac:dyDescent="0.2">
      <c r="A12" s="94">
        <v>4</v>
      </c>
      <c r="B12" s="192">
        <f ca="1">INDIRECT(B$1&amp;"!Q13")</f>
        <v>100.50589087816246</v>
      </c>
      <c r="C12" s="192">
        <f ca="1">INDIRECT(C$1&amp;"!Q13")</f>
        <v>100.93971329536421</v>
      </c>
      <c r="D12" s="192">
        <f ca="1">INDIRECT(D$1&amp;"!V13")</f>
        <v>99.876519628555599</v>
      </c>
      <c r="E12" s="192">
        <f ca="1">INDIRECT(E$1&amp;"!Q13")</f>
        <v>99.064970642948481</v>
      </c>
      <c r="F12" s="192">
        <f ca="1">INDIRECT(F$1&amp;"!Q13")</f>
        <v>101.19831182665916</v>
      </c>
      <c r="G12" s="192">
        <f ca="1">INDIRECT(G$1&amp;"!Q13")</f>
        <v>99.702185276318389</v>
      </c>
      <c r="H12" s="192">
        <f ca="1">INDIRECT(H$1&amp;"!Q13")</f>
        <v>99.921676526339922</v>
      </c>
      <c r="I12" s="192">
        <f ca="1">INDIRECT(I$1&amp;"!V13")</f>
        <v>99.356130875596364</v>
      </c>
      <c r="J12" s="192">
        <f ca="1">INDIRECT(J$1&amp;"!Q13")</f>
        <v>101.48684647499762</v>
      </c>
      <c r="K12" s="192">
        <f ca="1">INDIRECT(K$1&amp;"!V13")</f>
        <v>100.1033660630728</v>
      </c>
      <c r="L12" s="192">
        <f t="shared" ref="L12:AD12" ca="1" si="11">INDIRECT(L$1&amp;"!Q13")</f>
        <v>97.663115461987033</v>
      </c>
      <c r="M12" s="192">
        <f t="shared" ca="1" si="11"/>
        <v>101.76113237617481</v>
      </c>
      <c r="N12" s="192">
        <f t="shared" ca="1" si="11"/>
        <v>99.719945847075593</v>
      </c>
      <c r="O12" s="192">
        <f t="shared" ca="1" si="11"/>
        <v>99.671087271656802</v>
      </c>
      <c r="P12" s="192">
        <f t="shared" ca="1" si="11"/>
        <v>100.46909912905566</v>
      </c>
      <c r="Q12" s="192">
        <f t="shared" ca="1" si="11"/>
        <v>100.72444885532987</v>
      </c>
      <c r="R12" s="192">
        <f t="shared" ca="1" si="11"/>
        <v>100.80902235776816</v>
      </c>
      <c r="S12" s="192">
        <f t="shared" ca="1" si="11"/>
        <v>99.705657715698621</v>
      </c>
      <c r="T12" s="192">
        <f t="shared" ca="1" si="11"/>
        <v>98.727485306146519</v>
      </c>
      <c r="U12" s="192">
        <f t="shared" ca="1" si="11"/>
        <v>99.275796220749669</v>
      </c>
      <c r="V12" s="192">
        <f t="shared" ca="1" si="11"/>
        <v>100.79276216694521</v>
      </c>
      <c r="W12" s="192">
        <f t="shared" ca="1" si="11"/>
        <v>100.56683712181153</v>
      </c>
      <c r="X12" s="192">
        <f t="shared" ca="1" si="11"/>
        <v>99.92183835126491</v>
      </c>
      <c r="Y12" s="192">
        <f t="shared" ca="1" si="11"/>
        <v>97.573025801338659</v>
      </c>
      <c r="Z12" s="192">
        <f t="shared" ca="1" si="11"/>
        <v>100.47982751368889</v>
      </c>
      <c r="AA12" s="192">
        <f t="shared" ca="1" si="11"/>
        <v>100.7170771175727</v>
      </c>
      <c r="AB12" s="192">
        <f t="shared" ca="1" si="11"/>
        <v>97.230796413910596</v>
      </c>
      <c r="AC12" s="192">
        <f t="shared" ca="1" si="11"/>
        <v>100.13647332600031</v>
      </c>
      <c r="AD12" s="192">
        <f t="shared" ca="1" si="11"/>
        <v>99.882545460874411</v>
      </c>
      <c r="AE12" s="192">
        <f ca="1">INDIRECT(AE$1&amp;"!V13")</f>
        <v>101.96686406281188</v>
      </c>
    </row>
    <row r="13" spans="1:31" s="93" customFormat="1" ht="16.2" x14ac:dyDescent="0.2">
      <c r="A13" s="95">
        <v>5</v>
      </c>
      <c r="B13" s="192">
        <f ca="1">INDIRECT(B$1&amp;"!Q14")</f>
        <v>100.4288204508052</v>
      </c>
      <c r="C13" s="192">
        <f ca="1">INDIRECT(C$1&amp;"!Q14")</f>
        <v>100.84881183691094</v>
      </c>
      <c r="D13" s="192">
        <f ca="1">INDIRECT(D$1&amp;"!V14")</f>
        <v>100.44733284100072</v>
      </c>
      <c r="E13" s="192">
        <f ca="1">INDIRECT(E$1&amp;"!Q14")</f>
        <v>99.034896159176782</v>
      </c>
      <c r="F13" s="192">
        <f ca="1">INDIRECT(F$1&amp;"!Q14")</f>
        <v>100.96092473159656</v>
      </c>
      <c r="G13" s="192">
        <f ca="1">INDIRECT(G$1&amp;"!Q14")</f>
        <v>99.613555001304888</v>
      </c>
      <c r="H13" s="192">
        <f ca="1">INDIRECT(H$1&amp;"!Q14")</f>
        <v>99.616358725463655</v>
      </c>
      <c r="I13" s="192">
        <f ca="1">INDIRECT(I$1&amp;"!V14")</f>
        <v>99.591415316351657</v>
      </c>
      <c r="J13" s="192">
        <f ca="1">INDIRECT(J$1&amp;"!Q14")</f>
        <v>101.17588418088559</v>
      </c>
      <c r="K13" s="192">
        <f ca="1">INDIRECT(K$1&amp;"!V14")</f>
        <v>99.939742123323256</v>
      </c>
      <c r="L13" s="192">
        <f t="shared" ref="L13:AD13" ca="1" si="12">INDIRECT(L$1&amp;"!Q14")</f>
        <v>97.200154421264543</v>
      </c>
      <c r="M13" s="192">
        <f t="shared" ca="1" si="12"/>
        <v>100.78642737873957</v>
      </c>
      <c r="N13" s="192">
        <f t="shared" ca="1" si="12"/>
        <v>99.523516475515166</v>
      </c>
      <c r="O13" s="192">
        <f t="shared" ca="1" si="12"/>
        <v>99.486456710906396</v>
      </c>
      <c r="P13" s="192">
        <f t="shared" ca="1" si="12"/>
        <v>100.49918064027565</v>
      </c>
      <c r="Q13" s="192">
        <f t="shared" ca="1" si="12"/>
        <v>100.63942102484611</v>
      </c>
      <c r="R13" s="192">
        <f t="shared" ca="1" si="12"/>
        <v>100.40152911434375</v>
      </c>
      <c r="S13" s="192">
        <f t="shared" ca="1" si="12"/>
        <v>99.662413940832622</v>
      </c>
      <c r="T13" s="192">
        <f t="shared" ca="1" si="12"/>
        <v>98.672954689618393</v>
      </c>
      <c r="U13" s="192">
        <f t="shared" ca="1" si="12"/>
        <v>99.084673990362703</v>
      </c>
      <c r="V13" s="192">
        <f t="shared" ca="1" si="12"/>
        <v>100.83405394422051</v>
      </c>
      <c r="W13" s="192">
        <f t="shared" ca="1" si="12"/>
        <v>100.3852766426036</v>
      </c>
      <c r="X13" s="192">
        <f t="shared" ca="1" si="12"/>
        <v>99.721596780071152</v>
      </c>
      <c r="Y13" s="192">
        <f t="shared" ca="1" si="12"/>
        <v>97.219231644464116</v>
      </c>
      <c r="Z13" s="192">
        <f t="shared" ca="1" si="12"/>
        <v>100.57861960201737</v>
      </c>
      <c r="AA13" s="192">
        <f t="shared" ca="1" si="12"/>
        <v>100.71954487989885</v>
      </c>
      <c r="AB13" s="192">
        <f t="shared" ca="1" si="12"/>
        <v>97.141001987968906</v>
      </c>
      <c r="AC13" s="192">
        <f t="shared" ca="1" si="12"/>
        <v>100.35645265594209</v>
      </c>
      <c r="AD13" s="192">
        <f t="shared" ca="1" si="12"/>
        <v>100.08338020978371</v>
      </c>
      <c r="AE13" s="192">
        <f ca="1">INDIRECT(AE$1&amp;"!V14")</f>
        <v>101.42028292626026</v>
      </c>
    </row>
    <row r="14" spans="1:31" s="93" customFormat="1" ht="16.2" x14ac:dyDescent="0.2">
      <c r="A14" s="95">
        <v>6</v>
      </c>
      <c r="B14" s="192">
        <f ca="1">INDIRECT(B$1&amp;"!Q15")</f>
        <v>100.45506717215127</v>
      </c>
      <c r="C14" s="192">
        <f ca="1">INDIRECT(C$1&amp;"!Q15")</f>
        <v>100.74360403870735</v>
      </c>
      <c r="D14" s="192">
        <f ca="1">INDIRECT(D$1&amp;"!V15")</f>
        <v>100.09211185520897</v>
      </c>
      <c r="E14" s="192">
        <f ca="1">INDIRECT(E$1&amp;"!Q15")</f>
        <v>99.21421280406129</v>
      </c>
      <c r="F14" s="192">
        <f ca="1">INDIRECT(F$1&amp;"!Q15")</f>
        <v>100.92788208583021</v>
      </c>
      <c r="G14" s="192">
        <f ca="1">INDIRECT(G$1&amp;"!Q15")</f>
        <v>99.578187518406949</v>
      </c>
      <c r="H14" s="192">
        <f ca="1">INDIRECT(H$1&amp;"!Q15")</f>
        <v>99.762099584909038</v>
      </c>
      <c r="I14" s="192">
        <f ca="1">INDIRECT(I$1&amp;"!V15")</f>
        <v>99.517273984087012</v>
      </c>
      <c r="J14" s="192">
        <f ca="1">INDIRECT(J$1&amp;"!Q15")</f>
        <v>101.32609520260232</v>
      </c>
      <c r="K14" s="192">
        <f ca="1">INDIRECT(K$1&amp;"!V15")</f>
        <v>99.843060651524809</v>
      </c>
      <c r="L14" s="192">
        <f t="shared" ref="L14:AD14" ca="1" si="13">INDIRECT(L$1&amp;"!Q15")</f>
        <v>97.760003879328821</v>
      </c>
      <c r="M14" s="192">
        <f t="shared" ca="1" si="13"/>
        <v>99.292351266727977</v>
      </c>
      <c r="N14" s="192">
        <f t="shared" ca="1" si="13"/>
        <v>99.299716330093318</v>
      </c>
      <c r="O14" s="192">
        <f t="shared" ca="1" si="13"/>
        <v>99.876463353472104</v>
      </c>
      <c r="P14" s="192">
        <f t="shared" ca="1" si="13"/>
        <v>100.76132427963532</v>
      </c>
      <c r="Q14" s="192">
        <f t="shared" ca="1" si="13"/>
        <v>100.87729960849907</v>
      </c>
      <c r="R14" s="192">
        <f t="shared" ca="1" si="13"/>
        <v>100.85116019586941</v>
      </c>
      <c r="S14" s="192">
        <f t="shared" ca="1" si="13"/>
        <v>99.565282621960762</v>
      </c>
      <c r="T14" s="192">
        <f t="shared" ca="1" si="13"/>
        <v>98.872724333411881</v>
      </c>
      <c r="U14" s="192">
        <f t="shared" ca="1" si="13"/>
        <v>99.420223505420097</v>
      </c>
      <c r="V14" s="192">
        <f t="shared" ca="1" si="13"/>
        <v>100.83333845970743</v>
      </c>
      <c r="W14" s="192">
        <f t="shared" ca="1" si="13"/>
        <v>100.43944186455124</v>
      </c>
      <c r="X14" s="192">
        <f t="shared" ca="1" si="13"/>
        <v>99.533985800695632</v>
      </c>
      <c r="Y14" s="192">
        <f t="shared" ca="1" si="13"/>
        <v>97.453332604351061</v>
      </c>
      <c r="Z14" s="192">
        <f t="shared" ca="1" si="13"/>
        <v>100.61157140600108</v>
      </c>
      <c r="AA14" s="192">
        <f t="shared" ca="1" si="13"/>
        <v>100.73329482999536</v>
      </c>
      <c r="AB14" s="192">
        <f t="shared" ca="1" si="13"/>
        <v>97.458258887462748</v>
      </c>
      <c r="AC14" s="192">
        <f t="shared" ca="1" si="13"/>
        <v>100.33474890908695</v>
      </c>
      <c r="AD14" s="192">
        <f t="shared" ca="1" si="13"/>
        <v>100.02345808966862</v>
      </c>
      <c r="AE14" s="192">
        <f ca="1">INDIRECT(AE$1&amp;"!V15")</f>
        <v>101.44864373322689</v>
      </c>
    </row>
    <row r="15" spans="1:31" s="93" customFormat="1" ht="16.2" x14ac:dyDescent="0.2">
      <c r="A15" s="94">
        <v>7</v>
      </c>
      <c r="B15" s="192">
        <f ca="1">INDIRECT(B$1&amp;"!Q16")</f>
        <v>100.41807104909455</v>
      </c>
      <c r="C15" s="192">
        <f ca="1">INDIRECT(C$1&amp;"!Q16")</f>
        <v>100.65594527030733</v>
      </c>
      <c r="D15" s="192">
        <f ca="1">INDIRECT(D$1&amp;"!V16")</f>
        <v>99.656415866455987</v>
      </c>
      <c r="E15" s="192">
        <f ca="1">INDIRECT(E$1&amp;"!Q16")</f>
        <v>99.363293858410714</v>
      </c>
      <c r="F15" s="192">
        <f ca="1">INDIRECT(F$1&amp;"!Q16")</f>
        <v>101.05301077912763</v>
      </c>
      <c r="G15" s="192">
        <f ca="1">INDIRECT(G$1&amp;"!Q16")</f>
        <v>100.18967127319173</v>
      </c>
      <c r="H15" s="192">
        <f ca="1">INDIRECT(H$1&amp;"!Q16")</f>
        <v>99.685632256280826</v>
      </c>
      <c r="I15" s="192">
        <f ca="1">INDIRECT(I$1&amp;"!V16")</f>
        <v>100.0621355953609</v>
      </c>
      <c r="J15" s="192">
        <f ca="1">INDIRECT(J$1&amp;"!Q16")</f>
        <v>101.07497492307486</v>
      </c>
      <c r="K15" s="192">
        <f ca="1">INDIRECT(K$1&amp;"!V16")</f>
        <v>99.79313715295828</v>
      </c>
      <c r="L15" s="192">
        <f t="shared" ref="L15:AD15" ca="1" si="14">INDIRECT(L$1&amp;"!Q16")</f>
        <v>98.20260464350244</v>
      </c>
      <c r="M15" s="192">
        <f t="shared" ca="1" si="14"/>
        <v>99.451582481433704</v>
      </c>
      <c r="N15" s="192">
        <f t="shared" ca="1" si="14"/>
        <v>99.418173733213052</v>
      </c>
      <c r="O15" s="192">
        <f t="shared" ca="1" si="14"/>
        <v>99.820650491765534</v>
      </c>
      <c r="P15" s="192">
        <f t="shared" ca="1" si="14"/>
        <v>100.94644080948395</v>
      </c>
      <c r="Q15" s="192">
        <f t="shared" ca="1" si="14"/>
        <v>100.87440482207846</v>
      </c>
      <c r="R15" s="192">
        <f t="shared" ca="1" si="14"/>
        <v>100.84212825474839</v>
      </c>
      <c r="S15" s="192">
        <f t="shared" ca="1" si="14"/>
        <v>99.67363998453051</v>
      </c>
      <c r="T15" s="192">
        <f t="shared" ca="1" si="14"/>
        <v>98.771274957063895</v>
      </c>
      <c r="U15" s="192">
        <f t="shared" ca="1" si="14"/>
        <v>99.414079850272415</v>
      </c>
      <c r="V15" s="192">
        <f t="shared" ca="1" si="14"/>
        <v>100.78693712069074</v>
      </c>
      <c r="W15" s="192">
        <f t="shared" ca="1" si="14"/>
        <v>100.29881062140555</v>
      </c>
      <c r="X15" s="192">
        <f t="shared" ca="1" si="14"/>
        <v>99.482395013940391</v>
      </c>
      <c r="Y15" s="192">
        <f t="shared" ca="1" si="14"/>
        <v>97.354942819090923</v>
      </c>
      <c r="Z15" s="192">
        <f t="shared" ca="1" si="14"/>
        <v>100.53650686000634</v>
      </c>
      <c r="AA15" s="192">
        <f t="shared" ca="1" si="14"/>
        <v>100.7010752787036</v>
      </c>
      <c r="AB15" s="192">
        <f t="shared" ca="1" si="14"/>
        <v>97.470635587393744</v>
      </c>
      <c r="AC15" s="192">
        <f t="shared" ca="1" si="14"/>
        <v>100.35374168903451</v>
      </c>
      <c r="AD15" s="192">
        <f t="shared" ca="1" si="14"/>
        <v>99.465313515269642</v>
      </c>
      <c r="AE15" s="192">
        <f ca="1">INDIRECT(AE$1&amp;"!V16")</f>
        <v>100.7553006947511</v>
      </c>
    </row>
    <row r="16" spans="1:31" s="93" customFormat="1" ht="16.2" x14ac:dyDescent="0.2">
      <c r="A16" s="95">
        <v>8</v>
      </c>
      <c r="B16" s="192">
        <f ca="1">INDIRECT(B$1&amp;"!Q17")</f>
        <v>100.41729476728061</v>
      </c>
      <c r="C16" s="192">
        <f ca="1">INDIRECT(C$1&amp;"!Q17")</f>
        <v>100.72432556636267</v>
      </c>
      <c r="D16" s="192">
        <f ca="1">INDIRECT(D$1&amp;"!V17")</f>
        <v>99.764135100727387</v>
      </c>
      <c r="E16" s="192">
        <f ca="1">INDIRECT(E$1&amp;"!Q17")</f>
        <v>99.272736034365636</v>
      </c>
      <c r="F16" s="192">
        <f ca="1">INDIRECT(F$1&amp;"!Q17")</f>
        <v>100.97299376301385</v>
      </c>
      <c r="G16" s="192">
        <f ca="1">INDIRECT(G$1&amp;"!Q17")</f>
        <v>100.0647298768301</v>
      </c>
      <c r="H16" s="192">
        <f ca="1">INDIRECT(H$1&amp;"!Q17")</f>
        <v>99.678831717777882</v>
      </c>
      <c r="I16" s="192">
        <f ca="1">INDIRECT(I$1&amp;"!V17")</f>
        <v>99.821683172970637</v>
      </c>
      <c r="J16" s="192">
        <f ca="1">INDIRECT(J$1&amp;"!Q17")</f>
        <v>101.25489191773913</v>
      </c>
      <c r="K16" s="192">
        <f ca="1">INDIRECT(K$1&amp;"!V17")</f>
        <v>100.11347382528623</v>
      </c>
      <c r="L16" s="192">
        <f t="shared" ref="L16:AD16" ca="1" si="15">INDIRECT(L$1&amp;"!Q17")</f>
        <v>97.258894624409265</v>
      </c>
      <c r="M16" s="192">
        <f t="shared" ca="1" si="15"/>
        <v>100.20312800403704</v>
      </c>
      <c r="N16" s="192">
        <f t="shared" ca="1" si="15"/>
        <v>99.303033345845066</v>
      </c>
      <c r="O16" s="192">
        <f t="shared" ca="1" si="15"/>
        <v>99.83466320051518</v>
      </c>
      <c r="P16" s="192">
        <f t="shared" ca="1" si="15"/>
        <v>100.99622106363097</v>
      </c>
      <c r="Q16" s="192">
        <f t="shared" ca="1" si="15"/>
        <v>100.72806680201735</v>
      </c>
      <c r="R16" s="192">
        <f t="shared" ca="1" si="15"/>
        <v>100.58614896248454</v>
      </c>
      <c r="S16" s="192">
        <f t="shared" ca="1" si="15"/>
        <v>99.215277665122386</v>
      </c>
      <c r="T16" s="192">
        <f t="shared" ca="1" si="15"/>
        <v>99.010023124631687</v>
      </c>
      <c r="U16" s="192">
        <f t="shared" ca="1" si="15"/>
        <v>99.385417101092685</v>
      </c>
      <c r="V16" s="192">
        <f t="shared" ca="1" si="15"/>
        <v>100.49430099801407</v>
      </c>
      <c r="W16" s="192">
        <f t="shared" ca="1" si="15"/>
        <v>100.36957253777155</v>
      </c>
      <c r="X16" s="192">
        <f t="shared" ca="1" si="15"/>
        <v>99.324378954725702</v>
      </c>
      <c r="Y16" s="192">
        <f t="shared" ca="1" si="15"/>
        <v>97.452624635595399</v>
      </c>
      <c r="Z16" s="192">
        <f t="shared" ca="1" si="15"/>
        <v>100.86334022996412</v>
      </c>
      <c r="AA16" s="192">
        <f t="shared" ca="1" si="15"/>
        <v>101.10140709989672</v>
      </c>
      <c r="AB16" s="192">
        <f t="shared" ca="1" si="15"/>
        <v>97.683682916839814</v>
      </c>
      <c r="AC16" s="192">
        <f t="shared" ca="1" si="15"/>
        <v>101.26191328537901</v>
      </c>
      <c r="AD16" s="192">
        <f t="shared" ca="1" si="15"/>
        <v>99.153229185903356</v>
      </c>
      <c r="AE16" s="192">
        <f ca="1">INDIRECT(AE$1&amp;"!V17")</f>
        <v>99.792764292065655</v>
      </c>
    </row>
    <row r="17" spans="1:31" s="93" customFormat="1" ht="16.2" x14ac:dyDescent="0.2">
      <c r="A17" s="95">
        <v>9</v>
      </c>
      <c r="B17" s="192">
        <f ca="1">INDIRECT(B$1&amp;"!Q18")</f>
        <v>100.3917347711055</v>
      </c>
      <c r="C17" s="191">
        <f ca="1">INDIRECT(C$1&amp;"!Q18")</f>
        <v>100.71390539692031</v>
      </c>
      <c r="D17" s="192">
        <f ca="1">INDIRECT(D$1&amp;"!V18")</f>
        <v>100.13889130061489</v>
      </c>
      <c r="E17" s="192">
        <f ca="1">INDIRECT(E$1&amp;"!Q18")</f>
        <v>99.502006272803285</v>
      </c>
      <c r="F17" s="192">
        <f ca="1">INDIRECT(F$1&amp;"!Q18")</f>
        <v>101.08759811800438</v>
      </c>
      <c r="G17" s="192">
        <f ca="1">INDIRECT(G$1&amp;"!Q18")</f>
        <v>99.861594829723046</v>
      </c>
      <c r="H17" s="192">
        <f ca="1">INDIRECT(H$1&amp;"!Q18")</f>
        <v>100.11027433499282</v>
      </c>
      <c r="I17" s="192">
        <f ca="1">INDIRECT(I$1&amp;"!V18")</f>
        <v>100.19501574806044</v>
      </c>
      <c r="J17" s="192">
        <f ca="1">INDIRECT(J$1&amp;"!Q18")</f>
        <v>101.03837743822268</v>
      </c>
      <c r="K17" s="192">
        <f ca="1">INDIRECT(K$1&amp;"!V18")</f>
        <v>100.4356468113357</v>
      </c>
      <c r="L17" s="192">
        <f t="shared" ref="L17:AD17" ca="1" si="16">INDIRECT(L$1&amp;"!Q18")</f>
        <v>97.5908929327978</v>
      </c>
      <c r="M17" s="192">
        <f t="shared" ca="1" si="16"/>
        <v>100.47241280896711</v>
      </c>
      <c r="N17" s="192">
        <f t="shared" ca="1" si="16"/>
        <v>99.673438182612486</v>
      </c>
      <c r="O17" s="192">
        <f t="shared" ca="1" si="16"/>
        <v>99.878781937330729</v>
      </c>
      <c r="P17" s="192">
        <f t="shared" ca="1" si="16"/>
        <v>101.08530012098022</v>
      </c>
      <c r="Q17" s="192">
        <f t="shared" ca="1" si="16"/>
        <v>100.7154827133037</v>
      </c>
      <c r="R17" s="192">
        <f t="shared" ca="1" si="16"/>
        <v>100.79126684073107</v>
      </c>
      <c r="S17" s="192">
        <f t="shared" ca="1" si="16"/>
        <v>99.654885507635925</v>
      </c>
      <c r="T17" s="192">
        <f t="shared" ca="1" si="16"/>
        <v>98.793236254330623</v>
      </c>
      <c r="U17" s="192">
        <f t="shared" ca="1" si="16"/>
        <v>99.279965662968834</v>
      </c>
      <c r="V17" s="192">
        <f t="shared" ca="1" si="16"/>
        <v>100.33280110117001</v>
      </c>
      <c r="W17" s="192">
        <f t="shared" ca="1" si="16"/>
        <v>100.5732898553553</v>
      </c>
      <c r="X17" s="192">
        <f t="shared" ca="1" si="16"/>
        <v>99.72286385849803</v>
      </c>
      <c r="Y17" s="192">
        <f t="shared" ca="1" si="16"/>
        <v>97.378299219733393</v>
      </c>
      <c r="Z17" s="192">
        <f t="shared" ca="1" si="16"/>
        <v>100.45431955231888</v>
      </c>
      <c r="AA17" s="192">
        <f t="shared" ca="1" si="16"/>
        <v>101.24550546590316</v>
      </c>
      <c r="AB17" s="192">
        <f t="shared" ca="1" si="16"/>
        <v>97.64365552629539</v>
      </c>
      <c r="AC17" s="192">
        <f t="shared" ca="1" si="16"/>
        <v>101.38450366650844</v>
      </c>
      <c r="AD17" s="192">
        <f t="shared" ca="1" si="16"/>
        <v>99.320301461988308</v>
      </c>
      <c r="AE17" s="192">
        <f ca="1">INDIRECT(AE$1&amp;"!V18")</f>
        <v>98.229506287843506</v>
      </c>
    </row>
    <row r="18" spans="1:31" s="93" customFormat="1" ht="16.2" x14ac:dyDescent="0.2">
      <c r="A18" s="95">
        <v>10</v>
      </c>
      <c r="B18" s="192">
        <f ca="1">INDIRECT(B$1&amp;"!Q19")</f>
        <v>100.43266139750658</v>
      </c>
      <c r="C18" s="192">
        <f ca="1">INDIRECT(C$1&amp;"!Q19")</f>
        <v>100.74331301379907</v>
      </c>
      <c r="D18" s="192">
        <f ca="1">INDIRECT(D$1&amp;"!V19")</f>
        <v>100.34392370456548</v>
      </c>
      <c r="E18" s="192">
        <f ca="1">INDIRECT(E$1&amp;"!Q19")</f>
        <v>99.546638864988097</v>
      </c>
      <c r="F18" s="192">
        <f ca="1">INDIRECT(F$1&amp;"!Q19")</f>
        <v>101.14468422942097</v>
      </c>
      <c r="G18" s="192">
        <f ca="1">INDIRECT(G$1&amp;"!Q19")</f>
        <v>99.822256868843269</v>
      </c>
      <c r="H18" s="192">
        <f ca="1">INDIRECT(H$1&amp;"!Q19")</f>
        <v>99.994343645792895</v>
      </c>
      <c r="I18" s="192">
        <f ca="1">INDIRECT(I$1&amp;"!V19")</f>
        <v>100.15390282470742</v>
      </c>
      <c r="J18" s="192">
        <f ca="1">INDIRECT(J$1&amp;"!Q19")</f>
        <v>101.0409830982212</v>
      </c>
      <c r="K18" s="192">
        <f ca="1">INDIRECT(K$1&amp;"!V19")</f>
        <v>100.45999305882842</v>
      </c>
      <c r="L18" s="192">
        <f t="shared" ref="L18:AD18" ca="1" si="17">INDIRECT(L$1&amp;"!Q19")</f>
        <v>98.685565877385045</v>
      </c>
      <c r="M18" s="192">
        <f t="shared" ca="1" si="17"/>
        <v>100.43696700060407</v>
      </c>
      <c r="N18" s="192">
        <f t="shared" ca="1" si="17"/>
        <v>99.524345533092458</v>
      </c>
      <c r="O18" s="192">
        <f t="shared" ca="1" si="17"/>
        <v>99.993401387316382</v>
      </c>
      <c r="P18" s="192">
        <f t="shared" ca="1" si="17"/>
        <v>100.96406605209837</v>
      </c>
      <c r="Q18" s="192">
        <f t="shared" ca="1" si="17"/>
        <v>100.79421702774056</v>
      </c>
      <c r="R18" s="192">
        <f t="shared" ca="1" si="17"/>
        <v>100.9425815023115</v>
      </c>
      <c r="S18" s="192">
        <f t="shared" ca="1" si="17"/>
        <v>99.590025117448775</v>
      </c>
      <c r="T18" s="192">
        <f t="shared" ca="1" si="17"/>
        <v>99.055843874756562</v>
      </c>
      <c r="U18" s="192">
        <f t="shared" ca="1" si="17"/>
        <v>99.286720856401928</v>
      </c>
      <c r="V18" s="192">
        <f t="shared" ca="1" si="17"/>
        <v>100.60202184697017</v>
      </c>
      <c r="W18" s="192">
        <f t="shared" ca="1" si="17"/>
        <v>100.71052204664836</v>
      </c>
      <c r="X18" s="192">
        <f t="shared" ca="1" si="17"/>
        <v>99.6395590597932</v>
      </c>
      <c r="Y18" s="192">
        <f t="shared" ca="1" si="17"/>
        <v>97.387225789655758</v>
      </c>
      <c r="Z18" s="192">
        <f t="shared" ca="1" si="17"/>
        <v>100.68586152876226</v>
      </c>
      <c r="AA18" s="192">
        <f t="shared" ca="1" si="17"/>
        <v>101.18589891216902</v>
      </c>
      <c r="AB18" s="192">
        <f t="shared" ca="1" si="17"/>
        <v>97.501494005665137</v>
      </c>
      <c r="AC18" s="192">
        <f t="shared" ca="1" si="17"/>
        <v>100.66488933836035</v>
      </c>
      <c r="AD18" s="192">
        <f t="shared" ca="1" si="17"/>
        <v>99.087883243462187</v>
      </c>
      <c r="AE18" s="192">
        <f ca="1">INDIRECT(AE$1&amp;"!V19")</f>
        <v>99.375844382020858</v>
      </c>
    </row>
    <row r="19" spans="1:31" ht="16.2" x14ac:dyDescent="0.3">
      <c r="A19" s="83">
        <v>11</v>
      </c>
      <c r="B19" s="192">
        <f ca="1">INDIRECT(B$1&amp;"!Q20")</f>
        <v>100.50314817405905</v>
      </c>
      <c r="C19" s="192">
        <f ca="1">INDIRECT(C$1&amp;"!Q20")</f>
        <v>100.73649491460375</v>
      </c>
      <c r="D19" s="192">
        <f ca="1">INDIRECT(D$1&amp;"!V20")</f>
        <v>100.40088577872703</v>
      </c>
      <c r="E19" s="192">
        <f ca="1">INDIRECT(E$1&amp;"!Q20")</f>
        <v>99.70829803843408</v>
      </c>
      <c r="F19" s="192">
        <f ca="1">INDIRECT(F$1&amp;"!Q20")</f>
        <v>101.43300570421019</v>
      </c>
      <c r="G19" s="192">
        <f ca="1">INDIRECT(G$1&amp;"!Q20")</f>
        <v>100.35947747936042</v>
      </c>
      <c r="H19" s="192">
        <f ca="1">INDIRECT(H$1&amp;"!Q20")</f>
        <v>99.661191076301378</v>
      </c>
      <c r="I19" s="192">
        <f ca="1">INDIRECT(I$1&amp;"!V20")</f>
        <v>101.25409688456691</v>
      </c>
      <c r="J19" s="192">
        <f ca="1">INDIRECT(J$1&amp;"!Q20")</f>
        <v>101.11607566453853</v>
      </c>
      <c r="K19" s="192">
        <f ca="1">INDIRECT(K$1&amp;"!V20")</f>
        <v>100.04468277900742</v>
      </c>
      <c r="L19" s="192">
        <f t="shared" ref="L19:AD19" ca="1" si="18">INDIRECT(L$1&amp;"!Q20")</f>
        <v>98.34312868623249</v>
      </c>
      <c r="M19" s="192">
        <f t="shared" ca="1" si="18"/>
        <v>100.6204460383417</v>
      </c>
      <c r="N19" s="192">
        <f t="shared" ca="1" si="18"/>
        <v>99.831852289257256</v>
      </c>
      <c r="O19" s="192">
        <f t="shared" ca="1" si="18"/>
        <v>100.12064310192019</v>
      </c>
      <c r="P19" s="192">
        <f t="shared" ca="1" si="18"/>
        <v>101.22818393851335</v>
      </c>
      <c r="Q19" s="192">
        <f t="shared" ca="1" si="18"/>
        <v>100.97073392640519</v>
      </c>
      <c r="R19" s="192">
        <f t="shared" ca="1" si="18"/>
        <v>100.3028720626632</v>
      </c>
      <c r="S19" s="192">
        <f t="shared" ca="1" si="18"/>
        <v>99.897629358903203</v>
      </c>
      <c r="T19" s="192">
        <f t="shared" ca="1" si="18"/>
        <v>99.234796394208459</v>
      </c>
      <c r="U19" s="192">
        <f t="shared" ca="1" si="18"/>
        <v>99.109211883379871</v>
      </c>
      <c r="V19" s="192">
        <f t="shared" ca="1" si="18"/>
        <v>100.83413626978664</v>
      </c>
      <c r="W19" s="192">
        <f t="shared" ca="1" si="18"/>
        <v>100.56403554960551</v>
      </c>
      <c r="X19" s="192">
        <f t="shared" ca="1" si="18"/>
        <v>99.448682921094417</v>
      </c>
      <c r="Y19" s="192">
        <f t="shared" ca="1" si="18"/>
        <v>97.975182268191233</v>
      </c>
      <c r="Z19" s="192">
        <f t="shared" ca="1" si="18"/>
        <v>100.9071678858047</v>
      </c>
      <c r="AA19" s="192">
        <f t="shared" ca="1" si="18"/>
        <v>101.72973957016436</v>
      </c>
      <c r="AB19" s="192">
        <f t="shared" ca="1" si="18"/>
        <v>96.988378311591077</v>
      </c>
      <c r="AC19" s="192">
        <f t="shared" ca="1" si="18"/>
        <v>102.52469865713371</v>
      </c>
      <c r="AD19" s="192">
        <f t="shared" ca="1" si="18"/>
        <v>99.712354961477757</v>
      </c>
      <c r="AE19" s="192">
        <f ca="1">INDIRECT(AE$1&amp;"!V20")</f>
        <v>99.10715825946383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W20"/>
  <sheetViews>
    <sheetView topLeftCell="C1" zoomScale="65" zoomScaleNormal="65" workbookViewId="0">
      <selection activeCell="AA11" sqref="AA11"/>
    </sheetView>
  </sheetViews>
  <sheetFormatPr defaultRowHeight="13.2" x14ac:dyDescent="0.2"/>
  <cols>
    <col min="1" max="1" width="4.109375" customWidth="1"/>
    <col min="2" max="12" width="10.77734375" customWidth="1"/>
    <col min="13" max="13" width="11.44140625" customWidth="1"/>
    <col min="14" max="14" width="6.6640625" customWidth="1"/>
    <col min="15" max="15" width="11.33203125" customWidth="1"/>
    <col min="16" max="16" width="10.5546875" customWidth="1"/>
    <col min="17" max="17" width="6.33203125" customWidth="1"/>
    <col min="18" max="21" width="3.6640625" style="2" customWidth="1"/>
    <col min="22" max="22" width="8.44140625" customWidth="1"/>
    <col min="23" max="23" width="9.88671875" customWidth="1"/>
    <col min="24" max="24" width="2" customWidth="1"/>
    <col min="25" max="25" width="2.109375" customWidth="1"/>
  </cols>
  <sheetData>
    <row r="1" spans="1:23" ht="20.100000000000001" customHeight="1" x14ac:dyDescent="0.45">
      <c r="F1" s="32" t="s">
        <v>66</v>
      </c>
    </row>
    <row r="2" spans="1:23" ht="16.2" x14ac:dyDescent="0.3">
      <c r="A2" s="50" t="s">
        <v>59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177" t="s">
        <v>147</v>
      </c>
      <c r="M2" s="176" t="s">
        <v>149</v>
      </c>
      <c r="N2" s="78" t="s">
        <v>32</v>
      </c>
      <c r="O2" s="78" t="s">
        <v>148</v>
      </c>
      <c r="P2" s="78" t="s">
        <v>150</v>
      </c>
      <c r="Q2" s="78" t="s">
        <v>32</v>
      </c>
      <c r="R2" s="58" t="s">
        <v>154</v>
      </c>
      <c r="S2" s="59" t="s">
        <v>155</v>
      </c>
      <c r="T2" s="59" t="s">
        <v>156</v>
      </c>
      <c r="U2" s="59" t="s">
        <v>157</v>
      </c>
      <c r="V2" s="31" t="s">
        <v>144</v>
      </c>
    </row>
    <row r="3" spans="1:23" ht="16.05" customHeight="1" x14ac:dyDescent="0.3">
      <c r="A3" s="37">
        <v>6</v>
      </c>
      <c r="B3" s="73"/>
      <c r="C3" s="73"/>
      <c r="D3" s="73"/>
      <c r="E3" s="73"/>
      <c r="F3" s="73"/>
      <c r="G3" s="73">
        <v>107.30869565217392</v>
      </c>
      <c r="H3" s="73"/>
      <c r="I3" s="73"/>
      <c r="J3" s="73"/>
      <c r="K3" s="73">
        <v>109.5</v>
      </c>
      <c r="L3" s="71">
        <v>110</v>
      </c>
      <c r="M3" s="68">
        <v>109.5</v>
      </c>
      <c r="N3" s="68"/>
      <c r="O3" s="71">
        <v>108</v>
      </c>
      <c r="P3" s="68">
        <f t="shared" ref="P3:P11" si="0">AVERAGE(C3,G3,H3)</f>
        <v>107.30869565217392</v>
      </c>
      <c r="Q3" s="68"/>
      <c r="R3" s="46">
        <v>107</v>
      </c>
      <c r="S3" s="47">
        <v>113</v>
      </c>
      <c r="T3" s="47">
        <v>105</v>
      </c>
      <c r="U3" s="47">
        <v>111</v>
      </c>
      <c r="V3" s="80">
        <f>P3/P3*100</f>
        <v>100</v>
      </c>
    </row>
    <row r="4" spans="1:23" ht="16.05" customHeight="1" x14ac:dyDescent="0.3">
      <c r="A4" s="37">
        <v>7</v>
      </c>
      <c r="B4" s="73">
        <v>109.98124999999997</v>
      </c>
      <c r="C4" s="180"/>
      <c r="D4" s="181"/>
      <c r="E4" s="73">
        <v>109.74</v>
      </c>
      <c r="F4" s="181"/>
      <c r="G4" s="73">
        <v>107.708</v>
      </c>
      <c r="H4" s="182"/>
      <c r="I4" s="181"/>
      <c r="J4" s="73">
        <v>110.64</v>
      </c>
      <c r="K4" s="73">
        <v>109.4</v>
      </c>
      <c r="L4" s="71">
        <v>110</v>
      </c>
      <c r="M4" s="68">
        <f t="shared" ref="M4:M10" si="1">AVERAGE(B4,D4,E4,F4,I4,J4,K4)</f>
        <v>109.9403125</v>
      </c>
      <c r="N4" s="68">
        <f>MAX(B4,D4,E4,F4,I4,J4)-MIN(B4,D4,E4,F4,I4,J4)</f>
        <v>0.90000000000000568</v>
      </c>
      <c r="O4" s="71">
        <v>108</v>
      </c>
      <c r="P4" s="68">
        <f t="shared" si="0"/>
        <v>107.708</v>
      </c>
      <c r="Q4" s="68">
        <f>MAX(C4,G4,I4,K4)-MIN(C4,G4,I4,K4)</f>
        <v>1.6920000000000073</v>
      </c>
      <c r="R4" s="46">
        <v>107</v>
      </c>
      <c r="S4" s="47">
        <v>113</v>
      </c>
      <c r="T4" s="47">
        <v>105</v>
      </c>
      <c r="U4" s="47">
        <v>111</v>
      </c>
      <c r="V4" s="80">
        <f>P4/P$3*100</f>
        <v>100.37210809934767</v>
      </c>
    </row>
    <row r="5" spans="1:23" ht="16.05" customHeight="1" x14ac:dyDescent="0.3">
      <c r="A5" s="37">
        <v>8</v>
      </c>
      <c r="B5" s="73">
        <v>110.09375</v>
      </c>
      <c r="C5" s="73">
        <v>106.53786363636362</v>
      </c>
      <c r="D5" s="68">
        <v>109.95833333333333</v>
      </c>
      <c r="E5" s="73">
        <v>109.45</v>
      </c>
      <c r="F5" s="73">
        <v>109.9</v>
      </c>
      <c r="G5" s="73">
        <v>107.29600000000001</v>
      </c>
      <c r="H5" s="73">
        <v>107.5</v>
      </c>
      <c r="I5" s="73">
        <v>110.675</v>
      </c>
      <c r="J5" s="73">
        <v>110.32</v>
      </c>
      <c r="K5" s="73">
        <v>109.2</v>
      </c>
      <c r="L5" s="71">
        <v>110</v>
      </c>
      <c r="M5" s="68">
        <f t="shared" si="1"/>
        <v>109.94244047619047</v>
      </c>
      <c r="N5" s="68">
        <f>MAX(B5,D5,E5,F5,I5,J5)-MIN(B5,D5,E5,F5,I5,J5)</f>
        <v>1.2249999999999943</v>
      </c>
      <c r="O5" s="71">
        <v>108</v>
      </c>
      <c r="P5" s="68">
        <f t="shared" si="0"/>
        <v>107.11128787878788</v>
      </c>
      <c r="Q5" s="68">
        <f t="shared" ref="Q5:Q10" si="2">MAX(B5,D5,E5,F5,I5,J5,K5)-MIN(B5,D5,E5,F5,I5,J5,K5)</f>
        <v>1.4749999999999943</v>
      </c>
      <c r="R5" s="46">
        <v>107</v>
      </c>
      <c r="S5" s="47">
        <v>113</v>
      </c>
      <c r="T5" s="47">
        <v>105</v>
      </c>
      <c r="U5" s="47">
        <v>111</v>
      </c>
      <c r="V5" s="80">
        <f t="shared" ref="V5:V20" si="3">P5/P$3*100</f>
        <v>99.816037486816626</v>
      </c>
    </row>
    <row r="6" spans="1:23" ht="16.05" customHeight="1" x14ac:dyDescent="0.3">
      <c r="A6" s="37">
        <v>9</v>
      </c>
      <c r="B6" s="73">
        <v>110.11875000000001</v>
      </c>
      <c r="C6" s="73">
        <v>106.70584999999998</v>
      </c>
      <c r="D6" s="68">
        <v>109.66666666666667</v>
      </c>
      <c r="E6" s="73">
        <v>109.59</v>
      </c>
      <c r="F6" s="73">
        <v>110.25</v>
      </c>
      <c r="G6" s="73">
        <v>107.71249999999999</v>
      </c>
      <c r="H6" s="73">
        <v>107.2</v>
      </c>
      <c r="I6" s="73">
        <v>110.64100000000001</v>
      </c>
      <c r="J6" s="73">
        <v>110.34</v>
      </c>
      <c r="K6" s="73">
        <v>109.5</v>
      </c>
      <c r="L6" s="71">
        <v>110</v>
      </c>
      <c r="M6" s="68">
        <f t="shared" si="1"/>
        <v>110.01520238095237</v>
      </c>
      <c r="N6" s="68">
        <f t="shared" ref="N6:N20" si="4">MAX(B6,D6,E6,F6,I6,J6)-MIN(B6,D6,E6,F6,I6,J6)</f>
        <v>1.0510000000000019</v>
      </c>
      <c r="O6" s="71">
        <v>108</v>
      </c>
      <c r="P6" s="68">
        <f t="shared" si="0"/>
        <v>107.20611666666666</v>
      </c>
      <c r="Q6" s="68">
        <f t="shared" si="2"/>
        <v>1.1410000000000053</v>
      </c>
      <c r="R6" s="46">
        <v>107</v>
      </c>
      <c r="S6" s="47">
        <v>113</v>
      </c>
      <c r="T6" s="47">
        <v>105</v>
      </c>
      <c r="U6" s="47">
        <v>111</v>
      </c>
      <c r="V6" s="80">
        <f t="shared" si="3"/>
        <v>99.904407573977267</v>
      </c>
    </row>
    <row r="7" spans="1:23" ht="16.05" customHeight="1" x14ac:dyDescent="0.3">
      <c r="A7" s="37">
        <v>10</v>
      </c>
      <c r="B7" s="73">
        <v>110.20000000000005</v>
      </c>
      <c r="C7" s="73">
        <v>106.55963157894735</v>
      </c>
      <c r="D7" s="68">
        <v>110</v>
      </c>
      <c r="E7" s="73">
        <v>109.64</v>
      </c>
      <c r="F7" s="73">
        <v>110.13636363636364</v>
      </c>
      <c r="G7" s="73">
        <v>107.0888888888889</v>
      </c>
      <c r="H7" s="73">
        <v>107</v>
      </c>
      <c r="I7" s="73">
        <v>110.66500000000001</v>
      </c>
      <c r="J7" s="73">
        <v>110.18</v>
      </c>
      <c r="K7" s="73">
        <v>109.2</v>
      </c>
      <c r="L7" s="71">
        <v>110</v>
      </c>
      <c r="M7" s="68">
        <f t="shared" si="1"/>
        <v>110.00305194805196</v>
      </c>
      <c r="N7" s="68">
        <f t="shared" si="4"/>
        <v>1.0250000000000057</v>
      </c>
      <c r="O7" s="71">
        <v>108</v>
      </c>
      <c r="P7" s="68">
        <f t="shared" si="0"/>
        <v>106.88284015594542</v>
      </c>
      <c r="Q7" s="68">
        <f t="shared" si="2"/>
        <v>1.4650000000000034</v>
      </c>
      <c r="R7" s="46">
        <v>107</v>
      </c>
      <c r="S7" s="47">
        <v>113</v>
      </c>
      <c r="T7" s="47">
        <v>105</v>
      </c>
      <c r="U7" s="47">
        <v>111</v>
      </c>
      <c r="V7" s="80">
        <f t="shared" si="3"/>
        <v>99.60314912632164</v>
      </c>
    </row>
    <row r="8" spans="1:23" ht="16.05" customHeight="1" x14ac:dyDescent="0.3">
      <c r="A8" s="37">
        <v>11</v>
      </c>
      <c r="B8" s="73">
        <v>110.409375</v>
      </c>
      <c r="C8" s="73">
        <v>106.4921052631579</v>
      </c>
      <c r="D8" s="68">
        <v>109.55</v>
      </c>
      <c r="E8" s="73">
        <v>109.69</v>
      </c>
      <c r="F8" s="73">
        <v>110.1</v>
      </c>
      <c r="G8" s="73">
        <v>106.61250000000001</v>
      </c>
      <c r="H8" s="73">
        <v>106.6</v>
      </c>
      <c r="I8" s="73">
        <v>110.505</v>
      </c>
      <c r="J8" s="73">
        <v>110.07</v>
      </c>
      <c r="K8" s="73">
        <v>109.7</v>
      </c>
      <c r="L8" s="71">
        <v>110</v>
      </c>
      <c r="M8" s="68">
        <f t="shared" si="1"/>
        <v>110.00348214285714</v>
      </c>
      <c r="N8" s="68">
        <f t="shared" si="4"/>
        <v>0.95499999999999829</v>
      </c>
      <c r="O8" s="71">
        <v>108</v>
      </c>
      <c r="P8" s="68">
        <f t="shared" si="0"/>
        <v>106.56820175438595</v>
      </c>
      <c r="Q8" s="68">
        <f t="shared" si="2"/>
        <v>0.95499999999999829</v>
      </c>
      <c r="R8" s="46">
        <v>107</v>
      </c>
      <c r="S8" s="47">
        <v>113</v>
      </c>
      <c r="T8" s="47">
        <v>105</v>
      </c>
      <c r="U8" s="47">
        <v>111</v>
      </c>
      <c r="V8" s="80">
        <f t="shared" si="3"/>
        <v>99.309940454231054</v>
      </c>
    </row>
    <row r="9" spans="1:23" ht="16.05" customHeight="1" x14ac:dyDescent="0.3">
      <c r="A9" s="37">
        <v>12</v>
      </c>
      <c r="B9" s="73">
        <v>110.31250000000003</v>
      </c>
      <c r="C9" s="73">
        <v>106.27625</v>
      </c>
      <c r="D9" s="68">
        <v>110</v>
      </c>
      <c r="E9" s="73">
        <v>109.87</v>
      </c>
      <c r="F9" s="73">
        <v>110.45</v>
      </c>
      <c r="G9" s="73">
        <v>106.16999999999999</v>
      </c>
      <c r="H9" s="73">
        <v>106.8</v>
      </c>
      <c r="I9" s="73">
        <v>110.565</v>
      </c>
      <c r="J9" s="73">
        <v>109.98</v>
      </c>
      <c r="K9" s="73">
        <v>109.8</v>
      </c>
      <c r="L9" s="71">
        <v>110</v>
      </c>
      <c r="M9" s="68">
        <f t="shared" si="1"/>
        <v>110.13964285714285</v>
      </c>
      <c r="N9" s="68">
        <f t="shared" si="4"/>
        <v>0.69499999999999318</v>
      </c>
      <c r="O9" s="71">
        <v>108</v>
      </c>
      <c r="P9" s="68">
        <f t="shared" si="0"/>
        <v>106.41541666666666</v>
      </c>
      <c r="Q9" s="68">
        <f t="shared" si="2"/>
        <v>0.76500000000000057</v>
      </c>
      <c r="R9" s="46">
        <v>107</v>
      </c>
      <c r="S9" s="47">
        <v>113</v>
      </c>
      <c r="T9" s="47">
        <v>105</v>
      </c>
      <c r="U9" s="47">
        <v>111</v>
      </c>
      <c r="V9" s="80">
        <f t="shared" si="3"/>
        <v>99.167561417014412</v>
      </c>
    </row>
    <row r="10" spans="1:23" ht="16.05" customHeight="1" x14ac:dyDescent="0.3">
      <c r="A10" s="37">
        <v>1</v>
      </c>
      <c r="B10" s="73">
        <v>110.22500000000004</v>
      </c>
      <c r="C10" s="73">
        <v>106.45699999999999</v>
      </c>
      <c r="D10" s="68">
        <v>110</v>
      </c>
      <c r="E10" s="73">
        <v>109.78</v>
      </c>
      <c r="F10" s="73">
        <v>109.66666666666667</v>
      </c>
      <c r="G10" s="73">
        <v>107.21499999999999</v>
      </c>
      <c r="H10" s="73">
        <v>106.4</v>
      </c>
      <c r="I10" s="73">
        <v>110.629</v>
      </c>
      <c r="J10" s="73">
        <v>110.26</v>
      </c>
      <c r="K10" s="73">
        <v>108.4</v>
      </c>
      <c r="L10" s="71">
        <v>110</v>
      </c>
      <c r="M10" s="68">
        <f t="shared" si="1"/>
        <v>109.8515238095238</v>
      </c>
      <c r="N10" s="68">
        <f t="shared" si="4"/>
        <v>0.96233333333333348</v>
      </c>
      <c r="O10" s="71">
        <v>108</v>
      </c>
      <c r="P10" s="68">
        <f t="shared" si="0"/>
        <v>106.69066666666667</v>
      </c>
      <c r="Q10" s="68">
        <f t="shared" si="2"/>
        <v>2.2289999999999992</v>
      </c>
      <c r="R10" s="46">
        <v>107</v>
      </c>
      <c r="S10" s="47">
        <v>113</v>
      </c>
      <c r="T10" s="47">
        <v>105</v>
      </c>
      <c r="U10" s="47">
        <v>111</v>
      </c>
      <c r="V10" s="80">
        <f t="shared" si="3"/>
        <v>99.424064395013701</v>
      </c>
    </row>
    <row r="11" spans="1:23" ht="16.05" customHeight="1" x14ac:dyDescent="0.3">
      <c r="A11" s="37">
        <v>2</v>
      </c>
      <c r="B11" s="73">
        <v>110.265625</v>
      </c>
      <c r="C11" s="73">
        <v>106.33684210526316</v>
      </c>
      <c r="D11" s="68">
        <v>109.66666666666667</v>
      </c>
      <c r="E11" s="73">
        <v>109.82</v>
      </c>
      <c r="F11" s="73">
        <v>110.26315789473684</v>
      </c>
      <c r="G11" s="73">
        <v>106.92105263157896</v>
      </c>
      <c r="H11" s="73">
        <v>106.6</v>
      </c>
      <c r="I11" s="73">
        <v>110.68600000000001</v>
      </c>
      <c r="J11" s="73">
        <v>110.02</v>
      </c>
      <c r="K11" s="73">
        <v>108.6</v>
      </c>
      <c r="L11" s="71">
        <v>110</v>
      </c>
      <c r="M11" s="68">
        <f t="shared" ref="M11:M20" si="5">AVERAGE(B11,D11,E11,F11,I11,J11,K11)</f>
        <v>109.90306422305764</v>
      </c>
      <c r="N11" s="68">
        <f t="shared" si="4"/>
        <v>1.0193333333333356</v>
      </c>
      <c r="O11" s="71">
        <v>108</v>
      </c>
      <c r="P11" s="68">
        <f t="shared" si="0"/>
        <v>106.61929824561405</v>
      </c>
      <c r="Q11" s="68">
        <f t="shared" ref="Q11:Q20" si="6">MAX(B11,C11,D11,E11,F11,I11,J11,K11)-MIN(B11,C11,D11,E11,F11,I11,J11,K11)</f>
        <v>4.3491578947368481</v>
      </c>
      <c r="R11" s="46">
        <v>107</v>
      </c>
      <c r="S11" s="47">
        <v>113</v>
      </c>
      <c r="T11" s="47">
        <v>105</v>
      </c>
      <c r="U11" s="47">
        <v>111</v>
      </c>
      <c r="V11" s="80">
        <f t="shared" si="3"/>
        <v>99.357556810871642</v>
      </c>
    </row>
    <row r="12" spans="1:23" ht="16.05" customHeight="1" x14ac:dyDescent="0.3">
      <c r="A12" s="37">
        <v>3</v>
      </c>
      <c r="B12" s="73">
        <v>110.32812500000003</v>
      </c>
      <c r="C12" s="73">
        <v>106.28333333333337</v>
      </c>
      <c r="D12" s="68">
        <v>109.91304347826087</v>
      </c>
      <c r="E12" s="73">
        <v>109.75</v>
      </c>
      <c r="F12" s="73">
        <v>110.22727272727273</v>
      </c>
      <c r="G12" s="73">
        <v>107.02083333333333</v>
      </c>
      <c r="H12" s="73">
        <v>106.4</v>
      </c>
      <c r="I12" s="73">
        <v>110.741</v>
      </c>
      <c r="J12" s="73">
        <v>109.93</v>
      </c>
      <c r="K12" s="73">
        <v>109</v>
      </c>
      <c r="L12" s="71">
        <v>110</v>
      </c>
      <c r="M12" s="68">
        <f t="shared" si="5"/>
        <v>109.9842058865048</v>
      </c>
      <c r="N12" s="68">
        <f t="shared" si="4"/>
        <v>0.99099999999999966</v>
      </c>
      <c r="O12" s="71">
        <v>108</v>
      </c>
      <c r="P12" s="68">
        <f t="shared" ref="P12:P20" si="7">AVERAGE(C12,G12,H12)</f>
        <v>106.56805555555557</v>
      </c>
      <c r="Q12" s="68">
        <f t="shared" si="6"/>
        <v>4.4576666666666256</v>
      </c>
      <c r="R12" s="46">
        <v>107</v>
      </c>
      <c r="S12" s="47">
        <v>113</v>
      </c>
      <c r="T12" s="47">
        <v>105</v>
      </c>
      <c r="U12" s="47">
        <v>111</v>
      </c>
      <c r="V12" s="80">
        <f t="shared" si="3"/>
        <v>99.309804212867306</v>
      </c>
    </row>
    <row r="13" spans="1:23" ht="16.05" customHeight="1" x14ac:dyDescent="0.3">
      <c r="A13" s="37">
        <v>4</v>
      </c>
      <c r="B13" s="73">
        <v>110.20625</v>
      </c>
      <c r="C13" s="73">
        <v>105.56428571428572</v>
      </c>
      <c r="D13" s="68">
        <v>109.9047619047619</v>
      </c>
      <c r="E13" s="73">
        <v>109.81</v>
      </c>
      <c r="F13" s="73">
        <v>110</v>
      </c>
      <c r="G13" s="73">
        <v>107.5642857142857</v>
      </c>
      <c r="H13" s="73">
        <v>108.4</v>
      </c>
      <c r="I13" s="73">
        <v>110.724</v>
      </c>
      <c r="J13" s="73">
        <v>110.11</v>
      </c>
      <c r="K13" s="73">
        <v>109</v>
      </c>
      <c r="L13" s="71">
        <v>110</v>
      </c>
      <c r="M13" s="68">
        <f t="shared" si="5"/>
        <v>109.96500170068028</v>
      </c>
      <c r="N13" s="68">
        <f t="shared" si="4"/>
        <v>0.91400000000000148</v>
      </c>
      <c r="O13" s="71">
        <v>108</v>
      </c>
      <c r="P13" s="68">
        <f t="shared" si="7"/>
        <v>107.17619047619048</v>
      </c>
      <c r="Q13" s="68">
        <f t="shared" si="6"/>
        <v>5.159714285714287</v>
      </c>
      <c r="R13" s="46">
        <v>107</v>
      </c>
      <c r="S13" s="47">
        <v>113</v>
      </c>
      <c r="T13" s="47">
        <v>105</v>
      </c>
      <c r="U13" s="47">
        <v>111</v>
      </c>
      <c r="V13" s="80">
        <f t="shared" si="3"/>
        <v>99.876519628555599</v>
      </c>
    </row>
    <row r="14" spans="1:23" ht="16.05" customHeight="1" x14ac:dyDescent="0.3">
      <c r="A14" s="37">
        <v>5</v>
      </c>
      <c r="B14" s="73">
        <v>110.128125</v>
      </c>
      <c r="C14" s="73">
        <v>107.26028571428569</v>
      </c>
      <c r="D14" s="68">
        <v>109.7</v>
      </c>
      <c r="E14" s="73">
        <v>109.56</v>
      </c>
      <c r="F14" s="73">
        <v>110.08333333333333</v>
      </c>
      <c r="G14" s="73">
        <v>107.80588235294118</v>
      </c>
      <c r="H14" s="73">
        <v>108.3</v>
      </c>
      <c r="I14" s="73">
        <v>110.425</v>
      </c>
      <c r="J14" s="73">
        <v>110.04</v>
      </c>
      <c r="K14" s="73">
        <v>109.6</v>
      </c>
      <c r="L14" s="71">
        <v>110</v>
      </c>
      <c r="M14" s="68">
        <f t="shared" si="5"/>
        <v>109.93377976190474</v>
      </c>
      <c r="N14" s="68">
        <f t="shared" si="4"/>
        <v>0.86499999999999488</v>
      </c>
      <c r="O14" s="71">
        <v>108</v>
      </c>
      <c r="P14" s="68">
        <f t="shared" si="7"/>
        <v>107.78872268907561</v>
      </c>
      <c r="Q14" s="68">
        <f t="shared" si="6"/>
        <v>3.1647142857143109</v>
      </c>
      <c r="R14" s="46">
        <v>107</v>
      </c>
      <c r="S14" s="47">
        <v>113</v>
      </c>
      <c r="T14" s="47">
        <v>105</v>
      </c>
      <c r="U14" s="47">
        <v>111</v>
      </c>
      <c r="V14" s="80">
        <f t="shared" si="3"/>
        <v>100.44733284100072</v>
      </c>
    </row>
    <row r="15" spans="1:23" ht="16.05" customHeight="1" x14ac:dyDescent="0.3">
      <c r="A15" s="37">
        <v>6</v>
      </c>
      <c r="B15" s="73">
        <v>110.15937499999998</v>
      </c>
      <c r="C15" s="73">
        <v>105.99761904761904</v>
      </c>
      <c r="D15" s="68">
        <v>109.30434782608695</v>
      </c>
      <c r="E15" s="73">
        <v>109.57</v>
      </c>
      <c r="F15" s="73">
        <v>110.4</v>
      </c>
      <c r="G15" s="73">
        <v>108.425</v>
      </c>
      <c r="H15" s="73">
        <v>107.8</v>
      </c>
      <c r="I15" s="73">
        <v>110.218</v>
      </c>
      <c r="J15" s="73">
        <v>110.22</v>
      </c>
      <c r="K15" s="73">
        <v>108.6</v>
      </c>
      <c r="L15" s="71">
        <v>110</v>
      </c>
      <c r="M15" s="68">
        <f t="shared" si="5"/>
        <v>109.781674689441</v>
      </c>
      <c r="N15" s="68">
        <f t="shared" si="4"/>
        <v>1.0956521739130523</v>
      </c>
      <c r="O15" s="71">
        <v>108</v>
      </c>
      <c r="P15" s="68">
        <f t="shared" si="7"/>
        <v>107.40753968253968</v>
      </c>
      <c r="Q15" s="68">
        <f t="shared" si="6"/>
        <v>4.4023809523809661</v>
      </c>
      <c r="R15" s="46">
        <v>107</v>
      </c>
      <c r="S15" s="47">
        <v>113</v>
      </c>
      <c r="T15" s="47">
        <v>105</v>
      </c>
      <c r="U15" s="47">
        <v>111</v>
      </c>
      <c r="V15" s="80">
        <f t="shared" si="3"/>
        <v>100.09211185520897</v>
      </c>
      <c r="W15" s="8"/>
    </row>
    <row r="16" spans="1:23" ht="16.05" customHeight="1" x14ac:dyDescent="0.3">
      <c r="A16" s="37">
        <v>7</v>
      </c>
      <c r="B16" s="73">
        <v>109.96875</v>
      </c>
      <c r="C16" s="73">
        <v>105.97</v>
      </c>
      <c r="D16" s="68">
        <v>109.61904761904762</v>
      </c>
      <c r="E16" s="73">
        <v>109.36</v>
      </c>
      <c r="F16" s="73">
        <v>110.25</v>
      </c>
      <c r="G16" s="73">
        <v>107.45</v>
      </c>
      <c r="H16" s="73">
        <v>107.4</v>
      </c>
      <c r="I16" s="73">
        <v>110.35899999999999</v>
      </c>
      <c r="J16" s="73">
        <v>110.26</v>
      </c>
      <c r="K16" s="73">
        <v>110</v>
      </c>
      <c r="L16" s="71">
        <v>110</v>
      </c>
      <c r="M16" s="68">
        <f t="shared" si="5"/>
        <v>109.97382823129252</v>
      </c>
      <c r="N16" s="68">
        <f t="shared" si="4"/>
        <v>0.99899999999999523</v>
      </c>
      <c r="O16" s="71">
        <v>108</v>
      </c>
      <c r="P16" s="68">
        <f t="shared" si="7"/>
        <v>106.94000000000001</v>
      </c>
      <c r="Q16" s="68">
        <f t="shared" si="6"/>
        <v>4.3889999999999958</v>
      </c>
      <c r="R16" s="46">
        <v>107</v>
      </c>
      <c r="S16" s="47">
        <v>113</v>
      </c>
      <c r="T16" s="47">
        <v>105</v>
      </c>
      <c r="U16" s="47">
        <v>111</v>
      </c>
      <c r="V16" s="80">
        <f t="shared" si="3"/>
        <v>99.656415866455987</v>
      </c>
      <c r="W16" s="8"/>
    </row>
    <row r="17" spans="1:23" ht="16.05" customHeight="1" x14ac:dyDescent="0.3">
      <c r="A17" s="37">
        <v>8</v>
      </c>
      <c r="B17" s="73">
        <v>110.01249999999999</v>
      </c>
      <c r="C17" s="73">
        <v>106.65625</v>
      </c>
      <c r="D17" s="195">
        <v>109.54545454545455</v>
      </c>
      <c r="E17" s="73">
        <v>109.79</v>
      </c>
      <c r="F17" s="73">
        <v>109.93333333333334</v>
      </c>
      <c r="G17" s="73">
        <v>107.4105263157895</v>
      </c>
      <c r="H17" s="73">
        <v>107.1</v>
      </c>
      <c r="I17" s="73">
        <v>110.116</v>
      </c>
      <c r="J17" s="73">
        <v>110.21</v>
      </c>
      <c r="K17" s="73">
        <v>109.4</v>
      </c>
      <c r="L17" s="71">
        <v>110</v>
      </c>
      <c r="M17" s="68">
        <f t="shared" si="5"/>
        <v>109.85818398268398</v>
      </c>
      <c r="N17" s="68">
        <f t="shared" si="4"/>
        <v>0.664545454545447</v>
      </c>
      <c r="O17" s="71">
        <v>108</v>
      </c>
      <c r="P17" s="68">
        <f t="shared" si="7"/>
        <v>107.05559210526316</v>
      </c>
      <c r="Q17" s="68">
        <f t="shared" si="6"/>
        <v>3.5537499999999937</v>
      </c>
      <c r="R17" s="46">
        <v>107</v>
      </c>
      <c r="S17" s="47">
        <v>113</v>
      </c>
      <c r="T17" s="47">
        <v>105</v>
      </c>
      <c r="U17" s="47">
        <v>111</v>
      </c>
      <c r="V17" s="80">
        <f t="shared" si="3"/>
        <v>99.764135100727387</v>
      </c>
      <c r="W17" s="8"/>
    </row>
    <row r="18" spans="1:23" ht="16.05" customHeight="1" x14ac:dyDescent="0.3">
      <c r="A18" s="37">
        <v>9</v>
      </c>
      <c r="B18" s="73">
        <v>109.99374999999998</v>
      </c>
      <c r="C18" s="73">
        <v>106.78749999999999</v>
      </c>
      <c r="D18" s="68">
        <v>109.65625000000001</v>
      </c>
      <c r="E18" s="73">
        <v>109.46</v>
      </c>
      <c r="F18" s="73">
        <v>110.15</v>
      </c>
      <c r="G18" s="73">
        <v>107.98571428571428</v>
      </c>
      <c r="H18" s="73">
        <v>107.6</v>
      </c>
      <c r="I18" s="73">
        <v>110.239</v>
      </c>
      <c r="J18" s="73">
        <v>109.94</v>
      </c>
      <c r="K18" s="73">
        <v>109.1</v>
      </c>
      <c r="L18" s="71">
        <v>110</v>
      </c>
      <c r="M18" s="68">
        <f t="shared" si="5"/>
        <v>109.79128571428573</v>
      </c>
      <c r="N18" s="68">
        <f t="shared" si="4"/>
        <v>0.77900000000001057</v>
      </c>
      <c r="O18" s="71">
        <v>108</v>
      </c>
      <c r="P18" s="68">
        <f t="shared" si="7"/>
        <v>107.4577380952381</v>
      </c>
      <c r="Q18" s="68">
        <f t="shared" si="6"/>
        <v>3.45150000000001</v>
      </c>
      <c r="R18" s="46">
        <v>107</v>
      </c>
      <c r="S18" s="47">
        <v>113</v>
      </c>
      <c r="T18" s="47">
        <v>105</v>
      </c>
      <c r="U18" s="47">
        <v>111</v>
      </c>
      <c r="V18" s="80">
        <f t="shared" si="3"/>
        <v>100.13889130061489</v>
      </c>
      <c r="W18" s="8"/>
    </row>
    <row r="19" spans="1:23" ht="16.05" customHeight="1" x14ac:dyDescent="0.3">
      <c r="A19" s="37">
        <v>10</v>
      </c>
      <c r="B19" s="73">
        <v>110.04375000000003</v>
      </c>
      <c r="C19" s="73">
        <v>106.72457142857145</v>
      </c>
      <c r="D19" s="73">
        <v>109.9047619047619</v>
      </c>
      <c r="E19" s="73">
        <v>109.12</v>
      </c>
      <c r="F19" s="73">
        <v>110.22727272727273</v>
      </c>
      <c r="G19" s="73">
        <v>108.5086956521739</v>
      </c>
      <c r="H19" s="73">
        <v>107.8</v>
      </c>
      <c r="I19" s="73">
        <v>110.21899999999999</v>
      </c>
      <c r="J19" s="73">
        <v>110.27</v>
      </c>
      <c r="K19" s="73">
        <v>109.5</v>
      </c>
      <c r="L19" s="71">
        <v>110</v>
      </c>
      <c r="M19" s="68">
        <f t="shared" si="5"/>
        <v>109.89782637600494</v>
      </c>
      <c r="N19" s="68">
        <f t="shared" si="4"/>
        <v>1.1499999999999915</v>
      </c>
      <c r="O19" s="71">
        <v>108</v>
      </c>
      <c r="P19" s="68">
        <f t="shared" si="7"/>
        <v>107.67775569358179</v>
      </c>
      <c r="Q19" s="68">
        <f t="shared" si="6"/>
        <v>3.5454285714285447</v>
      </c>
      <c r="R19" s="46">
        <v>107</v>
      </c>
      <c r="S19" s="47">
        <v>113</v>
      </c>
      <c r="T19" s="47">
        <v>105</v>
      </c>
      <c r="U19" s="47">
        <v>111</v>
      </c>
      <c r="V19" s="80">
        <f t="shared" si="3"/>
        <v>100.34392370456548</v>
      </c>
      <c r="W19" s="8"/>
    </row>
    <row r="20" spans="1:23" ht="16.05" customHeight="1" x14ac:dyDescent="0.3">
      <c r="A20" s="39">
        <v>11</v>
      </c>
      <c r="B20" s="73">
        <v>110.19166666666666</v>
      </c>
      <c r="C20" s="73">
        <v>108.37776190476191</v>
      </c>
      <c r="D20" s="68"/>
      <c r="E20" s="73"/>
      <c r="F20" s="73">
        <v>110.19047619047619</v>
      </c>
      <c r="G20" s="73"/>
      <c r="H20" s="73">
        <v>107.1</v>
      </c>
      <c r="I20" s="73"/>
      <c r="J20" s="73"/>
      <c r="K20" s="73">
        <v>108.3</v>
      </c>
      <c r="L20" s="71">
        <v>110</v>
      </c>
      <c r="M20" s="68">
        <f t="shared" si="5"/>
        <v>109.5607142857143</v>
      </c>
      <c r="N20" s="68">
        <f t="shared" si="4"/>
        <v>1.1904761904730776E-3</v>
      </c>
      <c r="O20" s="71">
        <v>108</v>
      </c>
      <c r="P20" s="68">
        <f t="shared" si="7"/>
        <v>107.73888095238095</v>
      </c>
      <c r="Q20" s="68">
        <f t="shared" si="6"/>
        <v>1.8916666666666657</v>
      </c>
      <c r="R20" s="46">
        <v>107</v>
      </c>
      <c r="S20" s="47">
        <v>113</v>
      </c>
      <c r="T20" s="47">
        <v>105</v>
      </c>
      <c r="U20" s="47">
        <v>111</v>
      </c>
      <c r="V20" s="80">
        <f t="shared" si="3"/>
        <v>100.40088577872703</v>
      </c>
      <c r="W20" s="8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R31"/>
  <sheetViews>
    <sheetView zoomScale="65" zoomScaleNormal="65" workbookViewId="0">
      <selection activeCell="M20" sqref="M20"/>
    </sheetView>
  </sheetViews>
  <sheetFormatPr defaultRowHeight="13.2" x14ac:dyDescent="0.2"/>
  <cols>
    <col min="1" max="1" width="3.6640625" customWidth="1"/>
    <col min="2" max="2" width="9.6640625" customWidth="1"/>
    <col min="3" max="3" width="10" bestFit="1" customWidth="1"/>
    <col min="4" max="4" width="9.33203125" customWidth="1"/>
    <col min="5" max="5" width="10.44140625" customWidth="1"/>
    <col min="6" max="6" width="9.44140625" customWidth="1"/>
    <col min="7" max="7" width="9.77734375" customWidth="1"/>
    <col min="8" max="8" width="10.33203125" customWidth="1"/>
    <col min="9" max="9" width="10.6640625" customWidth="1"/>
    <col min="10" max="10" width="9.6640625" customWidth="1"/>
    <col min="11" max="11" width="9.33203125" customWidth="1"/>
    <col min="12" max="12" width="8.6640625" style="2" customWidth="1"/>
    <col min="13" max="13" width="9.77734375" style="2" customWidth="1"/>
    <col min="14" max="14" width="7.664062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32" t="s">
        <v>18</v>
      </c>
    </row>
    <row r="2" spans="1:18" ht="16.05" customHeight="1" x14ac:dyDescent="0.3">
      <c r="A2" s="50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45" t="s">
        <v>53</v>
      </c>
      <c r="N2" s="45" t="s">
        <v>32</v>
      </c>
      <c r="O2" s="46" t="s">
        <v>33</v>
      </c>
      <c r="P2" s="47" t="s">
        <v>34</v>
      </c>
      <c r="Q2" s="31" t="s">
        <v>144</v>
      </c>
    </row>
    <row r="3" spans="1:18" ht="16.05" customHeight="1" x14ac:dyDescent="0.3">
      <c r="A3" s="37">
        <v>6</v>
      </c>
      <c r="B3" s="74"/>
      <c r="C3" s="74"/>
      <c r="D3" s="74"/>
      <c r="E3" s="74"/>
      <c r="F3" s="74"/>
      <c r="G3" s="74">
        <v>11.436</v>
      </c>
      <c r="H3" s="74"/>
      <c r="I3" s="74"/>
      <c r="J3" s="74"/>
      <c r="K3" s="74">
        <v>11.5</v>
      </c>
      <c r="L3" s="73">
        <v>11.4</v>
      </c>
      <c r="M3" s="75">
        <f t="shared" ref="M3" si="0">AVERAGE(B3:K3)</f>
        <v>11.468</v>
      </c>
      <c r="N3" s="75">
        <f t="shared" ref="N3:N20" si="1">MAX(B3:K3)-MIN(B3:K3)</f>
        <v>6.4000000000000057E-2</v>
      </c>
      <c r="O3" s="60">
        <v>10.9</v>
      </c>
      <c r="P3" s="61">
        <v>11.9</v>
      </c>
      <c r="Q3" s="80">
        <f>M3/M3*100</f>
        <v>100</v>
      </c>
    </row>
    <row r="4" spans="1:18" ht="16.05" customHeight="1" x14ac:dyDescent="0.3">
      <c r="A4" s="37">
        <v>7</v>
      </c>
      <c r="B4" s="74">
        <v>11.415624999999997</v>
      </c>
      <c r="C4" s="183"/>
      <c r="D4" s="184"/>
      <c r="E4" s="74">
        <v>11.17</v>
      </c>
      <c r="F4" s="184"/>
      <c r="G4" s="74">
        <v>11.266666666666666</v>
      </c>
      <c r="H4" s="185"/>
      <c r="I4" s="184"/>
      <c r="J4" s="74">
        <v>11.29</v>
      </c>
      <c r="K4" s="74">
        <v>11.5</v>
      </c>
      <c r="L4" s="73">
        <v>11.4</v>
      </c>
      <c r="M4" s="75">
        <f t="shared" ref="M4:M20" si="2">AVERAGE(B4:K4)</f>
        <v>11.328458333333332</v>
      </c>
      <c r="N4" s="75">
        <f t="shared" si="1"/>
        <v>0.33000000000000007</v>
      </c>
      <c r="O4" s="60">
        <v>10.9</v>
      </c>
      <c r="P4" s="61">
        <v>11.9</v>
      </c>
      <c r="Q4" s="80">
        <f>M4/M$3*100</f>
        <v>98.78320834786652</v>
      </c>
    </row>
    <row r="5" spans="1:18" ht="16.05" customHeight="1" x14ac:dyDescent="0.3">
      <c r="A5" s="37">
        <v>8</v>
      </c>
      <c r="B5" s="74">
        <v>11.415624999999999</v>
      </c>
      <c r="C5" s="74">
        <v>11.401454545454545</v>
      </c>
      <c r="D5" s="75">
        <v>11.391666666666667</v>
      </c>
      <c r="E5" s="74">
        <v>11.24</v>
      </c>
      <c r="F5" s="74">
        <v>11.36</v>
      </c>
      <c r="G5" s="74">
        <v>11.217307692307694</v>
      </c>
      <c r="H5" s="74">
        <v>11.47</v>
      </c>
      <c r="I5" s="74">
        <v>11.404999999999999</v>
      </c>
      <c r="J5" s="74">
        <v>11.25</v>
      </c>
      <c r="K5" s="74">
        <v>11.5</v>
      </c>
      <c r="L5" s="73">
        <v>11.4</v>
      </c>
      <c r="M5" s="75">
        <f t="shared" si="2"/>
        <v>11.36510539044289</v>
      </c>
      <c r="N5" s="75">
        <f t="shared" si="1"/>
        <v>0.28269230769230624</v>
      </c>
      <c r="O5" s="60">
        <v>10.9</v>
      </c>
      <c r="P5" s="61">
        <v>11.9</v>
      </c>
      <c r="Q5" s="80">
        <f t="shared" ref="Q5:Q20" si="3">M5/M$3*100</f>
        <v>99.102767618092869</v>
      </c>
    </row>
    <row r="6" spans="1:18" ht="16.05" customHeight="1" x14ac:dyDescent="0.3">
      <c r="A6" s="37">
        <v>9</v>
      </c>
      <c r="B6" s="74">
        <v>11.393749999999999</v>
      </c>
      <c r="C6" s="74">
        <v>11.500399999999999</v>
      </c>
      <c r="D6" s="75">
        <v>11.405555555555559</v>
      </c>
      <c r="E6" s="74">
        <v>11.26</v>
      </c>
      <c r="F6" s="74">
        <v>11.375000000000004</v>
      </c>
      <c r="G6" s="74">
        <v>11.268749999999999</v>
      </c>
      <c r="H6" s="74">
        <v>11.39</v>
      </c>
      <c r="I6" s="74">
        <v>11.331</v>
      </c>
      <c r="J6" s="74">
        <v>11.28</v>
      </c>
      <c r="K6" s="74">
        <v>11.5</v>
      </c>
      <c r="L6" s="73">
        <v>11.4</v>
      </c>
      <c r="M6" s="75">
        <f t="shared" si="2"/>
        <v>11.370445555555555</v>
      </c>
      <c r="N6" s="75">
        <f t="shared" si="1"/>
        <v>0.24039999999999928</v>
      </c>
      <c r="O6" s="60">
        <v>10.9</v>
      </c>
      <c r="P6" s="61">
        <v>11.9</v>
      </c>
      <c r="Q6" s="80">
        <f t="shared" si="3"/>
        <v>99.149333410843695</v>
      </c>
    </row>
    <row r="7" spans="1:18" ht="16.05" customHeight="1" x14ac:dyDescent="0.3">
      <c r="A7" s="37">
        <v>10</v>
      </c>
      <c r="B7" s="74">
        <v>11.362500000000001</v>
      </c>
      <c r="C7" s="74">
        <v>11.531578947368422</v>
      </c>
      <c r="D7" s="75">
        <v>11.6</v>
      </c>
      <c r="E7" s="74">
        <v>11.22</v>
      </c>
      <c r="F7" s="74">
        <v>11.427272727272729</v>
      </c>
      <c r="G7" s="74">
        <v>11.286666666666667</v>
      </c>
      <c r="H7" s="74">
        <v>11.45</v>
      </c>
      <c r="I7" s="74">
        <v>11.478</v>
      </c>
      <c r="J7" s="74">
        <v>11.23</v>
      </c>
      <c r="K7" s="74">
        <v>11.4</v>
      </c>
      <c r="L7" s="73">
        <v>11.4</v>
      </c>
      <c r="M7" s="75">
        <f t="shared" si="2"/>
        <v>11.398601834130783</v>
      </c>
      <c r="N7" s="75">
        <f t="shared" si="1"/>
        <v>0.37999999999999901</v>
      </c>
      <c r="O7" s="60">
        <v>10.9</v>
      </c>
      <c r="P7" s="61">
        <v>11.9</v>
      </c>
      <c r="Q7" s="80">
        <f t="shared" si="3"/>
        <v>99.394853803023921</v>
      </c>
    </row>
    <row r="8" spans="1:18" ht="16.05" customHeight="1" x14ac:dyDescent="0.3">
      <c r="A8" s="37">
        <v>11</v>
      </c>
      <c r="B8" s="74">
        <v>11.381250000000001</v>
      </c>
      <c r="C8" s="74">
        <v>11.536052631578947</v>
      </c>
      <c r="D8" s="75">
        <v>11.484999999999999</v>
      </c>
      <c r="E8" s="74">
        <v>11.19</v>
      </c>
      <c r="F8" s="74">
        <v>11.385000000000002</v>
      </c>
      <c r="G8" s="74">
        <v>11.303472222222226</v>
      </c>
      <c r="H8" s="74">
        <v>11.32</v>
      </c>
      <c r="I8" s="74">
        <v>11.736000000000001</v>
      </c>
      <c r="J8" s="74">
        <v>11.31</v>
      </c>
      <c r="K8" s="74">
        <v>11.6</v>
      </c>
      <c r="L8" s="73">
        <v>11.4</v>
      </c>
      <c r="M8" s="75">
        <f t="shared" si="2"/>
        <v>11.424677485380117</v>
      </c>
      <c r="N8" s="75">
        <f t="shared" si="1"/>
        <v>0.54600000000000115</v>
      </c>
      <c r="O8" s="60">
        <v>10.9</v>
      </c>
      <c r="P8" s="61">
        <v>11.9</v>
      </c>
      <c r="Q8" s="80">
        <f t="shared" si="3"/>
        <v>99.622231299094153</v>
      </c>
    </row>
    <row r="9" spans="1:18" ht="16.05" customHeight="1" x14ac:dyDescent="0.3">
      <c r="A9" s="37">
        <v>12</v>
      </c>
      <c r="B9" s="74">
        <v>11.453125</v>
      </c>
      <c r="C9" s="74">
        <v>11.474149999999998</v>
      </c>
      <c r="D9" s="75">
        <v>11.490909090909092</v>
      </c>
      <c r="E9" s="74">
        <v>11.19</v>
      </c>
      <c r="F9" s="74">
        <v>11.430000000000003</v>
      </c>
      <c r="G9" s="74">
        <v>11.255000000000003</v>
      </c>
      <c r="H9" s="74">
        <v>11.4</v>
      </c>
      <c r="I9" s="74">
        <v>11.784000000000001</v>
      </c>
      <c r="J9" s="74">
        <v>11.35</v>
      </c>
      <c r="K9" s="74">
        <v>11.5</v>
      </c>
      <c r="L9" s="73">
        <v>11.4</v>
      </c>
      <c r="M9" s="75">
        <f t="shared" si="2"/>
        <v>11.432718409090912</v>
      </c>
      <c r="N9" s="75">
        <f t="shared" si="1"/>
        <v>0.59400000000000119</v>
      </c>
      <c r="O9" s="60">
        <v>10.9</v>
      </c>
      <c r="P9" s="61">
        <v>11.9</v>
      </c>
      <c r="Q9" s="80">
        <f t="shared" si="3"/>
        <v>99.692347480736927</v>
      </c>
    </row>
    <row r="10" spans="1:18" ht="16.05" customHeight="1" x14ac:dyDescent="0.3">
      <c r="A10" s="37">
        <v>1</v>
      </c>
      <c r="B10" s="74">
        <v>11.312499999999998</v>
      </c>
      <c r="C10" s="74">
        <v>11.408157894736844</v>
      </c>
      <c r="D10" s="75">
        <v>11.473684210526315</v>
      </c>
      <c r="E10" s="74">
        <v>11.28</v>
      </c>
      <c r="F10" s="74">
        <v>11.428571428571431</v>
      </c>
      <c r="G10" s="74">
        <v>11.325757575757578</v>
      </c>
      <c r="H10" s="74">
        <v>11.41</v>
      </c>
      <c r="I10" s="74">
        <v>11.712999999999999</v>
      </c>
      <c r="J10" s="74">
        <v>11.42</v>
      </c>
      <c r="K10" s="74">
        <v>11.6</v>
      </c>
      <c r="L10" s="73">
        <v>11.4</v>
      </c>
      <c r="M10" s="75">
        <f t="shared" si="2"/>
        <v>11.437167110959216</v>
      </c>
      <c r="N10" s="75">
        <f t="shared" si="1"/>
        <v>0.43299999999999983</v>
      </c>
      <c r="O10" s="60">
        <v>10.9</v>
      </c>
      <c r="P10" s="61">
        <v>11.9</v>
      </c>
      <c r="Q10" s="80">
        <f t="shared" si="3"/>
        <v>99.731139788622386</v>
      </c>
    </row>
    <row r="11" spans="1:18" ht="16.05" customHeight="1" x14ac:dyDescent="0.3">
      <c r="A11" s="37">
        <v>2</v>
      </c>
      <c r="B11" s="74">
        <v>11.415624999999999</v>
      </c>
      <c r="C11" s="74">
        <v>11.36642105263158</v>
      </c>
      <c r="D11" s="75">
        <v>11.510526315789475</v>
      </c>
      <c r="E11" s="74">
        <v>11.28</v>
      </c>
      <c r="F11" s="74">
        <v>11.394736842105265</v>
      </c>
      <c r="G11" s="74">
        <v>11.317500000000003</v>
      </c>
      <c r="H11" s="74">
        <v>11.33</v>
      </c>
      <c r="I11" s="74">
        <v>11.510999999999999</v>
      </c>
      <c r="J11" s="74">
        <v>11.37</v>
      </c>
      <c r="K11" s="74">
        <v>11.5</v>
      </c>
      <c r="L11" s="73">
        <v>11.4</v>
      </c>
      <c r="M11" s="75">
        <f t="shared" si="2"/>
        <v>11.399580921052634</v>
      </c>
      <c r="N11" s="75">
        <f t="shared" si="1"/>
        <v>0.23099999999999987</v>
      </c>
      <c r="O11" s="60">
        <v>10.9</v>
      </c>
      <c r="P11" s="61">
        <v>11.9</v>
      </c>
      <c r="Q11" s="80">
        <f t="shared" si="3"/>
        <v>99.403391359021924</v>
      </c>
    </row>
    <row r="12" spans="1:18" ht="16.05" customHeight="1" x14ac:dyDescent="0.3">
      <c r="A12" s="37">
        <v>3</v>
      </c>
      <c r="B12" s="74">
        <v>11.415625000000002</v>
      </c>
      <c r="C12" s="74">
        <v>11.420619047619047</v>
      </c>
      <c r="D12" s="75">
        <v>11.495652173913042</v>
      </c>
      <c r="E12" s="74">
        <v>11.27</v>
      </c>
      <c r="F12" s="74">
        <v>11.409090909090914</v>
      </c>
      <c r="G12" s="74">
        <v>11.254166666666665</v>
      </c>
      <c r="H12" s="74">
        <v>11.3</v>
      </c>
      <c r="I12" s="74">
        <v>11.56</v>
      </c>
      <c r="J12" s="74">
        <v>11.3</v>
      </c>
      <c r="K12" s="74">
        <v>11.3</v>
      </c>
      <c r="L12" s="73">
        <v>11.4</v>
      </c>
      <c r="M12" s="75">
        <f t="shared" si="2"/>
        <v>11.372515379728966</v>
      </c>
      <c r="N12" s="75">
        <f t="shared" si="1"/>
        <v>0.30583333333333584</v>
      </c>
      <c r="O12" s="60">
        <v>10.9</v>
      </c>
      <c r="P12" s="61">
        <v>11.9</v>
      </c>
      <c r="Q12" s="80">
        <f>M12/M$3*100</f>
        <v>99.167382104368386</v>
      </c>
    </row>
    <row r="13" spans="1:18" ht="16.05" customHeight="1" x14ac:dyDescent="0.3">
      <c r="A13" s="37">
        <v>4</v>
      </c>
      <c r="B13" s="74">
        <v>11.409375000000002</v>
      </c>
      <c r="C13" s="74">
        <v>11.437476190476188</v>
      </c>
      <c r="D13" s="75">
        <v>11.461904761904762</v>
      </c>
      <c r="E13" s="74">
        <v>11.3</v>
      </c>
      <c r="F13" s="74">
        <v>11.347619047619048</v>
      </c>
      <c r="G13" s="74">
        <v>11.233333333333334</v>
      </c>
      <c r="H13" s="74">
        <v>11.41</v>
      </c>
      <c r="I13" s="74">
        <v>11.558</v>
      </c>
      <c r="J13" s="74">
        <v>11.15</v>
      </c>
      <c r="K13" s="74">
        <v>11.3</v>
      </c>
      <c r="L13" s="73">
        <v>11.4</v>
      </c>
      <c r="M13" s="75">
        <f t="shared" si="2"/>
        <v>11.360770833333332</v>
      </c>
      <c r="N13" s="75">
        <f t="shared" si="1"/>
        <v>0.40799999999999947</v>
      </c>
      <c r="O13" s="60">
        <v>10.9</v>
      </c>
      <c r="P13" s="61">
        <v>11.9</v>
      </c>
      <c r="Q13" s="80">
        <f>M13/M$3*100</f>
        <v>99.064970642948481</v>
      </c>
    </row>
    <row r="14" spans="1:18" ht="16.05" customHeight="1" x14ac:dyDescent="0.3">
      <c r="A14" s="37">
        <v>5</v>
      </c>
      <c r="B14" s="74">
        <v>11.359375</v>
      </c>
      <c r="C14" s="74">
        <v>11.355714285714285</v>
      </c>
      <c r="D14" s="75">
        <v>11.41</v>
      </c>
      <c r="E14" s="74">
        <v>11.35</v>
      </c>
      <c r="F14" s="74">
        <v>11.337500000000004</v>
      </c>
      <c r="G14" s="74">
        <v>11.254629629629628</v>
      </c>
      <c r="H14" s="74">
        <v>11.23</v>
      </c>
      <c r="I14" s="74">
        <v>11.536</v>
      </c>
      <c r="J14" s="74">
        <v>11.34</v>
      </c>
      <c r="K14" s="74">
        <v>11.4</v>
      </c>
      <c r="L14" s="73">
        <v>11.4</v>
      </c>
      <c r="M14" s="75">
        <f t="shared" si="2"/>
        <v>11.357321891534394</v>
      </c>
      <c r="N14" s="75">
        <f t="shared" si="1"/>
        <v>0.30599999999999916</v>
      </c>
      <c r="O14" s="60">
        <v>10.9</v>
      </c>
      <c r="P14" s="61">
        <v>11.9</v>
      </c>
      <c r="Q14" s="80">
        <f t="shared" si="3"/>
        <v>99.034896159176782</v>
      </c>
    </row>
    <row r="15" spans="1:18" ht="16.05" customHeight="1" x14ac:dyDescent="0.3">
      <c r="A15" s="37">
        <v>6</v>
      </c>
      <c r="B15" s="74">
        <v>11.31875</v>
      </c>
      <c r="C15" s="74">
        <v>11.397619047619047</v>
      </c>
      <c r="D15" s="75">
        <v>11.533333333333335</v>
      </c>
      <c r="E15" s="74">
        <v>11.32</v>
      </c>
      <c r="F15" s="74">
        <v>11.395000000000001</v>
      </c>
      <c r="G15" s="74">
        <v>11.242156862745095</v>
      </c>
      <c r="H15" s="74">
        <v>11.15</v>
      </c>
      <c r="I15" s="74">
        <v>11.561999999999999</v>
      </c>
      <c r="J15" s="74">
        <v>11.36</v>
      </c>
      <c r="K15" s="74">
        <v>11.5</v>
      </c>
      <c r="L15" s="73">
        <v>11.4</v>
      </c>
      <c r="M15" s="75">
        <f t="shared" si="2"/>
        <v>11.377885924369748</v>
      </c>
      <c r="N15" s="75">
        <f t="shared" si="1"/>
        <v>0.41199999999999903</v>
      </c>
      <c r="O15" s="60">
        <v>10.9</v>
      </c>
      <c r="P15" s="61">
        <v>11.9</v>
      </c>
      <c r="Q15" s="80">
        <f t="shared" si="3"/>
        <v>99.21421280406129</v>
      </c>
      <c r="R15" s="8"/>
    </row>
    <row r="16" spans="1:18" ht="16.05" customHeight="1" x14ac:dyDescent="0.3">
      <c r="A16" s="37">
        <v>7</v>
      </c>
      <c r="B16" s="74">
        <v>11.406249999999998</v>
      </c>
      <c r="C16" s="74">
        <v>11.44875</v>
      </c>
      <c r="D16" s="75">
        <v>11.475</v>
      </c>
      <c r="E16" s="74">
        <v>11.33</v>
      </c>
      <c r="F16" s="74">
        <v>11.366666666666669</v>
      </c>
      <c r="G16" s="74">
        <v>11.330158730158733</v>
      </c>
      <c r="H16" s="74">
        <v>11.36</v>
      </c>
      <c r="I16" s="74">
        <v>11.532999999999999</v>
      </c>
      <c r="J16" s="74">
        <v>11.3</v>
      </c>
      <c r="K16" s="74">
        <v>11.4</v>
      </c>
      <c r="L16" s="73">
        <v>11.4</v>
      </c>
      <c r="M16" s="75">
        <f t="shared" si="2"/>
        <v>11.394982539682541</v>
      </c>
      <c r="N16" s="75">
        <f t="shared" si="1"/>
        <v>0.23299999999999876</v>
      </c>
      <c r="O16" s="60">
        <v>10.9</v>
      </c>
      <c r="P16" s="61">
        <v>11.9</v>
      </c>
      <c r="Q16" s="80">
        <f t="shared" si="3"/>
        <v>99.363293858410714</v>
      </c>
      <c r="R16" s="8"/>
    </row>
    <row r="17" spans="1:18" ht="16.05" customHeight="1" x14ac:dyDescent="0.3">
      <c r="A17" s="37">
        <v>8</v>
      </c>
      <c r="B17" s="74">
        <v>11.36875</v>
      </c>
      <c r="C17" s="74">
        <v>11.455416666666665</v>
      </c>
      <c r="D17" s="75">
        <v>11.363157894736844</v>
      </c>
      <c r="E17" s="74">
        <v>11.31</v>
      </c>
      <c r="F17" s="74">
        <v>11.4</v>
      </c>
      <c r="G17" s="74">
        <v>11.359649122807019</v>
      </c>
      <c r="H17" s="74">
        <v>11.33</v>
      </c>
      <c r="I17" s="74">
        <v>11.579000000000001</v>
      </c>
      <c r="J17" s="74">
        <v>11.28</v>
      </c>
      <c r="K17" s="74">
        <v>11.4</v>
      </c>
      <c r="L17" s="73">
        <v>11.4</v>
      </c>
      <c r="M17" s="75">
        <f t="shared" si="2"/>
        <v>11.384597368421051</v>
      </c>
      <c r="N17" s="75">
        <f t="shared" si="1"/>
        <v>0.29900000000000126</v>
      </c>
      <c r="O17" s="60">
        <v>10.9</v>
      </c>
      <c r="P17" s="61">
        <v>11.9</v>
      </c>
      <c r="Q17" s="80">
        <f t="shared" si="3"/>
        <v>99.272736034365636</v>
      </c>
      <c r="R17" s="8"/>
    </row>
    <row r="18" spans="1:18" ht="16.05" customHeight="1" x14ac:dyDescent="0.3">
      <c r="A18" s="37">
        <v>9</v>
      </c>
      <c r="B18" s="74">
        <v>11.356250000000001</v>
      </c>
      <c r="C18" s="74">
        <v>11.487000000000002</v>
      </c>
      <c r="D18" s="75">
        <v>11.371428571428572</v>
      </c>
      <c r="E18" s="74">
        <v>11.31</v>
      </c>
      <c r="F18" s="74">
        <v>11.360000000000001</v>
      </c>
      <c r="G18" s="74">
        <v>11.382222222222225</v>
      </c>
      <c r="H18" s="74">
        <v>11.31</v>
      </c>
      <c r="I18" s="74">
        <v>11.552</v>
      </c>
      <c r="J18" s="74">
        <v>11.48</v>
      </c>
      <c r="K18" s="74">
        <v>11.5</v>
      </c>
      <c r="L18" s="73">
        <v>11.4</v>
      </c>
      <c r="M18" s="75">
        <f t="shared" si="2"/>
        <v>11.410890079365082</v>
      </c>
      <c r="N18" s="75">
        <f t="shared" si="1"/>
        <v>0.2419999999999991</v>
      </c>
      <c r="O18" s="60">
        <v>10.9</v>
      </c>
      <c r="P18" s="61">
        <v>11.9</v>
      </c>
      <c r="Q18" s="80">
        <f t="shared" si="3"/>
        <v>99.502006272803285</v>
      </c>
      <c r="R18" s="8"/>
    </row>
    <row r="19" spans="1:18" ht="16.05" customHeight="1" x14ac:dyDescent="0.3">
      <c r="A19" s="37">
        <v>10</v>
      </c>
      <c r="B19" s="74">
        <v>11.415625</v>
      </c>
      <c r="C19" s="74">
        <v>11.427238095238094</v>
      </c>
      <c r="D19" s="74">
        <v>11.526315789473683</v>
      </c>
      <c r="E19" s="74">
        <v>11.28</v>
      </c>
      <c r="F19" s="74">
        <v>11.354545454545457</v>
      </c>
      <c r="G19" s="74">
        <v>11.367361111111114</v>
      </c>
      <c r="H19" s="74">
        <v>11.35</v>
      </c>
      <c r="I19" s="74">
        <v>11.509</v>
      </c>
      <c r="J19" s="74">
        <v>11.43</v>
      </c>
      <c r="K19" s="74">
        <v>11.5</v>
      </c>
      <c r="L19" s="73">
        <v>11.4</v>
      </c>
      <c r="M19" s="75">
        <f t="shared" si="2"/>
        <v>11.416008545036835</v>
      </c>
      <c r="N19" s="75">
        <f t="shared" si="1"/>
        <v>0.24631578947368382</v>
      </c>
      <c r="O19" s="60">
        <v>10.9</v>
      </c>
      <c r="P19" s="61">
        <v>11.9</v>
      </c>
      <c r="Q19" s="80">
        <f t="shared" si="3"/>
        <v>99.546638864988097</v>
      </c>
      <c r="R19" s="8"/>
    </row>
    <row r="20" spans="1:18" ht="16.05" customHeight="1" x14ac:dyDescent="0.3">
      <c r="A20" s="39">
        <v>11</v>
      </c>
      <c r="B20" s="74">
        <v>11.3125</v>
      </c>
      <c r="C20" s="74">
        <v>11.489761904761906</v>
      </c>
      <c r="D20" s="75"/>
      <c r="E20" s="74"/>
      <c r="F20" s="74">
        <v>11.390476190476193</v>
      </c>
      <c r="G20" s="74"/>
      <c r="H20" s="74">
        <v>11.38</v>
      </c>
      <c r="I20" s="74"/>
      <c r="J20" s="74"/>
      <c r="K20" s="74">
        <v>11.6</v>
      </c>
      <c r="L20" s="73">
        <v>11.4</v>
      </c>
      <c r="M20" s="75">
        <f t="shared" si="2"/>
        <v>11.434547619047621</v>
      </c>
      <c r="N20" s="75">
        <f t="shared" si="1"/>
        <v>0.28749999999999964</v>
      </c>
      <c r="O20" s="60">
        <v>10.9</v>
      </c>
      <c r="P20" s="61">
        <v>11.9</v>
      </c>
      <c r="Q20" s="80">
        <f t="shared" si="3"/>
        <v>99.70829803843408</v>
      </c>
      <c r="R20" s="8"/>
    </row>
    <row r="31" spans="1:18" x14ac:dyDescent="0.2">
      <c r="G31" t="s">
        <v>58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T20"/>
  <sheetViews>
    <sheetView zoomScale="65" zoomScaleNormal="65" workbookViewId="0">
      <selection activeCell="M20" sqref="M20"/>
    </sheetView>
  </sheetViews>
  <sheetFormatPr defaultRowHeight="13.2" x14ac:dyDescent="0.2"/>
  <cols>
    <col min="1" max="1" width="3.77734375" customWidth="1"/>
    <col min="2" max="2" width="9.44140625" customWidth="1"/>
    <col min="3" max="3" width="10" bestFit="1" customWidth="1"/>
    <col min="4" max="4" width="9.88671875" customWidth="1"/>
    <col min="5" max="5" width="9" customWidth="1"/>
    <col min="6" max="6" width="9.44140625" customWidth="1"/>
    <col min="7" max="7" width="9.33203125" customWidth="1"/>
    <col min="8" max="8" width="10" customWidth="1"/>
    <col min="9" max="9" width="10.6640625" customWidth="1"/>
    <col min="10" max="11" width="9.33203125" customWidth="1"/>
    <col min="12" max="12" width="6.88671875" customWidth="1"/>
    <col min="13" max="13" width="9.77734375" customWidth="1"/>
    <col min="14" max="14" width="6.5546875" customWidth="1"/>
    <col min="15" max="16" width="2.6640625" customWidth="1"/>
    <col min="17" max="17" width="10.109375" customWidth="1"/>
  </cols>
  <sheetData>
    <row r="1" spans="1:20" ht="20.100000000000001" customHeight="1" x14ac:dyDescent="0.45">
      <c r="F1" s="32" t="s">
        <v>14</v>
      </c>
    </row>
    <row r="2" spans="1:20" ht="16.5" customHeight="1" x14ac:dyDescent="0.35">
      <c r="A2" s="63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78" t="s">
        <v>53</v>
      </c>
      <c r="N2" s="77" t="s">
        <v>32</v>
      </c>
      <c r="O2" s="64" t="s">
        <v>33</v>
      </c>
      <c r="P2" s="65" t="s">
        <v>34</v>
      </c>
      <c r="Q2" s="31" t="s">
        <v>144</v>
      </c>
      <c r="R2" s="79"/>
      <c r="S2" s="79"/>
      <c r="T2" s="79"/>
    </row>
    <row r="3" spans="1:20" ht="16.5" customHeight="1" x14ac:dyDescent="0.35">
      <c r="A3" s="37">
        <v>6</v>
      </c>
      <c r="B3" s="73"/>
      <c r="C3" s="73"/>
      <c r="D3" s="73"/>
      <c r="E3" s="73"/>
      <c r="F3" s="73"/>
      <c r="G3" s="73">
        <v>181.57333333333332</v>
      </c>
      <c r="H3" s="73"/>
      <c r="I3" s="73"/>
      <c r="J3" s="73"/>
      <c r="K3" s="73">
        <v>181.4</v>
      </c>
      <c r="L3" s="71">
        <v>184</v>
      </c>
      <c r="M3" s="68">
        <f t="shared" ref="M3:M20" si="0">AVERAGE(B3:K3)</f>
        <v>181.48666666666668</v>
      </c>
      <c r="N3" s="68">
        <f t="shared" ref="N3:N17" si="1">MAX(B3:K3)-MIN(B3:K3)</f>
        <v>0.1733333333333178</v>
      </c>
      <c r="O3" s="64">
        <v>179</v>
      </c>
      <c r="P3" s="65">
        <v>189</v>
      </c>
      <c r="Q3" s="80">
        <f>M3/M3*100</f>
        <v>100</v>
      </c>
    </row>
    <row r="4" spans="1:20" ht="16.05" customHeight="1" x14ac:dyDescent="0.35">
      <c r="A4" s="37">
        <v>7</v>
      </c>
      <c r="B4" s="73">
        <v>182.46875</v>
      </c>
      <c r="C4" s="180"/>
      <c r="D4" s="181"/>
      <c r="E4" s="73">
        <v>182.37</v>
      </c>
      <c r="F4" s="181"/>
      <c r="G4" s="73">
        <v>181.17857142857142</v>
      </c>
      <c r="H4" s="182"/>
      <c r="I4" s="181"/>
      <c r="J4" s="73">
        <v>183.06</v>
      </c>
      <c r="K4" s="73">
        <v>181.9</v>
      </c>
      <c r="L4" s="71">
        <v>184</v>
      </c>
      <c r="M4" s="68">
        <f t="shared" si="0"/>
        <v>182.19546428571428</v>
      </c>
      <c r="N4" s="68">
        <f>MAX(B4:K4)-MIN(B4:K4)</f>
        <v>1.8814285714285859</v>
      </c>
      <c r="O4" s="64">
        <v>179</v>
      </c>
      <c r="P4" s="65">
        <v>189</v>
      </c>
      <c r="Q4" s="80">
        <f t="shared" ref="Q4:Q20" si="2">M4/M$3*100</f>
        <v>100.39055079475862</v>
      </c>
    </row>
    <row r="5" spans="1:20" ht="16.05" customHeight="1" x14ac:dyDescent="0.35">
      <c r="A5" s="37">
        <v>8</v>
      </c>
      <c r="B5" s="73">
        <v>183.96875</v>
      </c>
      <c r="C5" s="73">
        <v>182.67954545454549</v>
      </c>
      <c r="D5" s="68">
        <v>184.08695652173913</v>
      </c>
      <c r="E5" s="73">
        <v>182.67</v>
      </c>
      <c r="F5" s="73">
        <v>183.4</v>
      </c>
      <c r="G5" s="73">
        <v>181.7051282051282</v>
      </c>
      <c r="H5" s="73">
        <v>187</v>
      </c>
      <c r="I5" s="73">
        <v>184.63499999999999</v>
      </c>
      <c r="J5" s="73">
        <v>182.99</v>
      </c>
      <c r="K5" s="73">
        <v>181.8</v>
      </c>
      <c r="L5" s="71">
        <v>184</v>
      </c>
      <c r="M5" s="68">
        <f t="shared" si="0"/>
        <v>183.49353801814127</v>
      </c>
      <c r="N5" s="68">
        <f t="shared" si="1"/>
        <v>5.2948717948717956</v>
      </c>
      <c r="O5" s="64">
        <v>179</v>
      </c>
      <c r="P5" s="65">
        <v>189</v>
      </c>
      <c r="Q5" s="80">
        <f t="shared" si="2"/>
        <v>101.10579547706419</v>
      </c>
    </row>
    <row r="6" spans="1:20" ht="16.05" customHeight="1" x14ac:dyDescent="0.35">
      <c r="A6" s="37">
        <v>9</v>
      </c>
      <c r="B6" s="73">
        <v>184.84375</v>
      </c>
      <c r="C6" s="73">
        <v>183.02</v>
      </c>
      <c r="D6" s="68">
        <v>183.66666666666666</v>
      </c>
      <c r="E6" s="73">
        <v>182.41</v>
      </c>
      <c r="F6" s="73">
        <v>184.45</v>
      </c>
      <c r="G6" s="73">
        <v>183.04687500000003</v>
      </c>
      <c r="H6" s="73">
        <v>186.5</v>
      </c>
      <c r="I6" s="73">
        <v>184.393</v>
      </c>
      <c r="J6" s="73">
        <v>181.9</v>
      </c>
      <c r="K6" s="73">
        <v>182.4</v>
      </c>
      <c r="L6" s="71">
        <v>184</v>
      </c>
      <c r="M6" s="68">
        <f t="shared" si="0"/>
        <v>183.66302916666669</v>
      </c>
      <c r="N6" s="68">
        <f t="shared" si="1"/>
        <v>4.5999999999999943</v>
      </c>
      <c r="O6" s="64">
        <v>179</v>
      </c>
      <c r="P6" s="65">
        <v>189</v>
      </c>
      <c r="Q6" s="80">
        <f t="shared" si="2"/>
        <v>101.19918589060721</v>
      </c>
    </row>
    <row r="7" spans="1:20" ht="16.05" customHeight="1" x14ac:dyDescent="0.35">
      <c r="A7" s="37">
        <v>10</v>
      </c>
      <c r="B7" s="73">
        <v>184.96875</v>
      </c>
      <c r="C7" s="73">
        <v>182.33684210526314</v>
      </c>
      <c r="D7" s="68">
        <v>183.6</v>
      </c>
      <c r="E7" s="73">
        <v>182.86</v>
      </c>
      <c r="F7" s="73">
        <v>184</v>
      </c>
      <c r="G7" s="73">
        <v>183.98499999999999</v>
      </c>
      <c r="H7" s="73">
        <v>188</v>
      </c>
      <c r="I7" s="73">
        <v>184.14</v>
      </c>
      <c r="J7" s="73">
        <v>182.28</v>
      </c>
      <c r="K7" s="73">
        <v>181.8</v>
      </c>
      <c r="L7" s="71">
        <v>184</v>
      </c>
      <c r="M7" s="68">
        <f t="shared" si="0"/>
        <v>183.79705921052633</v>
      </c>
      <c r="N7" s="68">
        <f t="shared" si="1"/>
        <v>6.1999999999999886</v>
      </c>
      <c r="O7" s="64">
        <v>179</v>
      </c>
      <c r="P7" s="65">
        <v>189</v>
      </c>
      <c r="Q7" s="80">
        <f t="shared" si="2"/>
        <v>101.2730370700472</v>
      </c>
    </row>
    <row r="8" spans="1:20" ht="16.05" customHeight="1" x14ac:dyDescent="0.35">
      <c r="A8" s="37">
        <v>11</v>
      </c>
      <c r="B8" s="73">
        <v>184.1875</v>
      </c>
      <c r="C8" s="73">
        <v>183.57894736842104</v>
      </c>
      <c r="D8" s="193">
        <v>182.05</v>
      </c>
      <c r="E8" s="73">
        <v>183.24</v>
      </c>
      <c r="F8" s="73">
        <v>184.2</v>
      </c>
      <c r="G8" s="73">
        <v>183.71333333333337</v>
      </c>
      <c r="H8" s="73">
        <v>186.1</v>
      </c>
      <c r="I8" s="73">
        <v>182.678</v>
      </c>
      <c r="J8" s="73">
        <v>182.65</v>
      </c>
      <c r="K8" s="73">
        <v>182.1</v>
      </c>
      <c r="L8" s="71">
        <v>184</v>
      </c>
      <c r="M8" s="68">
        <f t="shared" si="0"/>
        <v>183.44977807017546</v>
      </c>
      <c r="N8" s="68">
        <f t="shared" si="1"/>
        <v>4.0499999999999829</v>
      </c>
      <c r="O8" s="64">
        <v>179</v>
      </c>
      <c r="P8" s="65">
        <v>189</v>
      </c>
      <c r="Q8" s="80">
        <f t="shared" si="2"/>
        <v>101.08168354158732</v>
      </c>
    </row>
    <row r="9" spans="1:20" ht="16.05" customHeight="1" x14ac:dyDescent="0.35">
      <c r="A9" s="37">
        <v>12</v>
      </c>
      <c r="B9" s="73">
        <v>184.46875</v>
      </c>
      <c r="C9" s="73">
        <v>183.2525</v>
      </c>
      <c r="D9" s="68">
        <v>182.5</v>
      </c>
      <c r="E9" s="73">
        <v>183.8</v>
      </c>
      <c r="F9" s="73">
        <v>184.2</v>
      </c>
      <c r="G9" s="73">
        <v>183.90416666666667</v>
      </c>
      <c r="H9" s="73">
        <v>185.6</v>
      </c>
      <c r="I9" s="73">
        <v>183.48</v>
      </c>
      <c r="J9" s="73">
        <v>183.58</v>
      </c>
      <c r="K9" s="73">
        <v>183.3</v>
      </c>
      <c r="L9" s="71">
        <v>184</v>
      </c>
      <c r="M9" s="68">
        <f t="shared" si="0"/>
        <v>183.80854166666666</v>
      </c>
      <c r="N9" s="68">
        <f t="shared" si="1"/>
        <v>3.0999999999999943</v>
      </c>
      <c r="O9" s="64">
        <v>179</v>
      </c>
      <c r="P9" s="65">
        <v>189</v>
      </c>
      <c r="Q9" s="80">
        <f t="shared" si="2"/>
        <v>101.27936395694816</v>
      </c>
    </row>
    <row r="10" spans="1:20" ht="16.05" customHeight="1" x14ac:dyDescent="0.35">
      <c r="A10" s="37">
        <v>1</v>
      </c>
      <c r="B10" s="73">
        <v>185.09375</v>
      </c>
      <c r="C10" s="73">
        <v>182.67368421052629</v>
      </c>
      <c r="D10" s="68">
        <v>182.68421052631578</v>
      </c>
      <c r="E10" s="73">
        <v>183.95</v>
      </c>
      <c r="F10" s="73">
        <v>184.04761904761904</v>
      </c>
      <c r="G10" s="73">
        <v>182.43181818181819</v>
      </c>
      <c r="H10" s="73">
        <v>186.7</v>
      </c>
      <c r="I10" s="73">
        <v>186.417</v>
      </c>
      <c r="J10" s="73">
        <v>183.63</v>
      </c>
      <c r="K10" s="73">
        <v>183.2</v>
      </c>
      <c r="L10" s="71">
        <v>184</v>
      </c>
      <c r="M10" s="68">
        <f t="shared" si="0"/>
        <v>184.08280819662792</v>
      </c>
      <c r="N10" s="68">
        <f t="shared" si="1"/>
        <v>4.2681818181818016</v>
      </c>
      <c r="O10" s="64">
        <v>179</v>
      </c>
      <c r="P10" s="65">
        <v>189</v>
      </c>
      <c r="Q10" s="80">
        <f t="shared" si="2"/>
        <v>101.43048609445758</v>
      </c>
    </row>
    <row r="11" spans="1:20" ht="16.05" customHeight="1" x14ac:dyDescent="0.35">
      <c r="A11" s="37">
        <v>2</v>
      </c>
      <c r="B11" s="73">
        <v>184.625</v>
      </c>
      <c r="C11" s="73">
        <v>182.53773684210523</v>
      </c>
      <c r="D11" s="68">
        <v>184.61904761904762</v>
      </c>
      <c r="E11" s="73">
        <v>182.06</v>
      </c>
      <c r="F11" s="73">
        <v>184.21052631578948</v>
      </c>
      <c r="G11" s="73">
        <v>183.44166666666669</v>
      </c>
      <c r="H11" s="73">
        <v>188.9</v>
      </c>
      <c r="I11" s="73">
        <v>186.08600000000001</v>
      </c>
      <c r="J11" s="73">
        <v>182.01</v>
      </c>
      <c r="K11" s="73">
        <v>181.9</v>
      </c>
      <c r="L11" s="71">
        <v>184</v>
      </c>
      <c r="M11" s="68">
        <f t="shared" si="0"/>
        <v>184.03899774436093</v>
      </c>
      <c r="N11" s="68">
        <f t="shared" si="1"/>
        <v>7</v>
      </c>
      <c r="O11" s="64">
        <v>179</v>
      </c>
      <c r="P11" s="65">
        <v>189</v>
      </c>
      <c r="Q11" s="80">
        <f t="shared" si="2"/>
        <v>101.40634633087512</v>
      </c>
    </row>
    <row r="12" spans="1:20" ht="16.05" customHeight="1" x14ac:dyDescent="0.35">
      <c r="A12" s="37">
        <v>3</v>
      </c>
      <c r="B12" s="73">
        <v>184.09375</v>
      </c>
      <c r="C12" s="73">
        <v>183.35714285714286</v>
      </c>
      <c r="D12" s="68">
        <v>184.21739130434781</v>
      </c>
      <c r="E12" s="73">
        <v>182.27</v>
      </c>
      <c r="F12" s="73">
        <v>184.13636363636363</v>
      </c>
      <c r="G12" s="73">
        <v>182.78819444444443</v>
      </c>
      <c r="H12" s="73">
        <v>186.8</v>
      </c>
      <c r="I12" s="73">
        <v>186.422</v>
      </c>
      <c r="J12" s="73">
        <v>181.69</v>
      </c>
      <c r="K12" s="73">
        <v>181.5</v>
      </c>
      <c r="L12" s="71">
        <v>184</v>
      </c>
      <c r="M12" s="68">
        <f t="shared" si="0"/>
        <v>183.72748422422987</v>
      </c>
      <c r="N12" s="68">
        <f t="shared" si="1"/>
        <v>5.3000000000000114</v>
      </c>
      <c r="O12" s="64">
        <v>179</v>
      </c>
      <c r="P12" s="65">
        <v>189</v>
      </c>
      <c r="Q12" s="80">
        <f t="shared" si="2"/>
        <v>101.23470092801851</v>
      </c>
    </row>
    <row r="13" spans="1:20" ht="16.05" customHeight="1" x14ac:dyDescent="0.35">
      <c r="A13" s="37">
        <v>4</v>
      </c>
      <c r="B13" s="73">
        <v>184.25</v>
      </c>
      <c r="C13" s="73">
        <v>182.94761904761904</v>
      </c>
      <c r="D13" s="68">
        <v>184.7</v>
      </c>
      <c r="E13" s="73">
        <v>182.21</v>
      </c>
      <c r="F13" s="73">
        <v>183.61904761904762</v>
      </c>
      <c r="G13" s="73">
        <v>182.52976190476193</v>
      </c>
      <c r="H13" s="73">
        <v>186</v>
      </c>
      <c r="I13" s="73">
        <v>186.19800000000001</v>
      </c>
      <c r="J13" s="73">
        <v>182.76</v>
      </c>
      <c r="K13" s="73">
        <v>181.4</v>
      </c>
      <c r="L13" s="71">
        <v>184</v>
      </c>
      <c r="M13" s="68">
        <f t="shared" si="0"/>
        <v>183.66144285714284</v>
      </c>
      <c r="N13" s="68">
        <f t="shared" si="1"/>
        <v>4.7980000000000018</v>
      </c>
      <c r="O13" s="64">
        <v>179</v>
      </c>
      <c r="P13" s="65">
        <v>189</v>
      </c>
      <c r="Q13" s="80">
        <f t="shared" si="2"/>
        <v>101.19831182665916</v>
      </c>
    </row>
    <row r="14" spans="1:20" ht="16.05" customHeight="1" x14ac:dyDescent="0.35">
      <c r="A14" s="37">
        <v>5</v>
      </c>
      <c r="B14" s="73">
        <v>184</v>
      </c>
      <c r="C14" s="73">
        <v>182.34442857142858</v>
      </c>
      <c r="D14" s="68">
        <v>183.3</v>
      </c>
      <c r="E14" s="73">
        <v>182.74</v>
      </c>
      <c r="F14" s="73">
        <v>183.66666666666666</v>
      </c>
      <c r="G14" s="73">
        <v>182.94907407407408</v>
      </c>
      <c r="H14" s="73">
        <v>184.1</v>
      </c>
      <c r="I14" s="73">
        <v>186.596</v>
      </c>
      <c r="J14" s="73">
        <v>182.11</v>
      </c>
      <c r="K14" s="73">
        <v>180.5</v>
      </c>
      <c r="L14" s="71">
        <v>184</v>
      </c>
      <c r="M14" s="68">
        <f t="shared" si="0"/>
        <v>183.2306169312169</v>
      </c>
      <c r="N14" s="68">
        <f t="shared" si="1"/>
        <v>6.0960000000000036</v>
      </c>
      <c r="O14" s="64">
        <v>179</v>
      </c>
      <c r="P14" s="65">
        <v>189</v>
      </c>
      <c r="Q14" s="80">
        <f t="shared" si="2"/>
        <v>100.96092473159656</v>
      </c>
    </row>
    <row r="15" spans="1:20" ht="16.05" customHeight="1" x14ac:dyDescent="0.35">
      <c r="A15" s="37">
        <v>6</v>
      </c>
      <c r="B15" s="73">
        <v>184.59375</v>
      </c>
      <c r="C15" s="73">
        <v>182.6508095238095</v>
      </c>
      <c r="D15" s="68">
        <v>182.16666666666666</v>
      </c>
      <c r="E15" s="73">
        <v>182.07</v>
      </c>
      <c r="F15" s="73">
        <v>183.6</v>
      </c>
      <c r="G15" s="73">
        <v>182.35526315789474</v>
      </c>
      <c r="H15" s="73">
        <v>185.8</v>
      </c>
      <c r="I15" s="73">
        <v>185.81</v>
      </c>
      <c r="J15" s="73">
        <v>183.06</v>
      </c>
      <c r="K15" s="73">
        <v>179.6</v>
      </c>
      <c r="L15" s="71">
        <v>184</v>
      </c>
      <c r="M15" s="68">
        <f t="shared" si="0"/>
        <v>183.17064893483706</v>
      </c>
      <c r="N15" s="68">
        <f t="shared" si="1"/>
        <v>6.210000000000008</v>
      </c>
      <c r="O15" s="64">
        <v>179</v>
      </c>
      <c r="P15" s="65">
        <v>189</v>
      </c>
      <c r="Q15" s="80">
        <f t="shared" si="2"/>
        <v>100.92788208583021</v>
      </c>
      <c r="R15" s="8"/>
    </row>
    <row r="16" spans="1:20" ht="16.05" customHeight="1" x14ac:dyDescent="0.35">
      <c r="A16" s="37">
        <v>7</v>
      </c>
      <c r="B16" s="73">
        <v>184.9375</v>
      </c>
      <c r="C16" s="73">
        <v>182.97749999999999</v>
      </c>
      <c r="D16" s="68">
        <v>184.84210526315789</v>
      </c>
      <c r="E16" s="73">
        <v>182.08</v>
      </c>
      <c r="F16" s="73">
        <v>184.33333333333334</v>
      </c>
      <c r="G16" s="73">
        <v>182.44696969696969</v>
      </c>
      <c r="H16" s="73">
        <v>185.9</v>
      </c>
      <c r="I16" s="73">
        <v>184.86</v>
      </c>
      <c r="J16" s="73">
        <v>180.5</v>
      </c>
      <c r="K16" s="73">
        <v>181.1</v>
      </c>
      <c r="L16" s="71">
        <v>184</v>
      </c>
      <c r="M16" s="68">
        <f t="shared" si="0"/>
        <v>183.39774082934611</v>
      </c>
      <c r="N16" s="68">
        <f t="shared" si="1"/>
        <v>5.4000000000000057</v>
      </c>
      <c r="O16" s="64">
        <v>179</v>
      </c>
      <c r="P16" s="65">
        <v>189</v>
      </c>
      <c r="Q16" s="80">
        <f t="shared" si="2"/>
        <v>101.05301077912763</v>
      </c>
      <c r="R16" s="8"/>
    </row>
    <row r="17" spans="1:18" ht="16.05" customHeight="1" x14ac:dyDescent="0.35">
      <c r="A17" s="37">
        <v>8</v>
      </c>
      <c r="B17" s="73">
        <v>184.6875</v>
      </c>
      <c r="C17" s="73">
        <v>183.01458333333335</v>
      </c>
      <c r="D17" s="68">
        <v>183.5</v>
      </c>
      <c r="E17" s="73">
        <v>183.74</v>
      </c>
      <c r="F17" s="73">
        <v>185.06666666666666</v>
      </c>
      <c r="G17" s="73">
        <v>182.73245614035088</v>
      </c>
      <c r="H17" s="73">
        <v>185</v>
      </c>
      <c r="I17" s="73">
        <v>184.10400000000001</v>
      </c>
      <c r="J17" s="73">
        <v>180.98</v>
      </c>
      <c r="K17" s="73">
        <v>179.7</v>
      </c>
      <c r="L17" s="71">
        <v>184</v>
      </c>
      <c r="M17" s="68">
        <f t="shared" si="0"/>
        <v>183.25252061403509</v>
      </c>
      <c r="N17" s="68">
        <f t="shared" si="1"/>
        <v>5.3666666666666742</v>
      </c>
      <c r="O17" s="64">
        <v>179</v>
      </c>
      <c r="P17" s="65">
        <v>189</v>
      </c>
      <c r="Q17" s="80">
        <f t="shared" si="2"/>
        <v>100.97299376301385</v>
      </c>
      <c r="R17" s="8"/>
    </row>
    <row r="18" spans="1:18" ht="16.05" customHeight="1" x14ac:dyDescent="0.35">
      <c r="A18" s="37">
        <v>9</v>
      </c>
      <c r="B18" s="73">
        <v>184.4375</v>
      </c>
      <c r="C18" s="73">
        <v>183.36</v>
      </c>
      <c r="D18" s="68">
        <v>186.45454545454547</v>
      </c>
      <c r="E18" s="73">
        <v>181.95</v>
      </c>
      <c r="F18" s="73">
        <v>183.75</v>
      </c>
      <c r="G18" s="73">
        <v>181.57307692307691</v>
      </c>
      <c r="H18" s="73">
        <v>185.3</v>
      </c>
      <c r="I18" s="73">
        <v>184.97</v>
      </c>
      <c r="J18" s="73">
        <v>180.81</v>
      </c>
      <c r="K18" s="73">
        <v>182</v>
      </c>
      <c r="L18" s="71">
        <v>184</v>
      </c>
      <c r="M18" s="68">
        <f t="shared" si="0"/>
        <v>183.46051223776223</v>
      </c>
      <c r="N18" s="68">
        <f>MAX(B18:K18)-MIN(B18:K18)</f>
        <v>5.6445454545454652</v>
      </c>
      <c r="O18" s="64">
        <v>179</v>
      </c>
      <c r="P18" s="65">
        <v>189</v>
      </c>
      <c r="Q18" s="80">
        <f t="shared" si="2"/>
        <v>101.08759811800438</v>
      </c>
      <c r="R18" s="8"/>
    </row>
    <row r="19" spans="1:18" ht="16.05" customHeight="1" x14ac:dyDescent="0.35">
      <c r="A19" s="37">
        <v>10</v>
      </c>
      <c r="B19" s="73">
        <v>184.96875</v>
      </c>
      <c r="C19" s="73">
        <v>182.75952380952381</v>
      </c>
      <c r="D19" s="73">
        <v>186.75</v>
      </c>
      <c r="E19" s="73">
        <v>181.72</v>
      </c>
      <c r="F19" s="73">
        <v>183.63636363636363</v>
      </c>
      <c r="G19" s="73">
        <v>183.20652173913044</v>
      </c>
      <c r="H19" s="73">
        <v>185.6</v>
      </c>
      <c r="I19" s="73">
        <v>185.16</v>
      </c>
      <c r="J19" s="73">
        <v>181.14</v>
      </c>
      <c r="K19" s="73">
        <v>180.7</v>
      </c>
      <c r="L19" s="71">
        <v>184</v>
      </c>
      <c r="M19" s="68">
        <f t="shared" si="0"/>
        <v>183.56411591850181</v>
      </c>
      <c r="N19" s="68">
        <f>MAX(B19:K19)-MIN(B19:K19)</f>
        <v>6.0500000000000114</v>
      </c>
      <c r="O19" s="64">
        <v>179</v>
      </c>
      <c r="P19" s="65">
        <v>189</v>
      </c>
      <c r="Q19" s="80">
        <f t="shared" si="2"/>
        <v>101.14468422942097</v>
      </c>
      <c r="R19" s="8"/>
    </row>
    <row r="20" spans="1:18" ht="16.05" customHeight="1" x14ac:dyDescent="0.35">
      <c r="A20" s="39">
        <v>11</v>
      </c>
      <c r="B20" s="73">
        <v>184.375</v>
      </c>
      <c r="C20" s="73">
        <v>182.9047619047619</v>
      </c>
      <c r="D20" s="68"/>
      <c r="E20" s="73"/>
      <c r="F20" s="73">
        <v>183.85714285714286</v>
      </c>
      <c r="G20" s="73"/>
      <c r="H20" s="73">
        <v>187.4</v>
      </c>
      <c r="I20" s="73"/>
      <c r="J20" s="73"/>
      <c r="K20" s="73">
        <v>181.9</v>
      </c>
      <c r="L20" s="71">
        <v>184</v>
      </c>
      <c r="M20" s="68">
        <f t="shared" si="0"/>
        <v>184.08738095238095</v>
      </c>
      <c r="N20" s="68">
        <f>MAX(B20:K20)-MIN(B20:K20)</f>
        <v>5.5</v>
      </c>
      <c r="O20" s="64">
        <v>179</v>
      </c>
      <c r="P20" s="65">
        <v>189</v>
      </c>
      <c r="Q20" s="80">
        <f t="shared" si="2"/>
        <v>101.43300570421019</v>
      </c>
      <c r="R20" s="8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20"/>
  <sheetViews>
    <sheetView zoomScale="65" zoomScaleNormal="65" workbookViewId="0">
      <selection activeCell="M20" sqref="M20"/>
    </sheetView>
  </sheetViews>
  <sheetFormatPr defaultRowHeight="13.2" x14ac:dyDescent="0.2"/>
  <cols>
    <col min="1" max="1" width="3.77734375" customWidth="1"/>
    <col min="2" max="2" width="8.88671875" customWidth="1"/>
    <col min="3" max="3" width="10" bestFit="1" customWidth="1"/>
    <col min="4" max="5" width="9.6640625" customWidth="1"/>
    <col min="6" max="6" width="9.44140625" customWidth="1"/>
    <col min="7" max="10" width="9.6640625" customWidth="1"/>
    <col min="11" max="11" width="9.33203125" customWidth="1"/>
    <col min="12" max="12" width="6.88671875" customWidth="1"/>
    <col min="13" max="13" width="9.77734375" customWidth="1"/>
    <col min="14" max="14" width="6" customWidth="1"/>
    <col min="15" max="16" width="2.6640625" customWidth="1"/>
  </cols>
  <sheetData>
    <row r="1" spans="1:18" ht="20.100000000000001" customHeight="1" x14ac:dyDescent="0.45">
      <c r="F1" s="32" t="s">
        <v>8</v>
      </c>
    </row>
    <row r="2" spans="1:18" s="48" customFormat="1" ht="16.05" customHeight="1" x14ac:dyDescent="0.3">
      <c r="A2" s="50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45" t="s">
        <v>53</v>
      </c>
      <c r="N2" s="45" t="s">
        <v>32</v>
      </c>
      <c r="O2" s="53" t="s">
        <v>33</v>
      </c>
      <c r="P2" s="54" t="s">
        <v>34</v>
      </c>
      <c r="Q2" s="31" t="s">
        <v>144</v>
      </c>
    </row>
    <row r="3" spans="1:18" s="48" customFormat="1" ht="16.05" customHeight="1" x14ac:dyDescent="0.3">
      <c r="A3" s="37">
        <v>6</v>
      </c>
      <c r="B3" s="73"/>
      <c r="C3" s="73"/>
      <c r="D3" s="73"/>
      <c r="E3" s="73"/>
      <c r="F3" s="73"/>
      <c r="G3" s="73">
        <v>157.87083333333334</v>
      </c>
      <c r="H3" s="73"/>
      <c r="I3" s="73"/>
      <c r="J3" s="73"/>
      <c r="K3" s="73">
        <v>155.4</v>
      </c>
      <c r="L3" s="70">
        <v>157</v>
      </c>
      <c r="M3" s="68">
        <f t="shared" ref="M3:M8" si="0">AVERAGE(B3:K3)</f>
        <v>156.63541666666669</v>
      </c>
      <c r="N3" s="68">
        <f t="shared" ref="N3:N17" si="1">MAX(B3:K3)-MIN(B3:K3)</f>
        <v>2.4708333333333314</v>
      </c>
      <c r="O3" s="46">
        <v>149</v>
      </c>
      <c r="P3" s="47">
        <v>165</v>
      </c>
      <c r="Q3" s="80">
        <f>M3/M3*100</f>
        <v>100</v>
      </c>
    </row>
    <row r="4" spans="1:18" s="48" customFormat="1" ht="16.05" customHeight="1" x14ac:dyDescent="0.3">
      <c r="A4" s="37">
        <v>7</v>
      </c>
      <c r="B4" s="73">
        <v>156.6875</v>
      </c>
      <c r="C4" s="180"/>
      <c r="D4" s="181"/>
      <c r="E4" s="73">
        <v>155.97999999999999</v>
      </c>
      <c r="F4" s="181"/>
      <c r="G4" s="73">
        <v>158.64880952380955</v>
      </c>
      <c r="H4" s="182"/>
      <c r="I4" s="181"/>
      <c r="J4" s="73">
        <v>157.44</v>
      </c>
      <c r="K4" s="73">
        <v>156.30000000000001</v>
      </c>
      <c r="L4" s="70">
        <v>157</v>
      </c>
      <c r="M4" s="68">
        <f t="shared" si="0"/>
        <v>157.01126190476188</v>
      </c>
      <c r="N4" s="68">
        <f t="shared" si="1"/>
        <v>2.668809523809557</v>
      </c>
      <c r="O4" s="46">
        <v>149</v>
      </c>
      <c r="P4" s="47">
        <v>165</v>
      </c>
      <c r="Q4" s="80">
        <f>M4/M$3*100</f>
        <v>100.23994907798854</v>
      </c>
    </row>
    <row r="5" spans="1:18" s="48" customFormat="1" ht="16.05" customHeight="1" x14ac:dyDescent="0.3">
      <c r="A5" s="37">
        <v>8</v>
      </c>
      <c r="B5" s="73">
        <v>157.0625</v>
      </c>
      <c r="C5" s="73">
        <v>156.44545454545454</v>
      </c>
      <c r="D5" s="68">
        <v>158.08333333333334</v>
      </c>
      <c r="E5" s="73">
        <v>155.44999999999999</v>
      </c>
      <c r="F5" s="73">
        <v>156.6</v>
      </c>
      <c r="G5" s="73">
        <v>158.71666666666664</v>
      </c>
      <c r="H5" s="73">
        <v>159.80000000000001</v>
      </c>
      <c r="I5" s="73">
        <v>157.40199999999999</v>
      </c>
      <c r="J5" s="73">
        <v>155.37</v>
      </c>
      <c r="K5" s="73">
        <v>156</v>
      </c>
      <c r="L5" s="70">
        <v>157</v>
      </c>
      <c r="M5" s="68">
        <f t="shared" si="0"/>
        <v>157.09299545454547</v>
      </c>
      <c r="N5" s="68">
        <f t="shared" si="1"/>
        <v>4.4300000000000068</v>
      </c>
      <c r="O5" s="46">
        <v>149</v>
      </c>
      <c r="P5" s="47">
        <v>165</v>
      </c>
      <c r="Q5" s="80">
        <f>M5/M$3*100</f>
        <v>100.2921298373104</v>
      </c>
    </row>
    <row r="6" spans="1:18" s="48" customFormat="1" ht="16.05" customHeight="1" x14ac:dyDescent="0.3">
      <c r="A6" s="37">
        <v>9</v>
      </c>
      <c r="B6" s="73">
        <v>156.75</v>
      </c>
      <c r="C6" s="73">
        <v>155.58250000000001</v>
      </c>
      <c r="D6" s="68">
        <v>156.44444444444446</v>
      </c>
      <c r="E6" s="73">
        <v>155.06</v>
      </c>
      <c r="F6" s="73">
        <v>156</v>
      </c>
      <c r="G6" s="73">
        <v>156.89285714285714</v>
      </c>
      <c r="H6" s="73">
        <v>160.4</v>
      </c>
      <c r="I6" s="73">
        <v>157.286</v>
      </c>
      <c r="J6" s="73">
        <v>155.85</v>
      </c>
      <c r="K6" s="73">
        <v>155.30000000000001</v>
      </c>
      <c r="L6" s="70">
        <v>157</v>
      </c>
      <c r="M6" s="68">
        <f t="shared" si="0"/>
        <v>156.55658015873016</v>
      </c>
      <c r="N6" s="68">
        <f t="shared" si="1"/>
        <v>5.3400000000000034</v>
      </c>
      <c r="O6" s="46">
        <v>149</v>
      </c>
      <c r="P6" s="47">
        <v>165</v>
      </c>
      <c r="Q6" s="80">
        <f t="shared" ref="Q6:Q17" si="2">M6/M$3*100</f>
        <v>99.949668785250338</v>
      </c>
    </row>
    <row r="7" spans="1:18" s="48" customFormat="1" ht="16.05" customHeight="1" x14ac:dyDescent="0.3">
      <c r="A7" s="37">
        <v>10</v>
      </c>
      <c r="B7" s="73">
        <v>156.75</v>
      </c>
      <c r="C7" s="73">
        <v>155.46842105263161</v>
      </c>
      <c r="D7" s="68">
        <v>157.1</v>
      </c>
      <c r="E7" s="73">
        <v>154.93</v>
      </c>
      <c r="F7" s="73">
        <v>156.5</v>
      </c>
      <c r="G7" s="73">
        <v>157.2456140350877</v>
      </c>
      <c r="H7" s="73">
        <v>162</v>
      </c>
      <c r="I7" s="73">
        <v>157.108</v>
      </c>
      <c r="J7" s="73">
        <v>156.26</v>
      </c>
      <c r="K7" s="73">
        <v>155.6</v>
      </c>
      <c r="L7" s="70">
        <v>157</v>
      </c>
      <c r="M7" s="68">
        <f t="shared" si="0"/>
        <v>156.89620350877189</v>
      </c>
      <c r="N7" s="68">
        <f t="shared" si="1"/>
        <v>7.0699999999999932</v>
      </c>
      <c r="O7" s="46">
        <v>149</v>
      </c>
      <c r="P7" s="47">
        <v>165</v>
      </c>
      <c r="Q7" s="80">
        <f t="shared" si="2"/>
        <v>100.16649289646938</v>
      </c>
    </row>
    <row r="8" spans="1:18" s="48" customFormat="1" ht="16.05" customHeight="1" x14ac:dyDescent="0.3">
      <c r="A8" s="37">
        <v>11</v>
      </c>
      <c r="B8" s="73">
        <v>157.09375</v>
      </c>
      <c r="C8" s="73">
        <v>155.51142105263159</v>
      </c>
      <c r="D8" s="193">
        <v>155.80000000000001</v>
      </c>
      <c r="E8" s="73">
        <v>153.68</v>
      </c>
      <c r="F8" s="73">
        <v>156.30000000000001</v>
      </c>
      <c r="G8" s="73">
        <v>157.2534722222222</v>
      </c>
      <c r="H8" s="73">
        <v>161.30000000000001</v>
      </c>
      <c r="I8" s="73">
        <v>157.72200000000001</v>
      </c>
      <c r="J8" s="73">
        <v>155.15</v>
      </c>
      <c r="K8" s="73">
        <v>157.80000000000001</v>
      </c>
      <c r="L8" s="70">
        <v>157</v>
      </c>
      <c r="M8" s="68">
        <f t="shared" si="0"/>
        <v>156.76106432748537</v>
      </c>
      <c r="N8" s="68">
        <f t="shared" si="1"/>
        <v>7.6200000000000045</v>
      </c>
      <c r="O8" s="46">
        <v>149</v>
      </c>
      <c r="P8" s="47">
        <v>165</v>
      </c>
      <c r="Q8" s="80">
        <f t="shared" si="2"/>
        <v>100.08021663522375</v>
      </c>
    </row>
    <row r="9" spans="1:18" s="48" customFormat="1" ht="16.05" customHeight="1" x14ac:dyDescent="0.3">
      <c r="A9" s="37">
        <v>12</v>
      </c>
      <c r="B9" s="73">
        <v>157.1875</v>
      </c>
      <c r="C9" s="73">
        <v>155.34834999999998</v>
      </c>
      <c r="D9" s="68">
        <v>155.09090909090909</v>
      </c>
      <c r="E9" s="73">
        <v>153.81</v>
      </c>
      <c r="F9" s="73">
        <v>156.85</v>
      </c>
      <c r="G9" s="73">
        <v>157.34375000000003</v>
      </c>
      <c r="H9" s="73">
        <v>160.19999999999999</v>
      </c>
      <c r="I9" s="73">
        <v>158.786</v>
      </c>
      <c r="J9" s="73">
        <v>156.5</v>
      </c>
      <c r="K9" s="73">
        <v>156.80000000000001</v>
      </c>
      <c r="L9" s="70">
        <v>157</v>
      </c>
      <c r="M9" s="68">
        <f t="shared" ref="M9:M20" si="3">AVERAGE(B9:K9)</f>
        <v>156.79165090909092</v>
      </c>
      <c r="N9" s="68">
        <f t="shared" si="1"/>
        <v>6.3899999999999864</v>
      </c>
      <c r="O9" s="46">
        <v>149</v>
      </c>
      <c r="P9" s="47">
        <v>165</v>
      </c>
      <c r="Q9" s="80">
        <f t="shared" si="2"/>
        <v>100.09974388024689</v>
      </c>
    </row>
    <row r="10" spans="1:18" s="48" customFormat="1" ht="16.05" customHeight="1" x14ac:dyDescent="0.3">
      <c r="A10" s="37">
        <v>1</v>
      </c>
      <c r="B10" s="73">
        <v>156.28125</v>
      </c>
      <c r="C10" s="73">
        <v>157.54563157894736</v>
      </c>
      <c r="D10" s="68">
        <v>155.31578947368422</v>
      </c>
      <c r="E10" s="73">
        <v>153.77000000000001</v>
      </c>
      <c r="F10" s="73">
        <v>155.95238095238096</v>
      </c>
      <c r="G10" s="73">
        <v>157.90350877192981</v>
      </c>
      <c r="H10" s="73">
        <v>159.80000000000001</v>
      </c>
      <c r="I10" s="73">
        <v>158.965</v>
      </c>
      <c r="J10" s="73">
        <v>156.47999999999999</v>
      </c>
      <c r="K10" s="73">
        <v>156.4</v>
      </c>
      <c r="L10" s="70">
        <v>157</v>
      </c>
      <c r="M10" s="68">
        <f t="shared" si="3"/>
        <v>156.84135607769423</v>
      </c>
      <c r="N10" s="68">
        <f t="shared" si="1"/>
        <v>6.0300000000000011</v>
      </c>
      <c r="O10" s="46">
        <v>149</v>
      </c>
      <c r="P10" s="47">
        <v>165</v>
      </c>
      <c r="Q10" s="80">
        <f t="shared" si="2"/>
        <v>100.13147691333806</v>
      </c>
    </row>
    <row r="11" spans="1:18" s="48" customFormat="1" ht="16.05" customHeight="1" x14ac:dyDescent="0.3">
      <c r="A11" s="37">
        <v>2</v>
      </c>
      <c r="B11" s="73">
        <v>156.65625</v>
      </c>
      <c r="C11" s="73">
        <v>157.35615789473684</v>
      </c>
      <c r="D11" s="68">
        <v>154.76190476190476</v>
      </c>
      <c r="E11" s="73">
        <v>154.19999999999999</v>
      </c>
      <c r="F11" s="73">
        <v>155.31578947368422</v>
      </c>
      <c r="G11" s="73">
        <v>158.42543859649123</v>
      </c>
      <c r="H11" s="73">
        <v>158.4</v>
      </c>
      <c r="I11" s="73">
        <v>159.42500000000001</v>
      </c>
      <c r="J11" s="73">
        <v>154.07</v>
      </c>
      <c r="K11" s="73">
        <v>156.4</v>
      </c>
      <c r="L11" s="70">
        <v>157</v>
      </c>
      <c r="M11" s="68">
        <f t="shared" si="3"/>
        <v>156.50105407268171</v>
      </c>
      <c r="N11" s="68">
        <f t="shared" si="1"/>
        <v>5.3550000000000182</v>
      </c>
      <c r="O11" s="46">
        <v>149</v>
      </c>
      <c r="P11" s="47">
        <v>165</v>
      </c>
      <c r="Q11" s="80">
        <f t="shared" si="2"/>
        <v>99.914219531671492</v>
      </c>
    </row>
    <row r="12" spans="1:18" s="48" customFormat="1" ht="16.05" customHeight="1" x14ac:dyDescent="0.3">
      <c r="A12" s="37">
        <v>3</v>
      </c>
      <c r="B12" s="73">
        <v>156.96875</v>
      </c>
      <c r="C12" s="73">
        <v>156.95080952380951</v>
      </c>
      <c r="D12" s="68">
        <v>155.04347826086956</v>
      </c>
      <c r="E12" s="73">
        <v>154.29</v>
      </c>
      <c r="F12" s="73">
        <v>156.59090909090909</v>
      </c>
      <c r="G12" s="73">
        <v>157.17803030303031</v>
      </c>
      <c r="H12" s="73">
        <v>156.69999999999999</v>
      </c>
      <c r="I12" s="73">
        <v>157.28100000000001</v>
      </c>
      <c r="J12" s="73">
        <v>153</v>
      </c>
      <c r="K12" s="73">
        <v>156.80000000000001</v>
      </c>
      <c r="L12" s="70">
        <v>157</v>
      </c>
      <c r="M12" s="68">
        <f t="shared" si="3"/>
        <v>156.08029771786184</v>
      </c>
      <c r="N12" s="68">
        <f t="shared" si="1"/>
        <v>4.2810000000000059</v>
      </c>
      <c r="O12" s="46">
        <v>149</v>
      </c>
      <c r="P12" s="47">
        <v>165</v>
      </c>
      <c r="Q12" s="80">
        <f t="shared" si="2"/>
        <v>99.645598064206524</v>
      </c>
    </row>
    <row r="13" spans="1:18" s="48" customFormat="1" ht="16.05" customHeight="1" x14ac:dyDescent="0.3">
      <c r="A13" s="37">
        <v>4</v>
      </c>
      <c r="B13" s="73">
        <v>156.875</v>
      </c>
      <c r="C13" s="73">
        <v>156.44442857142857</v>
      </c>
      <c r="D13" s="68">
        <v>155.47619047619048</v>
      </c>
      <c r="E13" s="73">
        <v>154.11000000000001</v>
      </c>
      <c r="F13" s="73">
        <v>156.71428571428572</v>
      </c>
      <c r="G13" s="73">
        <v>156.57142857142858</v>
      </c>
      <c r="H13" s="73">
        <v>157.69999999999999</v>
      </c>
      <c r="I13" s="73">
        <v>158.328</v>
      </c>
      <c r="J13" s="73">
        <v>153.07</v>
      </c>
      <c r="K13" s="73">
        <v>156.4</v>
      </c>
      <c r="L13" s="70">
        <v>157</v>
      </c>
      <c r="M13" s="68">
        <f t="shared" si="3"/>
        <v>156.16893333333331</v>
      </c>
      <c r="N13" s="68">
        <f t="shared" si="1"/>
        <v>5.2580000000000098</v>
      </c>
      <c r="O13" s="46">
        <v>149</v>
      </c>
      <c r="P13" s="47">
        <v>165</v>
      </c>
      <c r="Q13" s="80">
        <f t="shared" si="2"/>
        <v>99.702185276318389</v>
      </c>
    </row>
    <row r="14" spans="1:18" s="48" customFormat="1" ht="16.05" customHeight="1" x14ac:dyDescent="0.3">
      <c r="A14" s="37">
        <v>5</v>
      </c>
      <c r="B14" s="73">
        <v>157.21875</v>
      </c>
      <c r="C14" s="73">
        <v>155.65714285714284</v>
      </c>
      <c r="D14" s="68">
        <v>154.69999999999999</v>
      </c>
      <c r="E14" s="73">
        <v>154.22</v>
      </c>
      <c r="F14" s="73">
        <v>156.125</v>
      </c>
      <c r="G14" s="73">
        <v>156.94117647058823</v>
      </c>
      <c r="H14" s="73">
        <v>157.6</v>
      </c>
      <c r="I14" s="73">
        <v>157.22900000000001</v>
      </c>
      <c r="J14" s="73">
        <v>153.91</v>
      </c>
      <c r="K14" s="73">
        <v>156.69999999999999</v>
      </c>
      <c r="L14" s="70">
        <v>157</v>
      </c>
      <c r="M14" s="68">
        <f t="shared" si="3"/>
        <v>156.03010693277309</v>
      </c>
      <c r="N14" s="68">
        <f t="shared" si="1"/>
        <v>3.6899999999999977</v>
      </c>
      <c r="O14" s="46">
        <v>149</v>
      </c>
      <c r="P14" s="47">
        <v>165</v>
      </c>
      <c r="Q14" s="80">
        <f t="shared" si="2"/>
        <v>99.613555001304888</v>
      </c>
    </row>
    <row r="15" spans="1:18" s="48" customFormat="1" ht="16.05" customHeight="1" x14ac:dyDescent="0.3">
      <c r="A15" s="37">
        <v>6</v>
      </c>
      <c r="B15" s="73">
        <v>157.15625</v>
      </c>
      <c r="C15" s="73">
        <v>156.04204761904762</v>
      </c>
      <c r="D15" s="68">
        <v>153.15</v>
      </c>
      <c r="E15" s="73">
        <v>153.88999999999999</v>
      </c>
      <c r="F15" s="73">
        <v>156.5</v>
      </c>
      <c r="G15" s="73">
        <v>157.36979166666666</v>
      </c>
      <c r="H15" s="73">
        <v>157.1</v>
      </c>
      <c r="I15" s="73">
        <v>157.82900000000001</v>
      </c>
      <c r="J15" s="73">
        <v>155.21</v>
      </c>
      <c r="K15" s="73">
        <v>155.5</v>
      </c>
      <c r="L15" s="70">
        <v>157</v>
      </c>
      <c r="M15" s="68">
        <f t="shared" si="3"/>
        <v>155.9747089285714</v>
      </c>
      <c r="N15" s="68">
        <f t="shared" si="1"/>
        <v>4.679000000000002</v>
      </c>
      <c r="O15" s="46">
        <v>149</v>
      </c>
      <c r="P15" s="47">
        <v>165</v>
      </c>
      <c r="Q15" s="80">
        <f t="shared" si="2"/>
        <v>99.578187518406949</v>
      </c>
      <c r="R15" s="55"/>
    </row>
    <row r="16" spans="1:18" s="48" customFormat="1" ht="16.05" customHeight="1" x14ac:dyDescent="0.3">
      <c r="A16" s="37">
        <v>7</v>
      </c>
      <c r="B16" s="73">
        <v>156.71875</v>
      </c>
      <c r="C16" s="73">
        <v>156.13499999999999</v>
      </c>
      <c r="D16" s="68">
        <v>156.84210526315789</v>
      </c>
      <c r="E16" s="73">
        <v>153.65</v>
      </c>
      <c r="F16" s="73">
        <v>157.04166666666666</v>
      </c>
      <c r="G16" s="73">
        <v>158.42156862745097</v>
      </c>
      <c r="H16" s="73">
        <v>159.6</v>
      </c>
      <c r="I16" s="73">
        <v>157.57599999999999</v>
      </c>
      <c r="J16" s="73">
        <v>155.74</v>
      </c>
      <c r="K16" s="73">
        <v>157.6</v>
      </c>
      <c r="L16" s="70">
        <v>157</v>
      </c>
      <c r="M16" s="68">
        <f t="shared" si="3"/>
        <v>156.93250905572754</v>
      </c>
      <c r="N16" s="68">
        <f t="shared" si="1"/>
        <v>5.9499999999999886</v>
      </c>
      <c r="O16" s="46">
        <v>149</v>
      </c>
      <c r="P16" s="47">
        <v>165</v>
      </c>
      <c r="Q16" s="80">
        <f t="shared" si="2"/>
        <v>100.18967127319173</v>
      </c>
      <c r="R16" s="55"/>
    </row>
    <row r="17" spans="1:18" s="48" customFormat="1" ht="16.05" customHeight="1" x14ac:dyDescent="0.3">
      <c r="A17" s="37">
        <v>8</v>
      </c>
      <c r="B17" s="73">
        <v>156.75</v>
      </c>
      <c r="C17" s="73">
        <v>155.97916666666671</v>
      </c>
      <c r="D17" s="68">
        <v>155.52631578947367</v>
      </c>
      <c r="E17" s="73">
        <v>153.79</v>
      </c>
      <c r="F17" s="73">
        <v>157.53333333333333</v>
      </c>
      <c r="G17" s="73">
        <v>157.53125</v>
      </c>
      <c r="H17" s="73">
        <v>160.19999999999999</v>
      </c>
      <c r="I17" s="73">
        <v>158.078</v>
      </c>
      <c r="J17" s="73">
        <v>156.08000000000001</v>
      </c>
      <c r="K17" s="73">
        <v>155.9</v>
      </c>
      <c r="L17" s="70">
        <v>157</v>
      </c>
      <c r="M17" s="68">
        <f t="shared" si="3"/>
        <v>156.73680657894735</v>
      </c>
      <c r="N17" s="68">
        <f t="shared" si="1"/>
        <v>6.4099999999999966</v>
      </c>
      <c r="O17" s="46">
        <v>149</v>
      </c>
      <c r="P17" s="47">
        <v>165</v>
      </c>
      <c r="Q17" s="80">
        <f t="shared" si="2"/>
        <v>100.0647298768301</v>
      </c>
      <c r="R17" s="55"/>
    </row>
    <row r="18" spans="1:18" s="48" customFormat="1" ht="16.05" customHeight="1" x14ac:dyDescent="0.3">
      <c r="A18" s="37">
        <v>9</v>
      </c>
      <c r="B18" s="73">
        <v>156.09375</v>
      </c>
      <c r="C18" s="73">
        <v>157.20335000000003</v>
      </c>
      <c r="D18" s="68">
        <v>155.18181818181819</v>
      </c>
      <c r="E18" s="73">
        <v>153.18</v>
      </c>
      <c r="F18" s="73">
        <v>156.25</v>
      </c>
      <c r="G18" s="73">
        <v>157.33333333333334</v>
      </c>
      <c r="H18" s="73">
        <v>159.9</v>
      </c>
      <c r="I18" s="73">
        <v>156.25399999999999</v>
      </c>
      <c r="J18" s="73">
        <v>156.38999999999999</v>
      </c>
      <c r="K18" s="73">
        <v>156.4</v>
      </c>
      <c r="L18" s="70">
        <v>157</v>
      </c>
      <c r="M18" s="68">
        <f t="shared" si="3"/>
        <v>156.41862515151516</v>
      </c>
      <c r="N18" s="68">
        <f>MAX(B18:K18)-MIN(B18:K18)</f>
        <v>6.7199999999999989</v>
      </c>
      <c r="O18" s="46">
        <v>149</v>
      </c>
      <c r="P18" s="47">
        <v>165</v>
      </c>
      <c r="Q18" s="80">
        <f>M18/M$3*100</f>
        <v>99.861594829723046</v>
      </c>
      <c r="R18" s="55"/>
    </row>
    <row r="19" spans="1:18" s="48" customFormat="1" ht="16.05" customHeight="1" x14ac:dyDescent="0.3">
      <c r="A19" s="37">
        <v>10</v>
      </c>
      <c r="B19" s="73">
        <v>156.28125</v>
      </c>
      <c r="C19" s="73">
        <v>157.57614285714286</v>
      </c>
      <c r="D19" s="73">
        <v>156.73333333333332</v>
      </c>
      <c r="E19" s="73">
        <v>153.65</v>
      </c>
      <c r="F19" s="73">
        <v>156.59090909090909</v>
      </c>
      <c r="G19" s="73">
        <v>156.44444444444443</v>
      </c>
      <c r="H19" s="73">
        <v>158.1</v>
      </c>
      <c r="I19" s="73">
        <v>156.47399999999999</v>
      </c>
      <c r="J19" s="73">
        <v>156.12</v>
      </c>
      <c r="K19" s="73">
        <v>155.6</v>
      </c>
      <c r="L19" s="70">
        <v>157</v>
      </c>
      <c r="M19" s="68">
        <f t="shared" si="3"/>
        <v>156.35700797258295</v>
      </c>
      <c r="N19" s="68">
        <f>MAX(B19:K19)-MIN(B19:K19)</f>
        <v>4.4499999999999886</v>
      </c>
      <c r="O19" s="46">
        <v>149</v>
      </c>
      <c r="P19" s="47">
        <v>165</v>
      </c>
      <c r="Q19" s="80">
        <f>M19/M$3*100</f>
        <v>99.822256868843269</v>
      </c>
    </row>
    <row r="20" spans="1:18" s="48" customFormat="1" ht="16.05" customHeight="1" x14ac:dyDescent="0.3">
      <c r="A20" s="37">
        <v>11</v>
      </c>
      <c r="B20" s="73">
        <v>156.875</v>
      </c>
      <c r="C20" s="73">
        <v>157.80314285714286</v>
      </c>
      <c r="D20" s="68"/>
      <c r="E20" s="73"/>
      <c r="F20" s="73">
        <v>155.71428571428572</v>
      </c>
      <c r="G20" s="73"/>
      <c r="H20" s="73">
        <v>158.6</v>
      </c>
      <c r="I20" s="73"/>
      <c r="J20" s="73"/>
      <c r="K20" s="73">
        <v>157</v>
      </c>
      <c r="L20" s="70">
        <v>157</v>
      </c>
      <c r="M20" s="68">
        <f t="shared" si="3"/>
        <v>157.19848571428571</v>
      </c>
      <c r="N20" s="68">
        <f>MAX(B20:K20)-MIN(B20:K20)</f>
        <v>2.8857142857142719</v>
      </c>
      <c r="O20" s="46">
        <v>149</v>
      </c>
      <c r="P20" s="47">
        <v>165</v>
      </c>
      <c r="Q20" s="80">
        <f>M20/M$3*100</f>
        <v>100.35947747936042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R20"/>
  <sheetViews>
    <sheetView zoomScale="65" zoomScaleNormal="65" workbookViewId="0">
      <selection activeCell="M20" sqref="M20"/>
    </sheetView>
  </sheetViews>
  <sheetFormatPr defaultRowHeight="13.2" x14ac:dyDescent="0.2"/>
  <cols>
    <col min="1" max="1" width="3.77734375" customWidth="1"/>
    <col min="2" max="2" width="7.88671875" customWidth="1"/>
    <col min="4" max="5" width="8.6640625" customWidth="1"/>
    <col min="6" max="6" width="9.44140625" customWidth="1"/>
    <col min="7" max="8" width="8.6640625" customWidth="1"/>
    <col min="9" max="9" width="10.664062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6" customWidth="1"/>
    <col min="15" max="16" width="2.6640625" customWidth="1"/>
    <col min="17" max="17" width="10.109375" bestFit="1" customWidth="1"/>
  </cols>
  <sheetData>
    <row r="1" spans="1:18" ht="20.100000000000001" customHeight="1" x14ac:dyDescent="0.45">
      <c r="F1" s="32" t="s">
        <v>65</v>
      </c>
    </row>
    <row r="2" spans="1:18" ht="16.05" customHeight="1" x14ac:dyDescent="0.3">
      <c r="A2" s="50" t="s">
        <v>25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</v>
      </c>
      <c r="M2" s="45" t="s">
        <v>53</v>
      </c>
      <c r="N2" s="45" t="s">
        <v>32</v>
      </c>
      <c r="O2" s="53" t="s">
        <v>33</v>
      </c>
      <c r="P2" s="54" t="s">
        <v>34</v>
      </c>
      <c r="Q2" s="31" t="s">
        <v>144</v>
      </c>
    </row>
    <row r="3" spans="1:18" ht="16.05" customHeight="1" x14ac:dyDescent="0.3">
      <c r="A3" s="37">
        <v>6</v>
      </c>
      <c r="B3" s="73"/>
      <c r="C3" s="73"/>
      <c r="D3" s="73"/>
      <c r="E3" s="73"/>
      <c r="F3" s="73"/>
      <c r="G3" s="73">
        <v>76.603174603174594</v>
      </c>
      <c r="H3" s="73"/>
      <c r="I3" s="73"/>
      <c r="J3" s="73"/>
      <c r="K3" s="73">
        <v>75.8</v>
      </c>
      <c r="L3" s="71">
        <v>77</v>
      </c>
      <c r="M3" s="68">
        <f t="shared" ref="M3:M8" si="0">AVERAGE(B3:K3)</f>
        <v>76.201587301587296</v>
      </c>
      <c r="N3" s="68">
        <f>MAX(B3:K3)-MIN(B3:K3)</f>
        <v>0.80317460317459677</v>
      </c>
      <c r="O3" s="56">
        <v>73</v>
      </c>
      <c r="P3" s="56">
        <v>81</v>
      </c>
      <c r="Q3" s="80">
        <f>M3/M3*100</f>
        <v>100</v>
      </c>
    </row>
    <row r="4" spans="1:18" ht="16.05" customHeight="1" x14ac:dyDescent="0.3">
      <c r="A4" s="37">
        <v>7</v>
      </c>
      <c r="B4" s="73">
        <v>78.9375</v>
      </c>
      <c r="C4" s="180"/>
      <c r="D4" s="181"/>
      <c r="E4" s="73">
        <v>75.849999999999994</v>
      </c>
      <c r="F4" s="181"/>
      <c r="G4" s="73">
        <v>76.361111111111114</v>
      </c>
      <c r="H4" s="182"/>
      <c r="I4" s="181"/>
      <c r="J4" s="73">
        <v>76.37</v>
      </c>
      <c r="K4" s="73">
        <v>76.099999999999994</v>
      </c>
      <c r="L4" s="71">
        <v>77</v>
      </c>
      <c r="M4" s="68">
        <f t="shared" si="0"/>
        <v>76.723722222222221</v>
      </c>
      <c r="N4" s="68">
        <f>MAX(B4:K4)-MIN(B4:K4)</f>
        <v>3.0875000000000057</v>
      </c>
      <c r="O4" s="56">
        <v>73</v>
      </c>
      <c r="P4" s="56">
        <v>81</v>
      </c>
      <c r="Q4" s="80">
        <f>M4/M$3*100</f>
        <v>100.68520215801864</v>
      </c>
    </row>
    <row r="5" spans="1:18" ht="16.05" customHeight="1" x14ac:dyDescent="0.3">
      <c r="A5" s="37">
        <v>8</v>
      </c>
      <c r="B5" s="73">
        <v>78.875</v>
      </c>
      <c r="C5" s="73">
        <v>75.168181818181807</v>
      </c>
      <c r="D5" s="68">
        <v>78</v>
      </c>
      <c r="E5" s="73">
        <v>75.36</v>
      </c>
      <c r="F5" s="73">
        <v>77.5</v>
      </c>
      <c r="G5" s="73">
        <v>76.974358974358978</v>
      </c>
      <c r="H5" s="73">
        <v>79.5</v>
      </c>
      <c r="I5" s="73">
        <v>75.843999999999994</v>
      </c>
      <c r="J5" s="73">
        <v>75.88</v>
      </c>
      <c r="K5" s="73">
        <v>76.3</v>
      </c>
      <c r="L5" s="71">
        <v>77</v>
      </c>
      <c r="M5" s="68">
        <f t="shared" si="0"/>
        <v>76.940154079254071</v>
      </c>
      <c r="N5" s="68">
        <f t="shared" ref="N5:N8" si="1">MAX(B5,D5,E5,I5)-MIN(B5,D5,E5,I5)</f>
        <v>3.5150000000000006</v>
      </c>
      <c r="O5" s="56">
        <v>73</v>
      </c>
      <c r="P5" s="56">
        <v>81</v>
      </c>
      <c r="Q5" s="80">
        <f t="shared" ref="Q5:Q17" si="2">M5/M$3*100</f>
        <v>100.96922755000325</v>
      </c>
    </row>
    <row r="6" spans="1:18" ht="16.05" customHeight="1" x14ac:dyDescent="0.3">
      <c r="A6" s="37">
        <v>9</v>
      </c>
      <c r="B6" s="73">
        <v>78.75</v>
      </c>
      <c r="C6" s="73">
        <v>74.952500000000001</v>
      </c>
      <c r="D6" s="68">
        <v>77.611111111111114</v>
      </c>
      <c r="E6" s="73">
        <v>75.569999999999993</v>
      </c>
      <c r="F6" s="73">
        <v>76.849999999999994</v>
      </c>
      <c r="G6" s="73">
        <v>75.557291666666657</v>
      </c>
      <c r="H6" s="73">
        <v>79.400000000000006</v>
      </c>
      <c r="I6" s="73">
        <v>76.028000000000006</v>
      </c>
      <c r="J6" s="73">
        <v>75.459999999999994</v>
      </c>
      <c r="K6" s="73">
        <v>76.3</v>
      </c>
      <c r="L6" s="71">
        <v>77</v>
      </c>
      <c r="M6" s="68">
        <f t="shared" si="0"/>
        <v>76.647890277777776</v>
      </c>
      <c r="N6" s="68">
        <f t="shared" si="1"/>
        <v>3.1800000000000068</v>
      </c>
      <c r="O6" s="56">
        <v>73</v>
      </c>
      <c r="P6" s="56">
        <v>81</v>
      </c>
      <c r="Q6" s="80">
        <f t="shared" si="2"/>
        <v>100.58568724352699</v>
      </c>
    </row>
    <row r="7" spans="1:18" ht="16.05" customHeight="1" x14ac:dyDescent="0.3">
      <c r="A7" s="37">
        <v>10</v>
      </c>
      <c r="B7" s="73">
        <v>78.78125</v>
      </c>
      <c r="C7" s="73">
        <v>75.460526315789465</v>
      </c>
      <c r="D7" s="68">
        <v>77.7</v>
      </c>
      <c r="E7" s="73">
        <v>75.37</v>
      </c>
      <c r="F7" s="73">
        <v>77.090909090909093</v>
      </c>
      <c r="G7" s="73">
        <v>75.754166666666677</v>
      </c>
      <c r="H7" s="73">
        <v>79</v>
      </c>
      <c r="I7" s="73">
        <v>76.959999999999994</v>
      </c>
      <c r="J7" s="73">
        <v>76.25</v>
      </c>
      <c r="K7" s="73">
        <v>75.3</v>
      </c>
      <c r="L7" s="71">
        <v>77</v>
      </c>
      <c r="M7" s="68">
        <f t="shared" si="0"/>
        <v>76.766685207336508</v>
      </c>
      <c r="N7" s="68">
        <f t="shared" si="1"/>
        <v>3.4112499999999955</v>
      </c>
      <c r="O7" s="56">
        <v>73</v>
      </c>
      <c r="P7" s="56">
        <v>81</v>
      </c>
      <c r="Q7" s="80">
        <f t="shared" si="2"/>
        <v>100.74158285379633</v>
      </c>
    </row>
    <row r="8" spans="1:18" ht="16.05" customHeight="1" x14ac:dyDescent="0.3">
      <c r="A8" s="37">
        <v>11</v>
      </c>
      <c r="B8" s="73">
        <v>79</v>
      </c>
      <c r="C8" s="73">
        <v>74.436842105263167</v>
      </c>
      <c r="D8" s="193">
        <v>77.3</v>
      </c>
      <c r="E8" s="73">
        <v>75.239999999999995</v>
      </c>
      <c r="F8" s="73">
        <v>77.150000000000006</v>
      </c>
      <c r="G8" s="73">
        <v>75.686666666666682</v>
      </c>
      <c r="H8" s="73">
        <v>77.400000000000006</v>
      </c>
      <c r="I8" s="73">
        <v>77.122</v>
      </c>
      <c r="J8" s="73">
        <v>76.510000000000005</v>
      </c>
      <c r="K8" s="73">
        <v>76.099999999999994</v>
      </c>
      <c r="L8" s="71">
        <v>77</v>
      </c>
      <c r="M8" s="68">
        <f t="shared" si="0"/>
        <v>76.594550877192987</v>
      </c>
      <c r="N8" s="68">
        <f t="shared" si="1"/>
        <v>3.7600000000000051</v>
      </c>
      <c r="O8" s="56">
        <v>73</v>
      </c>
      <c r="P8" s="56">
        <v>81</v>
      </c>
      <c r="Q8" s="80">
        <f t="shared" si="2"/>
        <v>100.51568948826544</v>
      </c>
    </row>
    <row r="9" spans="1:18" ht="16.05" customHeight="1" x14ac:dyDescent="0.3">
      <c r="A9" s="37">
        <v>12</v>
      </c>
      <c r="B9" s="73">
        <v>78.96875</v>
      </c>
      <c r="C9" s="73">
        <v>74.764950000000013</v>
      </c>
      <c r="D9" s="68">
        <v>77.045454545454547</v>
      </c>
      <c r="E9" s="73">
        <v>75.150000000000006</v>
      </c>
      <c r="F9" s="73">
        <v>77.25</v>
      </c>
      <c r="G9" s="73">
        <v>76.058333333333337</v>
      </c>
      <c r="H9" s="73">
        <v>78</v>
      </c>
      <c r="I9" s="73">
        <v>76.873000000000005</v>
      </c>
      <c r="J9" s="73">
        <v>77.040000000000006</v>
      </c>
      <c r="K9" s="73">
        <v>75.3</v>
      </c>
      <c r="L9" s="71">
        <v>77</v>
      </c>
      <c r="M9" s="68">
        <f t="shared" ref="M9:M20" si="3">AVERAGE(B9:K9)</f>
        <v>76.645048787878792</v>
      </c>
      <c r="N9" s="68">
        <f>MAX(B9,D9,E9,F9,I9)-MIN(B9,D9,E9,F9,I9)</f>
        <v>3.8187499999999943</v>
      </c>
      <c r="O9" s="56">
        <v>73</v>
      </c>
      <c r="P9" s="56">
        <v>81</v>
      </c>
      <c r="Q9" s="80">
        <f t="shared" si="2"/>
        <v>100.58195833183419</v>
      </c>
    </row>
    <row r="10" spans="1:18" ht="16.05" customHeight="1" x14ac:dyDescent="0.3">
      <c r="A10" s="37">
        <v>1</v>
      </c>
      <c r="B10" s="73">
        <v>78.5</v>
      </c>
      <c r="C10" s="73">
        <v>75.987684210526325</v>
      </c>
      <c r="D10" s="68">
        <v>77.263157894736835</v>
      </c>
      <c r="E10" s="73">
        <v>75.44</v>
      </c>
      <c r="F10" s="73">
        <v>77.19047619047619</v>
      </c>
      <c r="G10" s="73">
        <v>75.962121212121218</v>
      </c>
      <c r="H10" s="73">
        <v>77.599999999999994</v>
      </c>
      <c r="I10" s="73">
        <v>76.405000000000001</v>
      </c>
      <c r="J10" s="73">
        <v>77.12</v>
      </c>
      <c r="K10" s="73">
        <v>75.099999999999994</v>
      </c>
      <c r="L10" s="71">
        <v>77</v>
      </c>
      <c r="M10" s="68">
        <f t="shared" si="3"/>
        <v>76.656843950786055</v>
      </c>
      <c r="N10" s="68">
        <f>MAX(B10,D10,E10,F10,I10)-MIN(B10,D10,E10,F10,I10)</f>
        <v>3.0600000000000023</v>
      </c>
      <c r="O10" s="56">
        <v>73</v>
      </c>
      <c r="P10" s="56">
        <v>81</v>
      </c>
      <c r="Q10" s="80">
        <f t="shared" si="2"/>
        <v>100.59743722581128</v>
      </c>
    </row>
    <row r="11" spans="1:18" ht="16.05" customHeight="1" x14ac:dyDescent="0.3">
      <c r="A11" s="37">
        <v>2</v>
      </c>
      <c r="B11" s="73">
        <v>78.59375</v>
      </c>
      <c r="C11" s="73">
        <v>75.384210526315798</v>
      </c>
      <c r="D11" s="68">
        <v>77.095238095238102</v>
      </c>
      <c r="E11" s="73">
        <v>75.33</v>
      </c>
      <c r="F11" s="73">
        <v>76.94736842105263</v>
      </c>
      <c r="G11" s="73">
        <v>75.608333333333334</v>
      </c>
      <c r="H11" s="73">
        <v>76</v>
      </c>
      <c r="I11" s="73">
        <v>76.807000000000002</v>
      </c>
      <c r="J11" s="73">
        <v>75.02</v>
      </c>
      <c r="K11" s="73">
        <v>74.3</v>
      </c>
      <c r="L11" s="71">
        <v>77</v>
      </c>
      <c r="M11" s="68">
        <f t="shared" si="3"/>
        <v>76.108590037593984</v>
      </c>
      <c r="N11" s="68">
        <f>MAX(B11,D11,E11,F11,I11)-MIN(B11,D11,E11,F11,I11)</f>
        <v>3.2637500000000017</v>
      </c>
      <c r="O11" s="56">
        <v>73</v>
      </c>
      <c r="P11" s="56">
        <v>81</v>
      </c>
      <c r="Q11" s="80">
        <f t="shared" si="2"/>
        <v>99.877958888670847</v>
      </c>
    </row>
    <row r="12" spans="1:18" ht="16.05" customHeight="1" x14ac:dyDescent="0.3">
      <c r="A12" s="37">
        <v>3</v>
      </c>
      <c r="B12" s="73">
        <v>78.75</v>
      </c>
      <c r="C12" s="73">
        <v>75.223857142857128</v>
      </c>
      <c r="D12" s="68">
        <v>77.956521739130437</v>
      </c>
      <c r="E12" s="73">
        <v>75</v>
      </c>
      <c r="F12" s="73">
        <v>78.36363636363636</v>
      </c>
      <c r="G12" s="73">
        <v>75.693181818181813</v>
      </c>
      <c r="H12" s="73">
        <v>74.599999999999994</v>
      </c>
      <c r="I12" s="73">
        <v>77.599999999999994</v>
      </c>
      <c r="J12" s="73">
        <v>74.319999999999993</v>
      </c>
      <c r="K12" s="73">
        <v>74.2</v>
      </c>
      <c r="L12" s="71">
        <v>77</v>
      </c>
      <c r="M12" s="68">
        <f t="shared" si="3"/>
        <v>76.170719706380581</v>
      </c>
      <c r="N12" s="68">
        <f t="shared" ref="N12:N17" si="4">MAX(B12,D12,E12,F12,H12,I12)-MIN(B12,D12,E12,F12,H12,I12)</f>
        <v>4.1500000000000057</v>
      </c>
      <c r="O12" s="56">
        <v>73</v>
      </c>
      <c r="P12" s="56">
        <v>81</v>
      </c>
      <c r="Q12" s="80">
        <f t="shared" si="2"/>
        <v>99.959492188680329</v>
      </c>
    </row>
    <row r="13" spans="1:18" ht="16.05" customHeight="1" x14ac:dyDescent="0.3">
      <c r="A13" s="37">
        <v>4</v>
      </c>
      <c r="B13" s="73">
        <v>78.71875</v>
      </c>
      <c r="C13" s="73">
        <v>74.999952380952365</v>
      </c>
      <c r="D13" s="68">
        <v>78.285714285714292</v>
      </c>
      <c r="E13" s="73">
        <v>75.239999999999995</v>
      </c>
      <c r="F13" s="73">
        <v>77.952380952380949</v>
      </c>
      <c r="G13" s="73">
        <v>74.845238095238088</v>
      </c>
      <c r="H13" s="73">
        <v>75.900000000000006</v>
      </c>
      <c r="I13" s="73">
        <v>77.046999999999997</v>
      </c>
      <c r="J13" s="73">
        <v>74.430000000000007</v>
      </c>
      <c r="K13" s="73">
        <v>74</v>
      </c>
      <c r="L13" s="71">
        <v>77</v>
      </c>
      <c r="M13" s="68">
        <f t="shared" si="3"/>
        <v>76.141903571428571</v>
      </c>
      <c r="N13" s="68">
        <f t="shared" si="4"/>
        <v>3.4787500000000051</v>
      </c>
      <c r="O13" s="56">
        <v>73</v>
      </c>
      <c r="P13" s="56">
        <v>81</v>
      </c>
      <c r="Q13" s="80">
        <f t="shared" si="2"/>
        <v>99.921676526339922</v>
      </c>
    </row>
    <row r="14" spans="1:18" ht="16.05" customHeight="1" x14ac:dyDescent="0.3">
      <c r="A14" s="37">
        <v>5</v>
      </c>
      <c r="B14" s="73">
        <v>78.625</v>
      </c>
      <c r="C14" s="73">
        <v>74.831761904761905</v>
      </c>
      <c r="D14" s="68">
        <v>77.400000000000006</v>
      </c>
      <c r="E14" s="73">
        <v>75.09</v>
      </c>
      <c r="F14" s="73">
        <v>76.958333333333329</v>
      </c>
      <c r="G14" s="73">
        <v>74.620370370370367</v>
      </c>
      <c r="H14" s="73">
        <v>75.900000000000006</v>
      </c>
      <c r="I14" s="73">
        <v>76.757000000000005</v>
      </c>
      <c r="J14" s="73">
        <v>74.61</v>
      </c>
      <c r="K14" s="73">
        <v>74.3</v>
      </c>
      <c r="L14" s="71">
        <v>77</v>
      </c>
      <c r="M14" s="68">
        <f t="shared" si="3"/>
        <v>75.909246560846569</v>
      </c>
      <c r="N14" s="68">
        <f t="shared" si="4"/>
        <v>3.5349999999999966</v>
      </c>
      <c r="O14" s="56">
        <v>73</v>
      </c>
      <c r="P14" s="56">
        <v>81</v>
      </c>
      <c r="Q14" s="80">
        <f t="shared" si="2"/>
        <v>99.616358725463655</v>
      </c>
    </row>
    <row r="15" spans="1:18" ht="16.05" customHeight="1" x14ac:dyDescent="0.3">
      <c r="A15" s="37">
        <v>6</v>
      </c>
      <c r="B15" s="73">
        <v>78.34375</v>
      </c>
      <c r="C15" s="73">
        <v>74.939666666666668</v>
      </c>
      <c r="D15" s="68">
        <v>77.590909090909093</v>
      </c>
      <c r="E15" s="73">
        <v>74.760000000000005</v>
      </c>
      <c r="F15" s="73">
        <v>77.05</v>
      </c>
      <c r="G15" s="73">
        <v>75.317708333333343</v>
      </c>
      <c r="H15" s="73">
        <v>76</v>
      </c>
      <c r="I15" s="73">
        <v>77.281000000000006</v>
      </c>
      <c r="J15" s="73">
        <v>74.72</v>
      </c>
      <c r="K15" s="73">
        <v>74.2</v>
      </c>
      <c r="L15" s="71">
        <v>77</v>
      </c>
      <c r="M15" s="68">
        <f t="shared" si="3"/>
        <v>76.020303409090914</v>
      </c>
      <c r="N15" s="68">
        <f t="shared" si="4"/>
        <v>3.5837499999999949</v>
      </c>
      <c r="O15" s="56">
        <v>73</v>
      </c>
      <c r="P15" s="56">
        <v>81</v>
      </c>
      <c r="Q15" s="80">
        <f t="shared" si="2"/>
        <v>99.762099584909038</v>
      </c>
      <c r="R15" s="8"/>
    </row>
    <row r="16" spans="1:18" ht="16.05" customHeight="1" x14ac:dyDescent="0.3">
      <c r="A16" s="37">
        <v>7</v>
      </c>
      <c r="B16" s="73">
        <v>75.09375</v>
      </c>
      <c r="C16" s="73">
        <v>74.882499999999993</v>
      </c>
      <c r="D16" s="68">
        <v>78.333333333333329</v>
      </c>
      <c r="E16" s="73">
        <v>74.599999999999994</v>
      </c>
      <c r="F16" s="73">
        <v>77.208333333333329</v>
      </c>
      <c r="G16" s="73">
        <v>76.492424242424235</v>
      </c>
      <c r="H16" s="73">
        <v>76.7</v>
      </c>
      <c r="I16" s="73">
        <v>77.239999999999995</v>
      </c>
      <c r="J16" s="73">
        <v>75.37</v>
      </c>
      <c r="K16" s="73">
        <v>73.7</v>
      </c>
      <c r="L16" s="71">
        <v>77</v>
      </c>
      <c r="M16" s="68">
        <f t="shared" si="3"/>
        <v>75.9620340909091</v>
      </c>
      <c r="N16" s="68">
        <f t="shared" si="4"/>
        <v>3.7333333333333343</v>
      </c>
      <c r="O16" s="56">
        <v>73</v>
      </c>
      <c r="P16" s="56">
        <v>81</v>
      </c>
      <c r="Q16" s="80">
        <f t="shared" si="2"/>
        <v>99.685632256280826</v>
      </c>
      <c r="R16" s="8"/>
    </row>
    <row r="17" spans="1:18" ht="16.05" customHeight="1" x14ac:dyDescent="0.3">
      <c r="A17" s="37">
        <v>8</v>
      </c>
      <c r="B17" s="73">
        <v>75.4375</v>
      </c>
      <c r="C17" s="73">
        <v>74.998249999999999</v>
      </c>
      <c r="D17" s="68">
        <v>77.608695652173907</v>
      </c>
      <c r="E17" s="73">
        <v>74.3</v>
      </c>
      <c r="F17" s="73">
        <v>77.533333333333331</v>
      </c>
      <c r="G17" s="73">
        <v>76.365740740740748</v>
      </c>
      <c r="H17" s="73">
        <v>77.099999999999994</v>
      </c>
      <c r="I17" s="73">
        <v>76.715000000000003</v>
      </c>
      <c r="J17" s="73">
        <v>75.41</v>
      </c>
      <c r="K17" s="73">
        <v>74.099999999999994</v>
      </c>
      <c r="L17" s="71">
        <v>77</v>
      </c>
      <c r="M17" s="68">
        <f t="shared" si="3"/>
        <v>75.956851972624804</v>
      </c>
      <c r="N17" s="68">
        <f t="shared" si="4"/>
        <v>3.3086956521739097</v>
      </c>
      <c r="O17" s="56">
        <v>73</v>
      </c>
      <c r="P17" s="56">
        <v>81</v>
      </c>
      <c r="Q17" s="80">
        <f t="shared" si="2"/>
        <v>99.678831717777882</v>
      </c>
      <c r="R17" s="8"/>
    </row>
    <row r="18" spans="1:18" ht="16.05" customHeight="1" x14ac:dyDescent="0.3">
      <c r="A18" s="37">
        <v>9</v>
      </c>
      <c r="B18" s="73">
        <v>75.25</v>
      </c>
      <c r="C18" s="73">
        <v>76.035800000000009</v>
      </c>
      <c r="D18" s="68">
        <v>77.933333333333337</v>
      </c>
      <c r="E18" s="73">
        <v>74.11</v>
      </c>
      <c r="F18" s="73">
        <v>77.55</v>
      </c>
      <c r="G18" s="73">
        <v>77.61904761904762</v>
      </c>
      <c r="H18" s="73">
        <v>77.3</v>
      </c>
      <c r="I18" s="73">
        <v>76.697999999999993</v>
      </c>
      <c r="J18" s="73">
        <v>75.760000000000005</v>
      </c>
      <c r="K18" s="73">
        <v>74.599999999999994</v>
      </c>
      <c r="L18" s="71">
        <v>77</v>
      </c>
      <c r="M18" s="68">
        <f t="shared" si="3"/>
        <v>76.285618095238092</v>
      </c>
      <c r="N18" s="68">
        <f>MAX(B18:K18)-MIN(B18:K18)</f>
        <v>3.8233333333333377</v>
      </c>
      <c r="O18" s="56">
        <v>73</v>
      </c>
      <c r="P18" s="56">
        <v>81</v>
      </c>
      <c r="Q18" s="80">
        <f>M18/M$3*100</f>
        <v>100.11027433499282</v>
      </c>
      <c r="R18" s="8"/>
    </row>
    <row r="19" spans="1:18" ht="16.05" customHeight="1" x14ac:dyDescent="0.3">
      <c r="A19" s="37">
        <v>10</v>
      </c>
      <c r="B19" s="73">
        <v>75.03125</v>
      </c>
      <c r="C19" s="73">
        <v>75.626999999999995</v>
      </c>
      <c r="D19" s="73">
        <v>78.315789473684205</v>
      </c>
      <c r="E19" s="73">
        <v>74.239999999999995</v>
      </c>
      <c r="F19" s="73">
        <v>77.681818181818187</v>
      </c>
      <c r="G19" s="73">
        <v>76.923913043478265</v>
      </c>
      <c r="H19" s="73">
        <v>77.2</v>
      </c>
      <c r="I19" s="73">
        <v>77.013000000000005</v>
      </c>
      <c r="J19" s="73">
        <v>75.739999999999995</v>
      </c>
      <c r="K19" s="73">
        <v>74.2</v>
      </c>
      <c r="L19" s="71">
        <v>77</v>
      </c>
      <c r="M19" s="68">
        <f t="shared" si="3"/>
        <v>76.197277069898078</v>
      </c>
      <c r="N19" s="68">
        <f>MAX(B19:K19)-MIN(B19:K19)</f>
        <v>4.1157894736842024</v>
      </c>
      <c r="O19" s="56">
        <v>73</v>
      </c>
      <c r="P19" s="56">
        <v>81</v>
      </c>
      <c r="Q19" s="80">
        <f>M19/M$3*100</f>
        <v>99.994343645792895</v>
      </c>
    </row>
    <row r="20" spans="1:18" ht="16.05" customHeight="1" x14ac:dyDescent="0.3">
      <c r="A20" s="37">
        <v>11</v>
      </c>
      <c r="B20" s="73">
        <v>75.541666666666671</v>
      </c>
      <c r="C20" s="73">
        <v>75.727761904761905</v>
      </c>
      <c r="D20" s="68"/>
      <c r="E20" s="73"/>
      <c r="F20" s="73">
        <v>77.047619047619051</v>
      </c>
      <c r="G20" s="73"/>
      <c r="H20" s="73">
        <v>77.099999999999994</v>
      </c>
      <c r="I20" s="73"/>
      <c r="J20" s="73"/>
      <c r="K20" s="73">
        <v>74.3</v>
      </c>
      <c r="L20" s="71">
        <v>77</v>
      </c>
      <c r="M20" s="68">
        <f t="shared" si="3"/>
        <v>75.943409523809521</v>
      </c>
      <c r="N20" s="68">
        <f>MAX(B20:K20)-MIN(B20:K20)</f>
        <v>2.7999999999999972</v>
      </c>
      <c r="O20" s="56">
        <v>73</v>
      </c>
      <c r="P20" s="56">
        <v>81</v>
      </c>
      <c r="Q20" s="80">
        <f>M20/M$3*100</f>
        <v>99.661191076301378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X20"/>
  <sheetViews>
    <sheetView zoomScale="65" zoomScaleNormal="65" workbookViewId="0">
      <selection activeCell="P20" sqref="P20"/>
    </sheetView>
  </sheetViews>
  <sheetFormatPr defaultRowHeight="13.2" x14ac:dyDescent="0.2"/>
  <cols>
    <col min="1" max="1" width="3.77734375" customWidth="1"/>
    <col min="2" max="2" width="7.5546875" customWidth="1"/>
    <col min="4" max="5" width="8.6640625" customWidth="1"/>
    <col min="6" max="6" width="9.44140625" customWidth="1"/>
    <col min="7" max="8" width="8.6640625" customWidth="1"/>
    <col min="9" max="9" width="10.6640625" customWidth="1"/>
    <col min="10" max="10" width="8.88671875" customWidth="1"/>
    <col min="11" max="11" width="8.6640625" customWidth="1"/>
    <col min="12" max="12" width="10.44140625" customWidth="1"/>
    <col min="13" max="13" width="8.77734375" customWidth="1"/>
    <col min="14" max="14" width="5.44140625" customWidth="1"/>
    <col min="15" max="15" width="10.44140625" customWidth="1"/>
    <col min="16" max="16" width="8.77734375" customWidth="1"/>
    <col min="17" max="17" width="5.88671875" customWidth="1"/>
    <col min="18" max="21" width="2.6640625" customWidth="1"/>
    <col min="22" max="22" width="10.109375" bestFit="1" customWidth="1"/>
  </cols>
  <sheetData>
    <row r="1" spans="1:24" ht="20.100000000000001" customHeight="1" x14ac:dyDescent="0.45">
      <c r="F1" s="32" t="s">
        <v>38</v>
      </c>
    </row>
    <row r="2" spans="1:24" ht="16.05" customHeight="1" x14ac:dyDescent="0.3">
      <c r="A2" s="50" t="s">
        <v>59</v>
      </c>
      <c r="B2" s="41" t="s">
        <v>26</v>
      </c>
      <c r="C2" s="41" t="s">
        <v>27</v>
      </c>
      <c r="D2" s="178" t="s">
        <v>151</v>
      </c>
      <c r="E2" s="41" t="s">
        <v>28</v>
      </c>
      <c r="F2" s="178" t="s">
        <v>152</v>
      </c>
      <c r="G2" s="41" t="s">
        <v>29</v>
      </c>
      <c r="H2" s="42" t="s">
        <v>30</v>
      </c>
      <c r="I2" s="41" t="s">
        <v>31</v>
      </c>
      <c r="J2" s="41" t="s">
        <v>139</v>
      </c>
      <c r="K2" s="43" t="s">
        <v>153</v>
      </c>
      <c r="L2" s="44" t="s">
        <v>137</v>
      </c>
      <c r="M2" s="57" t="s">
        <v>39</v>
      </c>
      <c r="N2" s="45" t="s">
        <v>32</v>
      </c>
      <c r="O2" s="57" t="s">
        <v>54</v>
      </c>
      <c r="P2" s="57" t="s">
        <v>55</v>
      </c>
      <c r="Q2" s="45" t="s">
        <v>32</v>
      </c>
      <c r="R2" s="58" t="s">
        <v>40</v>
      </c>
      <c r="S2" s="59" t="s">
        <v>41</v>
      </c>
      <c r="T2" s="59" t="s">
        <v>56</v>
      </c>
      <c r="U2" s="59" t="s">
        <v>57</v>
      </c>
      <c r="V2" s="31" t="s">
        <v>144</v>
      </c>
    </row>
    <row r="3" spans="1:24" ht="16.05" customHeight="1" x14ac:dyDescent="0.3">
      <c r="A3" s="37">
        <v>6</v>
      </c>
      <c r="B3" s="73"/>
      <c r="C3" s="73"/>
      <c r="D3" s="73"/>
      <c r="E3" s="73"/>
      <c r="F3" s="73"/>
      <c r="G3" s="73">
        <v>54.074999999999996</v>
      </c>
      <c r="H3" s="73"/>
      <c r="I3" s="73"/>
      <c r="J3" s="73"/>
      <c r="K3" s="73">
        <v>53.9</v>
      </c>
      <c r="L3" s="71">
        <v>47</v>
      </c>
      <c r="M3" s="68"/>
      <c r="N3" s="68">
        <f>MAX(B3,D3,E3)-MIN(B3,D3,E3)</f>
        <v>0</v>
      </c>
      <c r="O3" s="71">
        <v>54</v>
      </c>
      <c r="P3" s="68">
        <f t="shared" ref="P3:P18" si="0">AVERAGE(C3,E3,G3,H3,I3,J3,K3)</f>
        <v>53.987499999999997</v>
      </c>
      <c r="Q3" s="68">
        <f>MAX(C3,E3,G3,H3,I3,J3,K3)-MIN(C3,E3,G3,H3,I3,J3,K3)</f>
        <v>0.17499999999999716</v>
      </c>
      <c r="R3" s="46">
        <v>44</v>
      </c>
      <c r="S3" s="47">
        <v>50</v>
      </c>
      <c r="T3" s="47">
        <v>51</v>
      </c>
      <c r="U3" s="47">
        <v>57</v>
      </c>
      <c r="V3" s="80">
        <f>P3/P3*100</f>
        <v>100</v>
      </c>
    </row>
    <row r="4" spans="1:24" ht="16.05" customHeight="1" x14ac:dyDescent="0.3">
      <c r="A4" s="37">
        <v>7</v>
      </c>
      <c r="B4" s="73">
        <v>46.415624999999991</v>
      </c>
      <c r="C4" s="180"/>
      <c r="D4" s="181"/>
      <c r="E4" s="73">
        <v>53.91</v>
      </c>
      <c r="F4" s="181"/>
      <c r="G4" s="73">
        <v>54.02654320987655</v>
      </c>
      <c r="H4" s="182"/>
      <c r="I4" s="181"/>
      <c r="J4" s="73">
        <v>54.45</v>
      </c>
      <c r="K4" s="73">
        <v>54.2</v>
      </c>
      <c r="L4" s="71">
        <v>47</v>
      </c>
      <c r="M4" s="68">
        <f t="shared" ref="M4:M20" si="1">AVERAGE(B4,D4,F4)</f>
        <v>46.415624999999991</v>
      </c>
      <c r="N4" s="68">
        <f t="shared" ref="N4:N20" si="2">MAX(B4,D4,F4)-MIN(B4,D4,F4)</f>
        <v>0</v>
      </c>
      <c r="O4" s="71">
        <v>54</v>
      </c>
      <c r="P4" s="68">
        <f t="shared" si="0"/>
        <v>54.146635802469135</v>
      </c>
      <c r="Q4" s="68">
        <f t="shared" ref="Q4:Q20" si="3">MAX(C4,E4,G4,H4,I4,J4,K4)-MIN(C4,E4,G4,H4,I4,J4,K4)</f>
        <v>0.54000000000000625</v>
      </c>
      <c r="R4" s="46">
        <v>44</v>
      </c>
      <c r="S4" s="47">
        <v>50</v>
      </c>
      <c r="T4" s="47">
        <v>51</v>
      </c>
      <c r="U4" s="47">
        <v>57</v>
      </c>
      <c r="V4" s="80">
        <f>P4/P$3*100</f>
        <v>100.29476416294354</v>
      </c>
    </row>
    <row r="5" spans="1:24" ht="16.05" customHeight="1" x14ac:dyDescent="0.3">
      <c r="A5" s="37">
        <v>8</v>
      </c>
      <c r="B5" s="73">
        <v>47.153124999999996</v>
      </c>
      <c r="C5" s="73">
        <v>53.802999999999997</v>
      </c>
      <c r="D5" s="68">
        <v>47.625</v>
      </c>
      <c r="E5" s="73">
        <v>53.7</v>
      </c>
      <c r="F5" s="73">
        <v>46</v>
      </c>
      <c r="G5" s="73">
        <v>54.141999999999982</v>
      </c>
      <c r="H5" s="73">
        <v>53.6</v>
      </c>
      <c r="I5" s="73">
        <v>55.054000000000002</v>
      </c>
      <c r="J5" s="73">
        <v>54.12</v>
      </c>
      <c r="K5" s="73">
        <v>54.2</v>
      </c>
      <c r="L5" s="71">
        <v>47</v>
      </c>
      <c r="M5" s="68">
        <f t="shared" si="1"/>
        <v>46.926041666666663</v>
      </c>
      <c r="N5" s="68">
        <f t="shared" si="2"/>
        <v>1.625</v>
      </c>
      <c r="O5" s="71">
        <v>54</v>
      </c>
      <c r="P5" s="68">
        <f t="shared" si="0"/>
        <v>54.088428571428565</v>
      </c>
      <c r="Q5" s="68">
        <f t="shared" si="3"/>
        <v>1.4540000000000006</v>
      </c>
      <c r="R5" s="46">
        <v>44</v>
      </c>
      <c r="S5" s="47">
        <v>50</v>
      </c>
      <c r="T5" s="47">
        <v>51</v>
      </c>
      <c r="U5" s="47">
        <v>57</v>
      </c>
      <c r="V5" s="80">
        <f>P5/P$3*100</f>
        <v>100.18694803691331</v>
      </c>
    </row>
    <row r="6" spans="1:24" ht="16.05" customHeight="1" x14ac:dyDescent="0.3">
      <c r="A6" s="37">
        <v>9</v>
      </c>
      <c r="B6" s="73">
        <v>46.931249999999999</v>
      </c>
      <c r="C6" s="73">
        <v>54.302500000000002</v>
      </c>
      <c r="D6" s="68">
        <v>46.777777777777779</v>
      </c>
      <c r="E6" s="73">
        <v>53.18</v>
      </c>
      <c r="F6" s="73">
        <v>46.05</v>
      </c>
      <c r="G6" s="73">
        <v>53.042857142857137</v>
      </c>
      <c r="H6" s="73">
        <v>53.6</v>
      </c>
      <c r="I6" s="73">
        <v>54.884</v>
      </c>
      <c r="J6" s="73">
        <v>53.98</v>
      </c>
      <c r="K6" s="73">
        <v>53.8</v>
      </c>
      <c r="L6" s="71">
        <v>47</v>
      </c>
      <c r="M6" s="68">
        <f t="shared" si="1"/>
        <v>46.586342592592587</v>
      </c>
      <c r="N6" s="68">
        <f t="shared" si="2"/>
        <v>0.88125000000000142</v>
      </c>
      <c r="O6" s="71">
        <v>54</v>
      </c>
      <c r="P6" s="68">
        <f t="shared" si="0"/>
        <v>53.82705102040817</v>
      </c>
      <c r="Q6" s="68">
        <f t="shared" si="3"/>
        <v>1.841142857142863</v>
      </c>
      <c r="R6" s="46">
        <v>44</v>
      </c>
      <c r="S6" s="47">
        <v>50</v>
      </c>
      <c r="T6" s="47">
        <v>51</v>
      </c>
      <c r="U6" s="47">
        <v>57</v>
      </c>
      <c r="V6" s="80">
        <f t="shared" ref="V6:V20" si="4">P6/P$3*100</f>
        <v>99.702803464520812</v>
      </c>
    </row>
    <row r="7" spans="1:24" ht="16.05" customHeight="1" x14ac:dyDescent="0.3">
      <c r="A7" s="37">
        <v>10</v>
      </c>
      <c r="B7" s="73">
        <v>47.003124999999997</v>
      </c>
      <c r="C7" s="73">
        <v>54.493842105263163</v>
      </c>
      <c r="D7" s="68">
        <v>47</v>
      </c>
      <c r="E7" s="73">
        <v>52.9</v>
      </c>
      <c r="F7" s="73">
        <v>46.5</v>
      </c>
      <c r="G7" s="73">
        <v>53.057017543859651</v>
      </c>
      <c r="H7" s="73">
        <v>54.4</v>
      </c>
      <c r="I7" s="73">
        <v>54.155000000000001</v>
      </c>
      <c r="J7" s="73">
        <v>53.56</v>
      </c>
      <c r="K7" s="73">
        <v>53.8</v>
      </c>
      <c r="L7" s="71">
        <v>47</v>
      </c>
      <c r="M7" s="68">
        <f t="shared" si="1"/>
        <v>46.834375000000001</v>
      </c>
      <c r="N7" s="68">
        <f t="shared" si="2"/>
        <v>0.50312499999999716</v>
      </c>
      <c r="O7" s="71">
        <v>54</v>
      </c>
      <c r="P7" s="68">
        <f t="shared" si="0"/>
        <v>53.766551378446124</v>
      </c>
      <c r="Q7" s="68">
        <f t="shared" si="3"/>
        <v>1.5938421052631639</v>
      </c>
      <c r="R7" s="46">
        <v>44</v>
      </c>
      <c r="S7" s="47">
        <v>50</v>
      </c>
      <c r="T7" s="47">
        <v>51</v>
      </c>
      <c r="U7" s="47">
        <v>57</v>
      </c>
      <c r="V7" s="80">
        <f t="shared" si="4"/>
        <v>99.59074115016648</v>
      </c>
    </row>
    <row r="8" spans="1:24" ht="16.05" customHeight="1" x14ac:dyDescent="0.3">
      <c r="A8" s="37">
        <v>11</v>
      </c>
      <c r="B8" s="73">
        <v>47.262499999999996</v>
      </c>
      <c r="C8" s="73">
        <v>54.318421052631578</v>
      </c>
      <c r="D8" s="193">
        <v>46.85</v>
      </c>
      <c r="E8" s="73">
        <v>52.27</v>
      </c>
      <c r="F8" s="73">
        <v>46.45</v>
      </c>
      <c r="G8" s="73">
        <v>54.47</v>
      </c>
      <c r="H8" s="73">
        <v>55.1</v>
      </c>
      <c r="I8" s="73">
        <v>53.176000000000002</v>
      </c>
      <c r="J8" s="73">
        <v>53.42</v>
      </c>
      <c r="K8" s="73">
        <v>54.2</v>
      </c>
      <c r="L8" s="71">
        <v>47</v>
      </c>
      <c r="M8" s="68">
        <f t="shared" si="1"/>
        <v>46.854166666666664</v>
      </c>
      <c r="N8" s="68">
        <f t="shared" si="2"/>
        <v>0.81249999999999289</v>
      </c>
      <c r="O8" s="71">
        <v>54</v>
      </c>
      <c r="P8" s="68">
        <f t="shared" si="0"/>
        <v>53.850631578947365</v>
      </c>
      <c r="Q8" s="68">
        <f t="shared" si="3"/>
        <v>2.8299999999999983</v>
      </c>
      <c r="R8" s="46">
        <v>44</v>
      </c>
      <c r="S8" s="47">
        <v>50</v>
      </c>
      <c r="T8" s="47">
        <v>51</v>
      </c>
      <c r="U8" s="47">
        <v>57</v>
      </c>
      <c r="V8" s="80">
        <f t="shared" si="4"/>
        <v>99.746481276123859</v>
      </c>
    </row>
    <row r="9" spans="1:24" ht="16.05" customHeight="1" x14ac:dyDescent="0.3">
      <c r="A9" s="37">
        <v>12</v>
      </c>
      <c r="B9" s="73">
        <v>47.253124999999997</v>
      </c>
      <c r="C9" s="73">
        <v>54.162500000000001</v>
      </c>
      <c r="D9" s="68">
        <v>46.727272727272727</v>
      </c>
      <c r="E9" s="73">
        <v>52.01</v>
      </c>
      <c r="F9" s="73">
        <v>46.6</v>
      </c>
      <c r="G9" s="73">
        <v>54.804999999999993</v>
      </c>
      <c r="H9" s="73">
        <v>54.7</v>
      </c>
      <c r="I9" s="73">
        <v>53.32</v>
      </c>
      <c r="J9" s="73">
        <v>54.01</v>
      </c>
      <c r="K9" s="73">
        <v>53.9</v>
      </c>
      <c r="L9" s="71">
        <v>47</v>
      </c>
      <c r="M9" s="68">
        <f t="shared" si="1"/>
        <v>46.860132575757575</v>
      </c>
      <c r="N9" s="68">
        <f t="shared" si="2"/>
        <v>0.65312499999999574</v>
      </c>
      <c r="O9" s="71">
        <v>54</v>
      </c>
      <c r="P9" s="68">
        <f t="shared" si="0"/>
        <v>53.84392857142857</v>
      </c>
      <c r="Q9" s="68">
        <f t="shared" si="3"/>
        <v>2.7949999999999946</v>
      </c>
      <c r="R9" s="46">
        <v>44</v>
      </c>
      <c r="S9" s="47">
        <v>50</v>
      </c>
      <c r="T9" s="47">
        <v>51</v>
      </c>
      <c r="U9" s="47">
        <v>57</v>
      </c>
      <c r="V9" s="80">
        <f t="shared" si="4"/>
        <v>99.734065425197642</v>
      </c>
    </row>
    <row r="10" spans="1:24" ht="16.05" customHeight="1" x14ac:dyDescent="0.3">
      <c r="A10" s="37">
        <v>1</v>
      </c>
      <c r="B10" s="73">
        <v>46.231249999999996</v>
      </c>
      <c r="C10" s="73">
        <v>54.757894736842097</v>
      </c>
      <c r="D10" s="68">
        <v>47.526315789473685</v>
      </c>
      <c r="E10" s="73">
        <v>52.43</v>
      </c>
      <c r="F10" s="73">
        <v>46.38095238095238</v>
      </c>
      <c r="G10" s="73">
        <v>54.873333333333321</v>
      </c>
      <c r="H10" s="73">
        <v>54.3</v>
      </c>
      <c r="I10" s="73">
        <v>53.912999999999997</v>
      </c>
      <c r="J10" s="73">
        <v>53.84</v>
      </c>
      <c r="K10" s="73">
        <v>53.9</v>
      </c>
      <c r="L10" s="71">
        <v>47</v>
      </c>
      <c r="M10" s="68">
        <f t="shared" si="1"/>
        <v>46.712839390142022</v>
      </c>
      <c r="N10" s="68">
        <f t="shared" si="2"/>
        <v>1.2950657894736892</v>
      </c>
      <c r="O10" s="71">
        <v>54</v>
      </c>
      <c r="P10" s="68">
        <f t="shared" si="0"/>
        <v>54.002032581453626</v>
      </c>
      <c r="Q10" s="68">
        <f t="shared" si="3"/>
        <v>2.4433333333333209</v>
      </c>
      <c r="R10" s="46">
        <v>44</v>
      </c>
      <c r="S10" s="47">
        <v>50</v>
      </c>
      <c r="T10" s="47">
        <v>51</v>
      </c>
      <c r="U10" s="47">
        <v>57</v>
      </c>
      <c r="V10" s="80">
        <f t="shared" si="4"/>
        <v>100.02691841899261</v>
      </c>
    </row>
    <row r="11" spans="1:24" ht="16.05" customHeight="1" x14ac:dyDescent="0.3">
      <c r="A11" s="37">
        <v>2</v>
      </c>
      <c r="B11" s="73">
        <v>46.362500000000004</v>
      </c>
      <c r="C11" s="73">
        <v>54.013578947368423</v>
      </c>
      <c r="D11" s="68">
        <v>46.761904761904759</v>
      </c>
      <c r="E11" s="73">
        <v>52.19</v>
      </c>
      <c r="F11" s="73">
        <v>46.789473684210527</v>
      </c>
      <c r="G11" s="73">
        <v>54.85</v>
      </c>
      <c r="H11" s="73">
        <v>54.4</v>
      </c>
      <c r="I11" s="73">
        <v>54.140999999999998</v>
      </c>
      <c r="J11" s="73">
        <v>53.34</v>
      </c>
      <c r="K11" s="73">
        <v>53.9</v>
      </c>
      <c r="L11" s="71">
        <v>47</v>
      </c>
      <c r="M11" s="68">
        <f t="shared" si="1"/>
        <v>46.637959482038433</v>
      </c>
      <c r="N11" s="68">
        <f t="shared" si="2"/>
        <v>0.42697368421052317</v>
      </c>
      <c r="O11" s="71">
        <v>54</v>
      </c>
      <c r="P11" s="68">
        <f t="shared" si="0"/>
        <v>53.833511278195488</v>
      </c>
      <c r="Q11" s="68">
        <f t="shared" si="3"/>
        <v>2.6600000000000037</v>
      </c>
      <c r="R11" s="46">
        <v>44</v>
      </c>
      <c r="S11" s="47">
        <v>50</v>
      </c>
      <c r="T11" s="47">
        <v>51</v>
      </c>
      <c r="U11" s="47">
        <v>57</v>
      </c>
      <c r="V11" s="80">
        <f t="shared" si="4"/>
        <v>99.714769674823785</v>
      </c>
    </row>
    <row r="12" spans="1:24" ht="16.05" customHeight="1" x14ac:dyDescent="0.3">
      <c r="A12" s="37">
        <v>3</v>
      </c>
      <c r="B12" s="73">
        <v>46.806249999999999</v>
      </c>
      <c r="C12" s="73">
        <v>54.175380952380955</v>
      </c>
      <c r="D12" s="68">
        <v>47.130434782608695</v>
      </c>
      <c r="E12" s="73">
        <v>52.45</v>
      </c>
      <c r="F12" s="73">
        <v>46.409090909090907</v>
      </c>
      <c r="G12" s="73">
        <v>54.317391304347836</v>
      </c>
      <c r="H12" s="73">
        <v>54.9</v>
      </c>
      <c r="I12" s="73">
        <v>53.01</v>
      </c>
      <c r="J12" s="73">
        <v>52.97</v>
      </c>
      <c r="K12" s="73">
        <v>54.6</v>
      </c>
      <c r="L12" s="71">
        <v>47</v>
      </c>
      <c r="M12" s="68">
        <f t="shared" si="1"/>
        <v>46.781925230566536</v>
      </c>
      <c r="N12" s="68">
        <f t="shared" si="2"/>
        <v>0.72134387351778884</v>
      </c>
      <c r="O12" s="71">
        <v>54</v>
      </c>
      <c r="P12" s="68">
        <f t="shared" si="0"/>
        <v>53.774681750961271</v>
      </c>
      <c r="Q12" s="68">
        <f t="shared" si="3"/>
        <v>2.4499999999999957</v>
      </c>
      <c r="R12" s="46">
        <v>44</v>
      </c>
      <c r="S12" s="47">
        <v>50</v>
      </c>
      <c r="T12" s="47">
        <v>51</v>
      </c>
      <c r="U12" s="47">
        <v>57</v>
      </c>
      <c r="V12" s="80">
        <f t="shared" si="4"/>
        <v>99.605800881613845</v>
      </c>
    </row>
    <row r="13" spans="1:24" ht="16.05" customHeight="1" x14ac:dyDescent="0.3">
      <c r="A13" s="37">
        <v>4</v>
      </c>
      <c r="B13" s="73">
        <v>46.475000000000009</v>
      </c>
      <c r="C13" s="73">
        <v>53.747666666666667</v>
      </c>
      <c r="D13" s="68">
        <v>47.428571428571431</v>
      </c>
      <c r="E13" s="73">
        <v>52.12</v>
      </c>
      <c r="F13" s="73">
        <v>47.095238095238095</v>
      </c>
      <c r="G13" s="73">
        <v>54.003571428571433</v>
      </c>
      <c r="H13" s="73">
        <v>55.3</v>
      </c>
      <c r="I13" s="73">
        <v>52.857999999999997</v>
      </c>
      <c r="J13" s="73">
        <v>52.95</v>
      </c>
      <c r="K13" s="73">
        <v>54.5</v>
      </c>
      <c r="L13" s="71">
        <v>47</v>
      </c>
      <c r="M13" s="68">
        <f t="shared" si="1"/>
        <v>46.99960317460318</v>
      </c>
      <c r="N13" s="68">
        <f t="shared" si="2"/>
        <v>0.95357142857142208</v>
      </c>
      <c r="O13" s="71">
        <v>54</v>
      </c>
      <c r="P13" s="68">
        <f t="shared" si="0"/>
        <v>53.639891156462582</v>
      </c>
      <c r="Q13" s="68">
        <f t="shared" si="3"/>
        <v>3.1799999999999997</v>
      </c>
      <c r="R13" s="46">
        <v>44</v>
      </c>
      <c r="S13" s="47">
        <v>50</v>
      </c>
      <c r="T13" s="47">
        <v>51</v>
      </c>
      <c r="U13" s="47">
        <v>57</v>
      </c>
      <c r="V13" s="80">
        <f t="shared" si="4"/>
        <v>99.356130875596364</v>
      </c>
    </row>
    <row r="14" spans="1:24" ht="16.05" customHeight="1" x14ac:dyDescent="0.3">
      <c r="A14" s="37">
        <v>5</v>
      </c>
      <c r="B14" s="73">
        <v>46.296875000000014</v>
      </c>
      <c r="C14" s="73">
        <v>53.922999999999988</v>
      </c>
      <c r="D14" s="68">
        <v>46.9</v>
      </c>
      <c r="E14" s="73">
        <v>52.12</v>
      </c>
      <c r="F14" s="73">
        <v>46.25</v>
      </c>
      <c r="G14" s="73">
        <v>54.182407407407403</v>
      </c>
      <c r="H14" s="73">
        <v>54.7</v>
      </c>
      <c r="I14" s="73">
        <v>53.482999999999997</v>
      </c>
      <c r="J14" s="73">
        <v>53.36</v>
      </c>
      <c r="K14" s="73">
        <v>54.6</v>
      </c>
      <c r="L14" s="71">
        <v>47</v>
      </c>
      <c r="M14" s="68">
        <f t="shared" si="1"/>
        <v>46.482291666666669</v>
      </c>
      <c r="N14" s="68">
        <f t="shared" si="2"/>
        <v>0.64999999999999858</v>
      </c>
      <c r="O14" s="71">
        <v>54</v>
      </c>
      <c r="P14" s="68">
        <f t="shared" si="0"/>
        <v>53.766915343915343</v>
      </c>
      <c r="Q14" s="68">
        <f t="shared" si="3"/>
        <v>2.5800000000000054</v>
      </c>
      <c r="R14" s="46">
        <v>44</v>
      </c>
      <c r="S14" s="47">
        <v>50</v>
      </c>
      <c r="T14" s="47">
        <v>51</v>
      </c>
      <c r="U14" s="47">
        <v>57</v>
      </c>
      <c r="V14" s="80">
        <f t="shared" si="4"/>
        <v>99.591415316351657</v>
      </c>
    </row>
    <row r="15" spans="1:24" ht="16.05" customHeight="1" x14ac:dyDescent="0.3">
      <c r="A15" s="37">
        <v>6</v>
      </c>
      <c r="B15" s="73">
        <v>46.340624999999989</v>
      </c>
      <c r="C15" s="73">
        <v>54.488095238095241</v>
      </c>
      <c r="D15" s="68">
        <v>47.260869565217391</v>
      </c>
      <c r="E15" s="73">
        <v>52.25</v>
      </c>
      <c r="F15" s="73">
        <v>46.3</v>
      </c>
      <c r="G15" s="73">
        <v>54.149122807017555</v>
      </c>
      <c r="H15" s="73">
        <v>53.8</v>
      </c>
      <c r="I15" s="73">
        <v>53.610999999999997</v>
      </c>
      <c r="J15" s="73">
        <v>53.69</v>
      </c>
      <c r="K15" s="73">
        <v>54.1</v>
      </c>
      <c r="L15" s="71">
        <v>47</v>
      </c>
      <c r="M15" s="68">
        <f t="shared" si="1"/>
        <v>46.633831521739125</v>
      </c>
      <c r="N15" s="68">
        <f t="shared" si="2"/>
        <v>0.96086956521739353</v>
      </c>
      <c r="O15" s="71">
        <v>54</v>
      </c>
      <c r="P15" s="68">
        <f t="shared" si="0"/>
        <v>53.726888292158968</v>
      </c>
      <c r="Q15" s="68">
        <f t="shared" si="3"/>
        <v>2.2380952380952408</v>
      </c>
      <c r="R15" s="46">
        <v>44</v>
      </c>
      <c r="S15" s="47">
        <v>50</v>
      </c>
      <c r="T15" s="47">
        <v>51</v>
      </c>
      <c r="U15" s="47">
        <v>57</v>
      </c>
      <c r="V15" s="80">
        <f t="shared" si="4"/>
        <v>99.517273984087012</v>
      </c>
      <c r="W15" s="8"/>
      <c r="X15" s="8"/>
    </row>
    <row r="16" spans="1:24" ht="16.05" customHeight="1" x14ac:dyDescent="0.3">
      <c r="A16" s="37">
        <v>7</v>
      </c>
      <c r="B16" s="73">
        <v>46.353124999999999</v>
      </c>
      <c r="C16" s="73">
        <v>54.332500000000003</v>
      </c>
      <c r="D16" s="68">
        <v>47.80952380952381</v>
      </c>
      <c r="E16" s="73">
        <v>53.39</v>
      </c>
      <c r="F16" s="73">
        <v>46.166666666666664</v>
      </c>
      <c r="G16" s="73">
        <v>53.706818181818178</v>
      </c>
      <c r="H16" s="73">
        <v>54.4</v>
      </c>
      <c r="I16" s="73">
        <v>53.438000000000002</v>
      </c>
      <c r="J16" s="73">
        <v>53.58</v>
      </c>
      <c r="K16" s="73">
        <v>55.3</v>
      </c>
      <c r="L16" s="71">
        <v>47</v>
      </c>
      <c r="M16" s="68">
        <f t="shared" si="1"/>
        <v>46.776438492063484</v>
      </c>
      <c r="N16" s="68">
        <f t="shared" si="2"/>
        <v>1.6428571428571459</v>
      </c>
      <c r="O16" s="71">
        <v>54</v>
      </c>
      <c r="P16" s="68">
        <f t="shared" si="0"/>
        <v>54.021045454545458</v>
      </c>
      <c r="Q16" s="68">
        <f t="shared" si="3"/>
        <v>1.9099999999999966</v>
      </c>
      <c r="R16" s="46">
        <v>44</v>
      </c>
      <c r="S16" s="47">
        <v>50</v>
      </c>
      <c r="T16" s="47">
        <v>51</v>
      </c>
      <c r="U16" s="47">
        <v>57</v>
      </c>
      <c r="V16" s="80">
        <f t="shared" si="4"/>
        <v>100.0621355953609</v>
      </c>
      <c r="W16" s="8"/>
      <c r="X16" s="8"/>
    </row>
    <row r="17" spans="1:24" ht="16.05" customHeight="1" x14ac:dyDescent="0.3">
      <c r="A17" s="37">
        <v>8</v>
      </c>
      <c r="B17" s="73">
        <v>46.34375</v>
      </c>
      <c r="C17" s="73">
        <v>53.956249999999997</v>
      </c>
      <c r="D17" s="68">
        <v>47.78</v>
      </c>
      <c r="E17" s="73">
        <v>53.22</v>
      </c>
      <c r="F17" s="73">
        <v>46.4</v>
      </c>
      <c r="G17" s="73">
        <v>53.947368421052623</v>
      </c>
      <c r="H17" s="73">
        <v>54.6</v>
      </c>
      <c r="I17" s="73">
        <v>53.715000000000003</v>
      </c>
      <c r="J17" s="73">
        <v>53.5</v>
      </c>
      <c r="K17" s="73">
        <v>54.3</v>
      </c>
      <c r="L17" s="71">
        <v>47</v>
      </c>
      <c r="M17" s="68">
        <f t="shared" si="1"/>
        <v>46.841250000000002</v>
      </c>
      <c r="N17" s="68">
        <f t="shared" si="2"/>
        <v>1.4362500000000011</v>
      </c>
      <c r="O17" s="71">
        <v>54</v>
      </c>
      <c r="P17" s="68">
        <f t="shared" si="0"/>
        <v>53.891231203007521</v>
      </c>
      <c r="Q17" s="68">
        <f t="shared" si="3"/>
        <v>1.3800000000000026</v>
      </c>
      <c r="R17" s="46">
        <v>44</v>
      </c>
      <c r="S17" s="47">
        <v>50</v>
      </c>
      <c r="T17" s="47">
        <v>51</v>
      </c>
      <c r="U17" s="47">
        <v>57</v>
      </c>
      <c r="V17" s="80">
        <f t="shared" si="4"/>
        <v>99.821683172970637</v>
      </c>
      <c r="W17" s="8"/>
      <c r="X17" s="8"/>
    </row>
    <row r="18" spans="1:24" ht="16.05" customHeight="1" x14ac:dyDescent="0.3">
      <c r="A18" s="37">
        <v>9</v>
      </c>
      <c r="B18" s="73">
        <v>46.309375000000003</v>
      </c>
      <c r="C18" s="73">
        <v>54.891600000000004</v>
      </c>
      <c r="D18" s="68">
        <v>47.235714285714288</v>
      </c>
      <c r="E18" s="73">
        <v>53.48</v>
      </c>
      <c r="F18" s="73">
        <v>46.05</v>
      </c>
      <c r="G18" s="73">
        <v>53.708888888888893</v>
      </c>
      <c r="H18" s="73">
        <v>54.4</v>
      </c>
      <c r="I18" s="73">
        <v>53.439</v>
      </c>
      <c r="J18" s="73">
        <v>53.53</v>
      </c>
      <c r="K18" s="73">
        <v>55.2</v>
      </c>
      <c r="L18" s="71">
        <v>47</v>
      </c>
      <c r="M18" s="68">
        <f t="shared" si="1"/>
        <v>46.531696428571422</v>
      </c>
      <c r="N18" s="68">
        <f t="shared" si="2"/>
        <v>1.1857142857142904</v>
      </c>
      <c r="O18" s="71">
        <v>54</v>
      </c>
      <c r="P18" s="68">
        <f t="shared" si="0"/>
        <v>54.092784126984135</v>
      </c>
      <c r="Q18" s="68">
        <f t="shared" si="3"/>
        <v>1.7610000000000028</v>
      </c>
      <c r="R18" s="46">
        <v>44</v>
      </c>
      <c r="S18" s="47">
        <v>50</v>
      </c>
      <c r="T18" s="47">
        <v>51</v>
      </c>
      <c r="U18" s="47">
        <v>57</v>
      </c>
      <c r="V18" s="80">
        <f t="shared" si="4"/>
        <v>100.19501574806044</v>
      </c>
    </row>
    <row r="19" spans="1:24" ht="16.05" customHeight="1" x14ac:dyDescent="0.3">
      <c r="A19" s="37">
        <v>10</v>
      </c>
      <c r="B19" s="73">
        <v>46.400000000000006</v>
      </c>
      <c r="C19" s="73">
        <v>54.359523809523807</v>
      </c>
      <c r="D19" s="73">
        <v>47.19047619047619</v>
      </c>
      <c r="E19" s="73">
        <v>53.14</v>
      </c>
      <c r="F19" s="73">
        <v>46.545454545454547</v>
      </c>
      <c r="G19" s="73">
        <v>54.411594202898542</v>
      </c>
      <c r="H19" s="73">
        <v>54.2</v>
      </c>
      <c r="I19" s="73">
        <v>53.843000000000004</v>
      </c>
      <c r="J19" s="73">
        <v>53.54</v>
      </c>
      <c r="K19" s="73">
        <v>55</v>
      </c>
      <c r="L19" s="71">
        <v>47</v>
      </c>
      <c r="M19" s="68">
        <f t="shared" si="1"/>
        <v>46.711976911976912</v>
      </c>
      <c r="N19" s="68">
        <f t="shared" si="2"/>
        <v>0.79047619047618412</v>
      </c>
      <c r="O19" s="71">
        <v>54</v>
      </c>
      <c r="P19" s="68">
        <f>AVERAGE(C19,E19,G19,H19,I19,J19,K19)</f>
        <v>54.070588287488917</v>
      </c>
      <c r="Q19" s="68">
        <f t="shared" si="3"/>
        <v>1.8599999999999994</v>
      </c>
      <c r="R19" s="46">
        <v>44</v>
      </c>
      <c r="S19" s="47">
        <v>50</v>
      </c>
      <c r="T19" s="47">
        <v>51</v>
      </c>
      <c r="U19" s="47">
        <v>57</v>
      </c>
      <c r="V19" s="80">
        <f t="shared" si="4"/>
        <v>100.15390282470742</v>
      </c>
    </row>
    <row r="20" spans="1:24" ht="16.05" customHeight="1" x14ac:dyDescent="0.3">
      <c r="A20" s="37">
        <v>11</v>
      </c>
      <c r="B20" s="73">
        <v>46.533333333333331</v>
      </c>
      <c r="C20" s="73">
        <v>54.893666666666668</v>
      </c>
      <c r="D20" s="68"/>
      <c r="E20" s="73"/>
      <c r="F20" s="73">
        <v>46.285714285714285</v>
      </c>
      <c r="G20" s="73"/>
      <c r="H20" s="73">
        <v>54.6</v>
      </c>
      <c r="I20" s="73"/>
      <c r="J20" s="73"/>
      <c r="K20" s="73">
        <v>54.5</v>
      </c>
      <c r="L20" s="71">
        <v>47</v>
      </c>
      <c r="M20" s="68">
        <f t="shared" si="1"/>
        <v>46.409523809523805</v>
      </c>
      <c r="N20" s="68">
        <f t="shared" si="2"/>
        <v>0.24761904761904674</v>
      </c>
      <c r="O20" s="71">
        <v>54</v>
      </c>
      <c r="P20" s="68">
        <f>AVERAGE(C20,E20,G20,H20,I20,J20,K20)</f>
        <v>54.664555555555559</v>
      </c>
      <c r="Q20" s="68">
        <f t="shared" si="3"/>
        <v>0.39366666666666816</v>
      </c>
      <c r="R20" s="46">
        <v>44</v>
      </c>
      <c r="S20" s="47">
        <v>50</v>
      </c>
      <c r="T20" s="47">
        <v>51</v>
      </c>
      <c r="U20" s="47">
        <v>57</v>
      </c>
      <c r="V20" s="80">
        <f t="shared" si="4"/>
        <v>101.25409688456691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赤ラベル認証値</vt:lpstr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  <vt:lpstr>2017.6月を100％とした時の活性変化率</vt:lpstr>
      <vt:lpstr>赤ラベル認証値!Print_Area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市原　文雄</cp:lastModifiedBy>
  <cp:lastPrinted>2017-07-06T01:07:25Z</cp:lastPrinted>
  <dcterms:created xsi:type="dcterms:W3CDTF">2008-07-06T23:01:12Z</dcterms:created>
  <dcterms:modified xsi:type="dcterms:W3CDTF">2018-12-16T19:35:53Z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424119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D5.1.5</vt:lpwstr>
  </property>
</Properties>
</file>