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charts/chart22.xml" ContentType="application/vnd.openxmlformats-officedocument.drawingml.chart+xml"/>
  <Override PartName="/xl/theme/themeOverride1.xml" ContentType="application/vnd.openxmlformats-officedocument.themeOverrid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drawings/drawing43.xml" ContentType="application/vnd.openxmlformats-officedocument.drawingml.chartshapes+xml"/>
  <Override PartName="/xl/charts/chart24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8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2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3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4.xml" ContentType="application/vnd.openxmlformats-officedocument.drawingml.chart+xml"/>
  <Override PartName="/xl/drawings/drawing64.xml" ContentType="application/vnd.openxmlformats-officedocument.drawingml.chartshapes+xml"/>
  <Override PartName="/xl/charts/chart35.xml" ContentType="application/vnd.openxmlformats-officedocument.drawingml.chart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36.xml" ContentType="application/vnd.openxmlformats-officedocument.drawingml.chart+xml"/>
  <Override PartName="/xl/drawings/drawing6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bookViews>
    <workbookView xWindow="-12" yWindow="6420" windowWidth="28836" windowHeight="6480" tabRatio="604" firstSheet="19" activeTab="30"/>
  </bookViews>
  <sheets>
    <sheet name="Ｒ&amp;Ｗ Ｂｏｔｔｌｅ認証値" sheetId="166" r:id="rId1"/>
    <sheet name="Na" sheetId="150" r:id="rId2"/>
    <sheet name="K" sheetId="151" r:id="rId3"/>
    <sheet name="CL" sheetId="152" r:id="rId4"/>
    <sheet name="Ca" sheetId="153" r:id="rId5"/>
    <sheet name="GLU" sheetId="149" r:id="rId6"/>
    <sheet name="TCH" sheetId="138" r:id="rId7"/>
    <sheet name="TG" sheetId="139" r:id="rId8"/>
    <sheet name="HDL" sheetId="140" r:id="rId9"/>
    <sheet name="TP" sheetId="142" r:id="rId10"/>
    <sheet name="ALB" sheetId="164" r:id="rId11"/>
    <sheet name="TBIL" sheetId="141" r:id="rId12"/>
    <sheet name="CRP" sheetId="156" r:id="rId13"/>
    <sheet name="UA" sheetId="148" r:id="rId14"/>
    <sheet name="BUN" sheetId="144" r:id="rId15"/>
    <sheet name="CRE" sheetId="147" r:id="rId16"/>
    <sheet name="AST" sheetId="146" r:id="rId17"/>
    <sheet name="ALT" sheetId="131" r:id="rId18"/>
    <sheet name="rGT" sheetId="135" r:id="rId19"/>
    <sheet name="ALP" sheetId="133" r:id="rId20"/>
    <sheet name="LD" sheetId="132" r:id="rId21"/>
    <sheet name="CPK" sheetId="134" r:id="rId22"/>
    <sheet name="AMY" sheetId="136" r:id="rId23"/>
    <sheet name="CHE" sheetId="137" r:id="rId24"/>
    <sheet name="Fe" sheetId="155" r:id="rId25"/>
    <sheet name="Mg" sheetId="161" r:id="rId26"/>
    <sheet name="IP" sheetId="154" r:id="rId27"/>
    <sheet name="IgG" sheetId="157" r:id="rId28"/>
    <sheet name="IgA" sheetId="158" r:id="rId29"/>
    <sheet name="IgM" sheetId="159" r:id="rId30"/>
    <sheet name="LDL" sheetId="160" r:id="rId31"/>
    <sheet name="2020.2月を100％とした時の活性変化率" sheetId="162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'Ｒ&amp;Ｗ Ｂｏｔｔｌｅ認証値'!$A$1:$H$42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62913"/>
</workbook>
</file>

<file path=xl/calcChain.xml><?xml version="1.0" encoding="utf-8"?>
<calcChain xmlns="http://schemas.openxmlformats.org/spreadsheetml/2006/main">
  <c r="P20" i="152" l="1"/>
  <c r="P20" i="160"/>
  <c r="V20" i="132"/>
  <c r="Q20" i="132"/>
  <c r="P20" i="132"/>
  <c r="V20" i="133"/>
  <c r="Q20" i="133"/>
  <c r="P20" i="133"/>
  <c r="P20" i="140"/>
  <c r="M20" i="146"/>
  <c r="M20" i="131"/>
  <c r="M20" i="135"/>
  <c r="M20" i="134"/>
  <c r="M20" i="136"/>
  <c r="M20" i="137"/>
  <c r="M20" i="155"/>
  <c r="M20" i="161"/>
  <c r="M20" i="154"/>
  <c r="M20" i="157"/>
  <c r="M20" i="158"/>
  <c r="M20" i="159"/>
  <c r="M20" i="160"/>
  <c r="M20" i="147"/>
  <c r="M20" i="151"/>
  <c r="M20" i="152"/>
  <c r="M20" i="153"/>
  <c r="M20" i="149"/>
  <c r="M20" i="138"/>
  <c r="M20" i="139"/>
  <c r="M20" i="140"/>
  <c r="M20" i="142"/>
  <c r="M20" i="164"/>
  <c r="M20" i="141"/>
  <c r="M20" i="156"/>
  <c r="M20" i="148"/>
  <c r="M20" i="144"/>
  <c r="M20" i="150"/>
  <c r="M19" i="162"/>
  <c r="AE19" i="162"/>
  <c r="L19" i="162"/>
  <c r="AC19" i="162"/>
  <c r="P19" i="162"/>
  <c r="Z19" i="162"/>
  <c r="AB19" i="162"/>
  <c r="U19" i="162"/>
  <c r="B19" i="162"/>
  <c r="R19" i="162"/>
  <c r="V19" i="162"/>
  <c r="S19" i="162"/>
  <c r="K19" i="162"/>
  <c r="Q19" i="162"/>
  <c r="J19" i="162"/>
  <c r="Y19" i="162"/>
  <c r="I19" i="162"/>
  <c r="E19" i="162"/>
  <c r="N19" i="162"/>
  <c r="W19" i="162"/>
  <c r="G19" i="162"/>
  <c r="C19" i="162"/>
  <c r="AD19" i="162"/>
  <c r="H19" i="162"/>
  <c r="F19" i="162"/>
  <c r="O19" i="162"/>
  <c r="X19" i="162"/>
  <c r="T19" i="162"/>
  <c r="AA19" i="162"/>
  <c r="P19" i="160" l="1"/>
  <c r="V19" i="132"/>
  <c r="Q19" i="132"/>
  <c r="P19" i="132"/>
  <c r="V19" i="133"/>
  <c r="V18" i="133"/>
  <c r="V17" i="133"/>
  <c r="Q19" i="133"/>
  <c r="P19" i="133"/>
  <c r="P19" i="140"/>
  <c r="P19" i="152"/>
  <c r="M19" i="146"/>
  <c r="M19" i="131"/>
  <c r="M19" i="135"/>
  <c r="M19" i="134"/>
  <c r="M19" i="136"/>
  <c r="M19" i="137"/>
  <c r="M19" i="155"/>
  <c r="M19" i="161"/>
  <c r="M19" i="154"/>
  <c r="M19" i="157"/>
  <c r="M19" i="158"/>
  <c r="M19" i="159"/>
  <c r="M19" i="160"/>
  <c r="M19" i="147"/>
  <c r="M19" i="151"/>
  <c r="M19" i="152"/>
  <c r="M19" i="153"/>
  <c r="M19" i="149"/>
  <c r="M19" i="138"/>
  <c r="M19" i="139"/>
  <c r="M19" i="140"/>
  <c r="M19" i="142"/>
  <c r="M19" i="164"/>
  <c r="M19" i="141"/>
  <c r="M19" i="156"/>
  <c r="M19" i="148"/>
  <c r="M19" i="144"/>
  <c r="M19" i="150"/>
  <c r="G18" i="162"/>
  <c r="Q18" i="162"/>
  <c r="M18" i="162"/>
  <c r="V18" i="162"/>
  <c r="K18" i="162"/>
  <c r="E18" i="162"/>
  <c r="R18" i="162"/>
  <c r="C18" i="162"/>
  <c r="H18" i="162"/>
  <c r="T18" i="162"/>
  <c r="L18" i="162"/>
  <c r="I18" i="162"/>
  <c r="B18" i="162"/>
  <c r="N18" i="162"/>
  <c r="Z18" i="162"/>
  <c r="P18" i="162"/>
  <c r="AC18" i="162"/>
  <c r="U18" i="162"/>
  <c r="W18" i="162"/>
  <c r="S18" i="162"/>
  <c r="O18" i="162"/>
  <c r="Y18" i="162"/>
  <c r="X18" i="162"/>
  <c r="AE18" i="162"/>
  <c r="D18" i="162"/>
  <c r="AD18" i="162"/>
  <c r="J18" i="162"/>
  <c r="AB18" i="162"/>
  <c r="F18" i="162"/>
  <c r="AA18" i="162"/>
  <c r="N18" i="132" l="1"/>
  <c r="N18" i="133" l="1"/>
  <c r="Q18" i="132" l="1"/>
  <c r="P18" i="132"/>
  <c r="Q18" i="133"/>
  <c r="P18" i="133"/>
  <c r="V18" i="132" l="1"/>
  <c r="P18" i="160" l="1"/>
  <c r="M18" i="136"/>
  <c r="M18" i="137"/>
  <c r="M18" i="155"/>
  <c r="M18" i="161"/>
  <c r="M18" i="154"/>
  <c r="M18" i="157"/>
  <c r="M18" i="158"/>
  <c r="M18" i="159"/>
  <c r="M18" i="160"/>
  <c r="M18" i="134"/>
  <c r="P17" i="133"/>
  <c r="M18" i="135"/>
  <c r="P18" i="140"/>
  <c r="P18" i="152"/>
  <c r="M18" i="151"/>
  <c r="M18" i="152"/>
  <c r="M18" i="153"/>
  <c r="M18" i="149"/>
  <c r="M18" i="138"/>
  <c r="M18" i="139"/>
  <c r="M18" i="140"/>
  <c r="M18" i="142"/>
  <c r="M18" i="164"/>
  <c r="M18" i="141"/>
  <c r="M18" i="156"/>
  <c r="M18" i="148"/>
  <c r="M18" i="144"/>
  <c r="M18" i="147"/>
  <c r="M18" i="146"/>
  <c r="M18" i="131"/>
  <c r="M18" i="150"/>
  <c r="AE17" i="162"/>
  <c r="C17" i="162"/>
  <c r="E17" i="162"/>
  <c r="W17" i="162"/>
  <c r="O17" i="162"/>
  <c r="J17" i="162"/>
  <c r="I17" i="162"/>
  <c r="G17" i="162"/>
  <c r="H17" i="162"/>
  <c r="P17" i="162"/>
  <c r="B17" i="162"/>
  <c r="F17" i="162"/>
  <c r="T17" i="162"/>
  <c r="N17" i="162"/>
  <c r="K17" i="162"/>
  <c r="L17" i="162"/>
  <c r="Z17" i="162"/>
  <c r="S17" i="162"/>
  <c r="Q17" i="162"/>
  <c r="AD17" i="162"/>
  <c r="U17" i="162"/>
  <c r="Y17" i="162"/>
  <c r="AB17" i="162"/>
  <c r="D17" i="162"/>
  <c r="AA17" i="162"/>
  <c r="AC17" i="162"/>
  <c r="R17" i="162"/>
  <c r="X17" i="162"/>
  <c r="V17" i="162"/>
  <c r="M17" i="162"/>
  <c r="P17" i="140" l="1"/>
  <c r="P17" i="160"/>
  <c r="M17" i="136"/>
  <c r="M17" i="137"/>
  <c r="M17" i="155"/>
  <c r="M17" i="161"/>
  <c r="M17" i="154"/>
  <c r="M17" i="157"/>
  <c r="M17" i="158"/>
  <c r="M17" i="159"/>
  <c r="M17" i="160"/>
  <c r="M17" i="134"/>
  <c r="Q17" i="132"/>
  <c r="P17" i="132"/>
  <c r="N17" i="132"/>
  <c r="M17" i="132"/>
  <c r="Q17" i="133"/>
  <c r="P16" i="133"/>
  <c r="N17" i="133"/>
  <c r="N16" i="133"/>
  <c r="N15" i="133"/>
  <c r="N14" i="133"/>
  <c r="N13" i="133"/>
  <c r="N10" i="133"/>
  <c r="N9" i="133"/>
  <c r="M16" i="133"/>
  <c r="M17" i="131"/>
  <c r="M17" i="135"/>
  <c r="M17" i="146"/>
  <c r="P17" i="152"/>
  <c r="M17" i="152"/>
  <c r="M17" i="153"/>
  <c r="M17" i="149"/>
  <c r="M17" i="138"/>
  <c r="M17" i="139"/>
  <c r="M17" i="140"/>
  <c r="M17" i="142"/>
  <c r="M17" i="164"/>
  <c r="M17" i="141"/>
  <c r="M17" i="156"/>
  <c r="M17" i="148"/>
  <c r="M17" i="144"/>
  <c r="M17" i="147"/>
  <c r="M17" i="151"/>
  <c r="M17" i="150"/>
  <c r="V16" i="162"/>
  <c r="X16" i="162"/>
  <c r="W16" i="162"/>
  <c r="J16" i="162"/>
  <c r="U16" i="162"/>
  <c r="E16" i="162"/>
  <c r="C16" i="162"/>
  <c r="Y16" i="162"/>
  <c r="B16" i="162"/>
  <c r="D16" i="162"/>
  <c r="AE16" i="162"/>
  <c r="S16" i="162"/>
  <c r="AA16" i="162"/>
  <c r="F16" i="162"/>
  <c r="R16" i="162"/>
  <c r="G16" i="162"/>
  <c r="AC16" i="162"/>
  <c r="AD16" i="162"/>
  <c r="O16" i="162"/>
  <c r="M16" i="162"/>
  <c r="P16" i="162"/>
  <c r="AB16" i="162"/>
  <c r="H16" i="162"/>
  <c r="K16" i="162"/>
  <c r="L16" i="162"/>
  <c r="N16" i="162"/>
  <c r="Q16" i="162"/>
  <c r="T16" i="162"/>
  <c r="Z16" i="162"/>
  <c r="P16" i="140" l="1"/>
  <c r="Q16" i="132"/>
  <c r="P16" i="132"/>
  <c r="N16" i="132"/>
  <c r="M16" i="132"/>
  <c r="Q16" i="133"/>
  <c r="Q15" i="133"/>
  <c r="P15" i="133"/>
  <c r="P15" i="162"/>
  <c r="U15" i="162"/>
  <c r="D15" i="162"/>
  <c r="K15" i="162"/>
  <c r="N15" i="162"/>
  <c r="F15" i="162"/>
  <c r="E15" i="162"/>
  <c r="S15" i="162"/>
  <c r="AE15" i="162"/>
  <c r="Q15" i="162"/>
  <c r="G15" i="162"/>
  <c r="B15" i="162"/>
  <c r="W15" i="162"/>
  <c r="AD15" i="162"/>
  <c r="Z15" i="162"/>
  <c r="Y15" i="162"/>
  <c r="AA15" i="162"/>
  <c r="H15" i="162"/>
  <c r="J15" i="162"/>
  <c r="AB15" i="162"/>
  <c r="X15" i="162"/>
  <c r="M15" i="162"/>
  <c r="AC15" i="162"/>
  <c r="C15" i="162"/>
  <c r="V15" i="162"/>
  <c r="R15" i="162"/>
  <c r="T15" i="162"/>
  <c r="O15" i="162"/>
  <c r="L15" i="162"/>
  <c r="P16" i="152" l="1"/>
  <c r="P16" i="160"/>
  <c r="M16" i="134"/>
  <c r="M16" i="136"/>
  <c r="M16" i="137"/>
  <c r="M16" i="155"/>
  <c r="M16" i="161"/>
  <c r="M16" i="154"/>
  <c r="M16" i="157"/>
  <c r="M16" i="158"/>
  <c r="M16" i="159"/>
  <c r="M16" i="160"/>
  <c r="M16" i="135"/>
  <c r="M16" i="151"/>
  <c r="M16" i="152"/>
  <c r="M16" i="153"/>
  <c r="M16" i="149"/>
  <c r="M16" i="138"/>
  <c r="M16" i="139"/>
  <c r="M16" i="140"/>
  <c r="M16" i="142"/>
  <c r="M16" i="164"/>
  <c r="M16" i="141"/>
  <c r="M16" i="156"/>
  <c r="M16" i="148"/>
  <c r="M16" i="144"/>
  <c r="M16" i="147"/>
  <c r="M16" i="146"/>
  <c r="M16" i="131"/>
  <c r="M16" i="150"/>
  <c r="M7" i="152" l="1"/>
  <c r="M8" i="152"/>
  <c r="M9" i="152"/>
  <c r="M10" i="152"/>
  <c r="M11" i="152"/>
  <c r="M12" i="152"/>
  <c r="M13" i="152"/>
  <c r="M14" i="152"/>
  <c r="M15" i="152"/>
  <c r="M4" i="152"/>
  <c r="P15" i="160" l="1"/>
  <c r="V14" i="162"/>
  <c r="S14" i="162"/>
  <c r="Y14" i="162"/>
  <c r="I14" i="162"/>
  <c r="J14" i="162"/>
  <c r="C14" i="162"/>
  <c r="Q14" i="162"/>
  <c r="U14" i="162"/>
  <c r="O14" i="162"/>
  <c r="K14" i="162"/>
  <c r="R14" i="162"/>
  <c r="X14" i="162"/>
  <c r="F14" i="162"/>
  <c r="D14" i="162"/>
  <c r="Z14" i="162"/>
  <c r="AB14" i="162"/>
  <c r="E14" i="162"/>
  <c r="H14" i="162"/>
  <c r="P14" i="162"/>
  <c r="L14" i="162"/>
  <c r="M14" i="162"/>
  <c r="AA14" i="162"/>
  <c r="T14" i="162"/>
  <c r="W14" i="162"/>
  <c r="N14" i="162"/>
  <c r="G14" i="162"/>
  <c r="AE14" i="162"/>
  <c r="AC14" i="162"/>
  <c r="B14" i="162"/>
  <c r="M15" i="136" l="1"/>
  <c r="M15" i="137"/>
  <c r="M15" i="155"/>
  <c r="M15" i="161"/>
  <c r="M15" i="154"/>
  <c r="M15" i="157"/>
  <c r="M15" i="158"/>
  <c r="M15" i="159"/>
  <c r="M15" i="160"/>
  <c r="M15" i="134"/>
  <c r="M15" i="146"/>
  <c r="M15" i="131"/>
  <c r="M15" i="135"/>
  <c r="M15" i="147"/>
  <c r="M15" i="144"/>
  <c r="M15" i="148"/>
  <c r="P15" i="140"/>
  <c r="P15" i="152"/>
  <c r="M15" i="153"/>
  <c r="M15" i="149"/>
  <c r="M15" i="138"/>
  <c r="M15" i="139"/>
  <c r="M15" i="140"/>
  <c r="M15" i="142"/>
  <c r="M15" i="164"/>
  <c r="M15" i="141"/>
  <c r="M15" i="156"/>
  <c r="M15" i="151"/>
  <c r="M15" i="150"/>
  <c r="Q15" i="132"/>
  <c r="P15" i="132"/>
  <c r="N15" i="132"/>
  <c r="M15" i="132"/>
  <c r="V15" i="133"/>
  <c r="M15" i="133"/>
  <c r="P14" i="160" l="1"/>
  <c r="Q14" i="132"/>
  <c r="N14" i="132"/>
  <c r="P14" i="132"/>
  <c r="M14" i="132"/>
  <c r="M14" i="133"/>
  <c r="Q14" i="133"/>
  <c r="P14" i="133"/>
  <c r="M14" i="134"/>
  <c r="M14" i="136"/>
  <c r="M14" i="137"/>
  <c r="M14" i="155"/>
  <c r="M14" i="161"/>
  <c r="M14" i="154"/>
  <c r="M14" i="157"/>
  <c r="M14" i="158"/>
  <c r="M14" i="159"/>
  <c r="M14" i="160"/>
  <c r="M14" i="135"/>
  <c r="P14" i="140"/>
  <c r="P14" i="152"/>
  <c r="M14" i="153"/>
  <c r="M14" i="149"/>
  <c r="M14" i="138"/>
  <c r="M14" i="139"/>
  <c r="M14" i="140"/>
  <c r="M14" i="142"/>
  <c r="M14" i="164"/>
  <c r="M14" i="141"/>
  <c r="M14" i="156"/>
  <c r="M14" i="148"/>
  <c r="M14" i="144"/>
  <c r="M14" i="147"/>
  <c r="M14" i="146"/>
  <c r="M14" i="131"/>
  <c r="M14" i="151"/>
  <c r="M14" i="150"/>
  <c r="Q13" i="162"/>
  <c r="R13" i="162"/>
  <c r="AA13" i="162"/>
  <c r="Z13" i="162"/>
  <c r="I13" i="162"/>
  <c r="AB13" i="162"/>
  <c r="AC13" i="162"/>
  <c r="C13" i="162"/>
  <c r="W13" i="162"/>
  <c r="V13" i="162"/>
  <c r="E13" i="162"/>
  <c r="G13" i="162"/>
  <c r="T13" i="162"/>
  <c r="H13" i="162"/>
  <c r="Y13" i="162"/>
  <c r="U13" i="162"/>
  <c r="N13" i="162"/>
  <c r="M13" i="162"/>
  <c r="F13" i="162"/>
  <c r="L13" i="162"/>
  <c r="AE13" i="162"/>
  <c r="D13" i="162"/>
  <c r="O13" i="162"/>
  <c r="K13" i="162"/>
  <c r="B13" i="162"/>
  <c r="X13" i="162"/>
  <c r="AD13" i="162"/>
  <c r="P13" i="162"/>
  <c r="J13" i="162"/>
  <c r="S13" i="162"/>
  <c r="P13" i="152" l="1"/>
  <c r="P13" i="160"/>
  <c r="N13" i="132"/>
  <c r="N19" i="132"/>
  <c r="N20" i="132"/>
  <c r="Q13" i="132"/>
  <c r="P13" i="132"/>
  <c r="Q13" i="133"/>
  <c r="P13" i="133"/>
  <c r="N19" i="133"/>
  <c r="N20" i="133"/>
  <c r="P13" i="140"/>
  <c r="M13" i="133"/>
  <c r="M13" i="132"/>
  <c r="M13" i="134"/>
  <c r="M13" i="136"/>
  <c r="M13" i="137"/>
  <c r="M13" i="155"/>
  <c r="M13" i="161"/>
  <c r="M13" i="154"/>
  <c r="M13" i="157"/>
  <c r="M13" i="158"/>
  <c r="M13" i="159"/>
  <c r="M13" i="160"/>
  <c r="M13" i="135"/>
  <c r="M13" i="151"/>
  <c r="M13" i="153"/>
  <c r="M13" i="149"/>
  <c r="M13" i="138"/>
  <c r="M13" i="139"/>
  <c r="M13" i="140"/>
  <c r="M13" i="142"/>
  <c r="M13" i="164"/>
  <c r="M13" i="141"/>
  <c r="M13" i="156"/>
  <c r="M13" i="148"/>
  <c r="M13" i="144"/>
  <c r="M13" i="147"/>
  <c r="M13" i="146"/>
  <c r="M13" i="131"/>
  <c r="M13" i="150"/>
  <c r="M12" i="162"/>
  <c r="AE12" i="162"/>
  <c r="V12" i="162"/>
  <c r="AA12" i="162"/>
  <c r="Q12" i="162"/>
  <c r="U12" i="162"/>
  <c r="Z12" i="162"/>
  <c r="W12" i="162"/>
  <c r="AD12" i="162"/>
  <c r="R12" i="162"/>
  <c r="X12" i="162"/>
  <c r="P12" i="162"/>
  <c r="T12" i="162"/>
  <c r="N12" i="162"/>
  <c r="J12" i="162"/>
  <c r="G12" i="162"/>
  <c r="AB12" i="162"/>
  <c r="S12" i="162"/>
  <c r="L12" i="162"/>
  <c r="O12" i="162"/>
  <c r="C12" i="162"/>
  <c r="E12" i="162"/>
  <c r="AC12" i="162"/>
  <c r="I12" i="162"/>
  <c r="H12" i="162"/>
  <c r="B12" i="162"/>
  <c r="F12" i="162"/>
  <c r="K12" i="162"/>
  <c r="Y12" i="162"/>
  <c r="P12" i="152" l="1"/>
  <c r="P12" i="160"/>
  <c r="N12" i="132"/>
  <c r="Q12" i="132"/>
  <c r="P12" i="132"/>
  <c r="M12" i="132"/>
  <c r="N12" i="133"/>
  <c r="M12" i="133"/>
  <c r="Q12" i="133"/>
  <c r="P12" i="133"/>
  <c r="P11" i="133"/>
  <c r="P12" i="140"/>
  <c r="M12" i="136"/>
  <c r="M12" i="137"/>
  <c r="M12" i="155"/>
  <c r="M12" i="161"/>
  <c r="M12" i="154"/>
  <c r="M12" i="157"/>
  <c r="M12" i="158"/>
  <c r="M12" i="159"/>
  <c r="M12" i="160"/>
  <c r="M12" i="134"/>
  <c r="M12" i="153"/>
  <c r="M12" i="149"/>
  <c r="M12" i="138"/>
  <c r="M12" i="139"/>
  <c r="M12" i="140"/>
  <c r="M12" i="142"/>
  <c r="M12" i="164"/>
  <c r="M12" i="141"/>
  <c r="M12" i="156"/>
  <c r="M12" i="148"/>
  <c r="M12" i="144"/>
  <c r="M12" i="147"/>
  <c r="M12" i="146"/>
  <c r="M12" i="131"/>
  <c r="M12" i="135"/>
  <c r="M12" i="151"/>
  <c r="M12" i="150"/>
  <c r="V11" i="162"/>
  <c r="C11" i="162"/>
  <c r="I11" i="162"/>
  <c r="N11" i="162"/>
  <c r="AB11" i="162"/>
  <c r="B11" i="162"/>
  <c r="F11" i="162"/>
  <c r="S11" i="162"/>
  <c r="G11" i="162"/>
  <c r="U11" i="162"/>
  <c r="Y11" i="162"/>
  <c r="P11" i="162"/>
  <c r="W11" i="162"/>
  <c r="L11" i="162"/>
  <c r="E11" i="162"/>
  <c r="J11" i="162"/>
  <c r="Z11" i="162"/>
  <c r="AA11" i="162"/>
  <c r="M11" i="162"/>
  <c r="R11" i="162"/>
  <c r="K11" i="162"/>
  <c r="AE11" i="162"/>
  <c r="X11" i="162"/>
  <c r="T11" i="162"/>
  <c r="Q11" i="162"/>
  <c r="AD11" i="162"/>
  <c r="H11" i="162"/>
  <c r="AC11" i="162"/>
  <c r="O11" i="162"/>
  <c r="P11" i="160" l="1"/>
  <c r="V11" i="160" s="1"/>
  <c r="M11" i="160"/>
  <c r="Q11" i="136"/>
  <c r="Q11" i="155"/>
  <c r="Q11" i="154"/>
  <c r="Q11" i="134"/>
  <c r="M11" i="136"/>
  <c r="M11" i="137"/>
  <c r="Q11" i="137" s="1"/>
  <c r="M11" i="155"/>
  <c r="M11" i="161"/>
  <c r="Q11" i="161" s="1"/>
  <c r="M11" i="154"/>
  <c r="M11" i="157"/>
  <c r="Q11" i="157" s="1"/>
  <c r="M11" i="158"/>
  <c r="Q11" i="158" s="1"/>
  <c r="M11" i="159"/>
  <c r="Q11" i="159" s="1"/>
  <c r="M11" i="134"/>
  <c r="M11" i="164"/>
  <c r="Q11" i="164" s="1"/>
  <c r="M11" i="141"/>
  <c r="Q11" i="141" s="1"/>
  <c r="M11" i="156"/>
  <c r="Q11" i="156" s="1"/>
  <c r="M11" i="148"/>
  <c r="Q11" i="148" s="1"/>
  <c r="M11" i="144"/>
  <c r="Q11" i="144" s="1"/>
  <c r="M11" i="147"/>
  <c r="Q11" i="147" s="1"/>
  <c r="M11" i="146"/>
  <c r="Q11" i="146" s="1"/>
  <c r="M11" i="131"/>
  <c r="Q11" i="131" s="1"/>
  <c r="M11" i="135"/>
  <c r="Q11" i="135" s="1"/>
  <c r="M11" i="142"/>
  <c r="Q11" i="142" s="1"/>
  <c r="V11" i="140"/>
  <c r="P11" i="140"/>
  <c r="M11" i="140"/>
  <c r="M11" i="139"/>
  <c r="Q11" i="139" s="1"/>
  <c r="M11" i="138"/>
  <c r="Q11" i="138" s="1"/>
  <c r="E10" i="162"/>
  <c r="X10" i="162"/>
  <c r="T5" i="162"/>
  <c r="D10" i="162"/>
  <c r="AD10" i="162"/>
  <c r="P10" i="162"/>
  <c r="T3" i="162"/>
  <c r="T10" i="162"/>
  <c r="W10" i="162"/>
  <c r="AB10" i="162"/>
  <c r="T7" i="162"/>
  <c r="I10" i="162"/>
  <c r="AA10" i="162"/>
  <c r="S6" i="162"/>
  <c r="L10" i="162"/>
  <c r="G10" i="162"/>
  <c r="K10" i="162"/>
  <c r="T9" i="162"/>
  <c r="T8" i="162"/>
  <c r="B10" i="162"/>
  <c r="M10" i="162"/>
  <c r="R10" i="162"/>
  <c r="T4" i="162"/>
  <c r="N10" i="162"/>
  <c r="Z10" i="162"/>
  <c r="Q10" i="162"/>
  <c r="O10" i="162"/>
  <c r="V10" i="162"/>
  <c r="S5" i="162"/>
  <c r="AE10" i="162"/>
  <c r="H10" i="162"/>
  <c r="S7" i="162"/>
  <c r="T6" i="162"/>
  <c r="AC10" i="162"/>
  <c r="S4" i="162"/>
  <c r="Y10" i="162"/>
  <c r="F10" i="162"/>
  <c r="J10" i="162"/>
  <c r="U10" i="162"/>
  <c r="C10" i="162"/>
  <c r="S3" i="162"/>
  <c r="Q11" i="149" l="1"/>
  <c r="M11" i="149"/>
  <c r="V11" i="152"/>
  <c r="Q11" i="153"/>
  <c r="M11" i="153"/>
  <c r="P11" i="152"/>
  <c r="Q11" i="151"/>
  <c r="M11" i="151"/>
  <c r="M11" i="150"/>
  <c r="Q11" i="150" s="1"/>
  <c r="Q11" i="132"/>
  <c r="N11" i="132"/>
  <c r="P11" i="132"/>
  <c r="M11" i="132"/>
  <c r="Q11" i="133"/>
  <c r="N11" i="133"/>
  <c r="M11" i="133"/>
  <c r="Q10" i="160" l="1"/>
  <c r="P10" i="160"/>
  <c r="V10" i="160" s="1"/>
  <c r="N10" i="160"/>
  <c r="M10" i="160"/>
  <c r="N10" i="159"/>
  <c r="M10" i="159"/>
  <c r="Q10" i="159" s="1"/>
  <c r="N10" i="158"/>
  <c r="M10" i="158"/>
  <c r="Q10" i="158" s="1"/>
  <c r="Q10" i="157"/>
  <c r="N10" i="157"/>
  <c r="M10" i="157"/>
  <c r="Q10" i="154"/>
  <c r="N10" i="154"/>
  <c r="M10" i="154"/>
  <c r="N10" i="161"/>
  <c r="M10" i="161"/>
  <c r="Q10" i="161" s="1"/>
  <c r="N10" i="155"/>
  <c r="M10" i="155"/>
  <c r="Q10" i="155" s="1"/>
  <c r="Q10" i="137"/>
  <c r="N10" i="137"/>
  <c r="M10" i="137"/>
  <c r="Q10" i="136"/>
  <c r="N10" i="136"/>
  <c r="M10" i="136"/>
  <c r="N10" i="134"/>
  <c r="M10" i="134"/>
  <c r="Q10" i="134" s="1"/>
  <c r="N10" i="132"/>
  <c r="M10" i="132"/>
  <c r="V10" i="132" s="1"/>
  <c r="M10" i="133"/>
  <c r="V10" i="133" s="1"/>
  <c r="Q10" i="135"/>
  <c r="N10" i="135"/>
  <c r="M10" i="135"/>
  <c r="N10" i="131"/>
  <c r="M10" i="131"/>
  <c r="Q10" i="131" s="1"/>
  <c r="N10" i="146"/>
  <c r="M10" i="146"/>
  <c r="Q10" i="146" s="1"/>
  <c r="Q10" i="147"/>
  <c r="N10" i="147"/>
  <c r="M10" i="147"/>
  <c r="Q10" i="144"/>
  <c r="N10" i="144"/>
  <c r="M10" i="144"/>
  <c r="N10" i="148"/>
  <c r="M10" i="148"/>
  <c r="Q10" i="148" s="1"/>
  <c r="N10" i="156"/>
  <c r="M10" i="156"/>
  <c r="Q10" i="156" s="1"/>
  <c r="Q10" i="141"/>
  <c r="N10" i="141"/>
  <c r="M10" i="141"/>
  <c r="Q10" i="164"/>
  <c r="N10" i="164"/>
  <c r="M10" i="164"/>
  <c r="N10" i="142"/>
  <c r="M10" i="142"/>
  <c r="Q10" i="142" s="1"/>
  <c r="Q10" i="140"/>
  <c r="P10" i="140"/>
  <c r="V10" i="140" s="1"/>
  <c r="N10" i="140"/>
  <c r="M10" i="140"/>
  <c r="N10" i="139"/>
  <c r="M10" i="139"/>
  <c r="Q10" i="139" s="1"/>
  <c r="N10" i="138"/>
  <c r="M10" i="138"/>
  <c r="Q10" i="138" s="1"/>
  <c r="Q10" i="149"/>
  <c r="N10" i="149"/>
  <c r="M10" i="149"/>
  <c r="Q10" i="153"/>
  <c r="N10" i="153"/>
  <c r="M10" i="153"/>
  <c r="N10" i="151"/>
  <c r="M10" i="151"/>
  <c r="Q10" i="151" s="1"/>
  <c r="N10" i="150"/>
  <c r="M10" i="150"/>
  <c r="Q10" i="150" s="1"/>
  <c r="V10" i="152"/>
  <c r="Q10" i="152"/>
  <c r="P10" i="152"/>
  <c r="N10" i="152"/>
  <c r="R9" i="162"/>
  <c r="AC9" i="162"/>
  <c r="S9" i="162"/>
  <c r="J9" i="162"/>
  <c r="N9" i="162"/>
  <c r="E9" i="162"/>
  <c r="K9" i="162"/>
  <c r="AB9" i="162"/>
  <c r="AA9" i="162"/>
  <c r="H9" i="162"/>
  <c r="G9" i="162"/>
  <c r="AE9" i="162"/>
  <c r="Q9" i="162"/>
  <c r="M9" i="162"/>
  <c r="Y9" i="162"/>
  <c r="Z9" i="162"/>
  <c r="P9" i="162"/>
  <c r="C9" i="162"/>
  <c r="O9" i="162"/>
  <c r="D9" i="162"/>
  <c r="U9" i="162"/>
  <c r="X9" i="162"/>
  <c r="F9" i="162"/>
  <c r="L9" i="162"/>
  <c r="B9" i="162"/>
  <c r="V9" i="162"/>
  <c r="W9" i="162"/>
  <c r="I9" i="162"/>
  <c r="AD9" i="162"/>
  <c r="M9" i="133" l="1"/>
  <c r="P9" i="160" l="1"/>
  <c r="M9" i="160"/>
  <c r="Q9" i="160"/>
  <c r="Q9" i="152"/>
  <c r="Q9" i="140"/>
  <c r="P9" i="140"/>
  <c r="P9" i="152"/>
  <c r="M9" i="135"/>
  <c r="M9" i="132"/>
  <c r="M9" i="134"/>
  <c r="M9" i="136"/>
  <c r="M9" i="137"/>
  <c r="M9" i="155"/>
  <c r="M9" i="161"/>
  <c r="M9" i="154"/>
  <c r="M9" i="157"/>
  <c r="M9" i="158"/>
  <c r="M9" i="159"/>
  <c r="M9" i="153"/>
  <c r="M9" i="149"/>
  <c r="M9" i="138"/>
  <c r="M9" i="139"/>
  <c r="M9" i="140"/>
  <c r="M9" i="142"/>
  <c r="M9" i="164"/>
  <c r="M9" i="141"/>
  <c r="M9" i="156"/>
  <c r="M9" i="148"/>
  <c r="M9" i="144"/>
  <c r="M9" i="147"/>
  <c r="M9" i="146"/>
  <c r="M9" i="131"/>
  <c r="M9" i="151"/>
  <c r="M9" i="150"/>
  <c r="AD8" i="162"/>
  <c r="AB8" i="162"/>
  <c r="AC8" i="162"/>
  <c r="M8" i="140" l="1"/>
  <c r="M7" i="140"/>
  <c r="M6" i="140"/>
  <c r="M5" i="140"/>
  <c r="M4" i="140"/>
  <c r="M3" i="140"/>
  <c r="P8" i="160" l="1"/>
  <c r="M8" i="157"/>
  <c r="M8" i="158"/>
  <c r="M8" i="159"/>
  <c r="M8" i="160"/>
  <c r="M8" i="154"/>
  <c r="P8" i="140"/>
  <c r="P8" i="152"/>
  <c r="M8" i="151"/>
  <c r="M8" i="153"/>
  <c r="M8" i="149"/>
  <c r="M8" i="138"/>
  <c r="M8" i="139"/>
  <c r="M8" i="142"/>
  <c r="M8" i="164"/>
  <c r="M8" i="141"/>
  <c r="M8" i="156"/>
  <c r="M8" i="148"/>
  <c r="M8" i="144"/>
  <c r="M8" i="147"/>
  <c r="M8" i="146"/>
  <c r="M8" i="131"/>
  <c r="M8" i="135"/>
  <c r="M8" i="133"/>
  <c r="M8" i="132"/>
  <c r="M8" i="134"/>
  <c r="M8" i="136"/>
  <c r="M8" i="137"/>
  <c r="M8" i="155"/>
  <c r="M8" i="161"/>
  <c r="M8" i="150"/>
  <c r="M7" i="147" l="1"/>
  <c r="N7" i="160" l="1"/>
  <c r="Q7" i="160"/>
  <c r="M7" i="154"/>
  <c r="M7" i="157"/>
  <c r="M7" i="158"/>
  <c r="M7" i="159"/>
  <c r="N7" i="159"/>
  <c r="N7" i="158"/>
  <c r="N7" i="157"/>
  <c r="N7" i="154"/>
  <c r="N7" i="161"/>
  <c r="N7" i="155"/>
  <c r="N7" i="137"/>
  <c r="N7" i="136"/>
  <c r="N7" i="134"/>
  <c r="N7" i="132"/>
  <c r="N7" i="133"/>
  <c r="N7" i="135"/>
  <c r="N7" i="131"/>
  <c r="N7" i="149"/>
  <c r="N7" i="138"/>
  <c r="N7" i="139"/>
  <c r="N7" i="142"/>
  <c r="N7" i="164"/>
  <c r="N7" i="141"/>
  <c r="N7" i="156"/>
  <c r="N7" i="148"/>
  <c r="N7" i="144"/>
  <c r="N7" i="147"/>
  <c r="M7" i="144"/>
  <c r="M7" i="164"/>
  <c r="M7" i="142"/>
  <c r="Q7" i="140"/>
  <c r="Q6" i="140"/>
  <c r="Q5" i="140"/>
  <c r="N7" i="140"/>
  <c r="P7" i="140"/>
  <c r="M7" i="139"/>
  <c r="M7" i="138"/>
  <c r="M7" i="149"/>
  <c r="M7" i="153"/>
  <c r="N7" i="153"/>
  <c r="N7" i="152"/>
  <c r="Q7" i="152"/>
  <c r="M7" i="141"/>
  <c r="M7" i="156"/>
  <c r="M7" i="148"/>
  <c r="M7" i="146"/>
  <c r="M7" i="131"/>
  <c r="M7" i="135"/>
  <c r="M7" i="133"/>
  <c r="M7" i="132"/>
  <c r="M7" i="134"/>
  <c r="M7" i="136"/>
  <c r="M7" i="137"/>
  <c r="M7" i="155"/>
  <c r="M7" i="161"/>
  <c r="M7" i="151"/>
  <c r="M7" i="150"/>
  <c r="P7" i="160"/>
  <c r="M7" i="160"/>
  <c r="P7" i="152"/>
  <c r="P6" i="160" l="1"/>
  <c r="M3" i="144"/>
  <c r="Q9" i="144" s="1"/>
  <c r="M6" i="164"/>
  <c r="M6" i="139"/>
  <c r="P6" i="152"/>
  <c r="M6" i="152"/>
  <c r="O8" i="162"/>
  <c r="Q7" i="144" l="1"/>
  <c r="P6" i="140"/>
  <c r="M6" i="157"/>
  <c r="M6" i="158"/>
  <c r="M6" i="159"/>
  <c r="M6" i="160"/>
  <c r="M6" i="154"/>
  <c r="M6" i="153"/>
  <c r="M6" i="149"/>
  <c r="M6" i="138"/>
  <c r="M6" i="142"/>
  <c r="M6" i="141"/>
  <c r="M6" i="156"/>
  <c r="M6" i="148"/>
  <c r="M6" i="144"/>
  <c r="M6" i="147"/>
  <c r="M6" i="146"/>
  <c r="M6" i="131"/>
  <c r="M6" i="135"/>
  <c r="M6" i="133"/>
  <c r="M6" i="132"/>
  <c r="M6" i="134"/>
  <c r="M6" i="136"/>
  <c r="M6" i="137"/>
  <c r="M6" i="155"/>
  <c r="M6" i="161"/>
  <c r="M6" i="151"/>
  <c r="M6" i="150"/>
  <c r="O6" i="162"/>
  <c r="P5" i="140" l="1"/>
  <c r="N5" i="146"/>
  <c r="N5" i="131"/>
  <c r="N5" i="155"/>
  <c r="N5" i="161"/>
  <c r="N5" i="154"/>
  <c r="M5" i="154"/>
  <c r="N5" i="157"/>
  <c r="N5" i="158"/>
  <c r="M5" i="158"/>
  <c r="N5" i="159"/>
  <c r="Q5" i="160"/>
  <c r="N5" i="160"/>
  <c r="M5" i="160"/>
  <c r="P5" i="160"/>
  <c r="N5" i="133"/>
  <c r="N5" i="137"/>
  <c r="N5" i="136"/>
  <c r="N5" i="134"/>
  <c r="N5" i="132"/>
  <c r="N5" i="135"/>
  <c r="N5" i="147"/>
  <c r="N5" i="144"/>
  <c r="N5" i="148"/>
  <c r="N5" i="156"/>
  <c r="N5" i="164"/>
  <c r="N5" i="142"/>
  <c r="N4" i="140"/>
  <c r="N5" i="140"/>
  <c r="N5" i="139"/>
  <c r="N5" i="138"/>
  <c r="N5" i="149"/>
  <c r="N5" i="153"/>
  <c r="N5" i="151"/>
  <c r="N5" i="150"/>
  <c r="N5" i="141"/>
  <c r="M5" i="142"/>
  <c r="M5" i="139"/>
  <c r="M5" i="152"/>
  <c r="N4" i="152"/>
  <c r="N3" i="152"/>
  <c r="N5" i="152"/>
  <c r="Q4" i="152"/>
  <c r="Q5" i="152"/>
  <c r="P5" i="152"/>
  <c r="P4" i="152"/>
  <c r="M5" i="157"/>
  <c r="M5" i="159"/>
  <c r="M5" i="161"/>
  <c r="M5" i="153"/>
  <c r="M5" i="149"/>
  <c r="M5" i="138"/>
  <c r="M5" i="164"/>
  <c r="M5" i="141"/>
  <c r="M5" i="156"/>
  <c r="M5" i="148"/>
  <c r="M5" i="144"/>
  <c r="Q5" i="144" s="1"/>
  <c r="M5" i="147"/>
  <c r="M5" i="146"/>
  <c r="M5" i="131"/>
  <c r="M5" i="135"/>
  <c r="M5" i="133"/>
  <c r="M5" i="132"/>
  <c r="M5" i="134"/>
  <c r="M5" i="136"/>
  <c r="M5" i="137"/>
  <c r="M5" i="155"/>
  <c r="M5" i="151"/>
  <c r="M5" i="150"/>
  <c r="O4" i="162"/>
  <c r="Q6" i="152" l="1"/>
  <c r="Q8" i="152"/>
  <c r="Q11" i="152"/>
  <c r="Q12" i="152"/>
  <c r="Q13" i="152"/>
  <c r="Q14" i="152"/>
  <c r="Q15" i="152"/>
  <c r="Q16" i="152"/>
  <c r="Q17" i="152"/>
  <c r="Q18" i="152"/>
  <c r="Q19" i="152"/>
  <c r="Q20" i="152"/>
  <c r="Q3" i="152"/>
  <c r="N6" i="152"/>
  <c r="N8" i="152"/>
  <c r="N9" i="152"/>
  <c r="N11" i="152"/>
  <c r="N12" i="152"/>
  <c r="N13" i="152"/>
  <c r="N14" i="152"/>
  <c r="N15" i="152"/>
  <c r="N16" i="152"/>
  <c r="N17" i="152"/>
  <c r="N18" i="152"/>
  <c r="N19" i="152"/>
  <c r="N20" i="152"/>
  <c r="P3" i="152" l="1"/>
  <c r="V7" i="152" l="1"/>
  <c r="V5" i="152"/>
  <c r="M4" i="160"/>
  <c r="N4" i="160"/>
  <c r="D4" i="162"/>
  <c r="D6" i="162"/>
  <c r="M4" i="144" l="1"/>
  <c r="Q4" i="144" s="1"/>
  <c r="Q4" i="140"/>
  <c r="M4" i="149"/>
  <c r="N4" i="157"/>
  <c r="N4" i="158"/>
  <c r="N4" i="159"/>
  <c r="N4" i="154"/>
  <c r="N4" i="151"/>
  <c r="N4" i="153"/>
  <c r="N4" i="149"/>
  <c r="N4" i="138"/>
  <c r="N4" i="139"/>
  <c r="N4" i="142"/>
  <c r="N4" i="164"/>
  <c r="N4" i="141"/>
  <c r="N4" i="156"/>
  <c r="N4" i="148"/>
  <c r="N4" i="144"/>
  <c r="N4" i="147"/>
  <c r="N4" i="146"/>
  <c r="N4" i="131"/>
  <c r="N4" i="135"/>
  <c r="N4" i="133"/>
  <c r="N4" i="132"/>
  <c r="N4" i="134"/>
  <c r="N4" i="136"/>
  <c r="N4" i="137"/>
  <c r="N4" i="155"/>
  <c r="N4" i="161"/>
  <c r="N4" i="150"/>
  <c r="Q4" i="160"/>
  <c r="Q3" i="160"/>
  <c r="P4" i="160"/>
  <c r="M3" i="160"/>
  <c r="M4" i="157"/>
  <c r="M4" i="158"/>
  <c r="M4" i="159"/>
  <c r="M4" i="154"/>
  <c r="P4" i="140"/>
  <c r="M4" i="139"/>
  <c r="M4" i="142"/>
  <c r="M4" i="164"/>
  <c r="M4" i="141"/>
  <c r="M4" i="156"/>
  <c r="M4" i="148"/>
  <c r="M4" i="147"/>
  <c r="M4" i="146"/>
  <c r="Q4" i="146" s="1"/>
  <c r="M4" i="131"/>
  <c r="Q4" i="131" s="1"/>
  <c r="M4" i="135"/>
  <c r="M4" i="133"/>
  <c r="M4" i="132"/>
  <c r="M4" i="134"/>
  <c r="M4" i="136"/>
  <c r="M4" i="137"/>
  <c r="M4" i="155"/>
  <c r="M4" i="161"/>
  <c r="M4" i="138"/>
  <c r="M4" i="153"/>
  <c r="V4" i="152"/>
  <c r="M4" i="151"/>
  <c r="M4" i="150"/>
  <c r="D3" i="162"/>
  <c r="R3" i="162"/>
  <c r="O3" i="162"/>
  <c r="Q3" i="162"/>
  <c r="Q4" i="151" l="1"/>
  <c r="M3" i="139"/>
  <c r="M3" i="138"/>
  <c r="Q4" i="138" s="1"/>
  <c r="M3" i="149"/>
  <c r="M3" i="153"/>
  <c r="Q4" i="153" s="1"/>
  <c r="M3" i="151"/>
  <c r="M3" i="150"/>
  <c r="E3" i="162"/>
  <c r="G3" i="162"/>
  <c r="C3" i="162"/>
  <c r="Q9" i="150" l="1"/>
  <c r="Q7" i="150"/>
  <c r="Q5" i="150"/>
  <c r="Q9" i="151"/>
  <c r="Q7" i="151"/>
  <c r="Q5" i="151"/>
  <c r="Q9" i="139"/>
  <c r="Q7" i="139"/>
  <c r="Q5" i="139"/>
  <c r="Q4" i="150"/>
  <c r="Q9" i="138"/>
  <c r="Q7" i="138"/>
  <c r="Q5" i="138"/>
  <c r="Q9" i="153"/>
  <c r="Q7" i="153"/>
  <c r="Q5" i="153"/>
  <c r="Q9" i="149"/>
  <c r="Q7" i="149"/>
  <c r="Q5" i="149"/>
  <c r="Q4" i="139"/>
  <c r="Q4" i="149"/>
  <c r="M3" i="146"/>
  <c r="H4" i="162"/>
  <c r="C8" i="162"/>
  <c r="E4" i="162"/>
  <c r="H8" i="162"/>
  <c r="H6" i="162"/>
  <c r="B3" i="162"/>
  <c r="F6" i="162"/>
  <c r="B4" i="162"/>
  <c r="F4" i="162"/>
  <c r="B6" i="162"/>
  <c r="G6" i="162"/>
  <c r="F3" i="162"/>
  <c r="G8" i="162"/>
  <c r="C6" i="162"/>
  <c r="E6" i="162"/>
  <c r="B8" i="162"/>
  <c r="C4" i="162"/>
  <c r="E8" i="162"/>
  <c r="G4" i="162"/>
  <c r="H3" i="162"/>
  <c r="F8" i="162"/>
  <c r="Q9" i="146" l="1"/>
  <c r="Q7" i="146"/>
  <c r="Q5" i="146"/>
  <c r="D28" i="166"/>
  <c r="Q8" i="162"/>
  <c r="Q6" i="162"/>
  <c r="Q4" i="162"/>
  <c r="G38" i="166" l="1"/>
  <c r="D38" i="166"/>
  <c r="G37" i="166"/>
  <c r="D37" i="166"/>
  <c r="G35" i="166"/>
  <c r="D35" i="166"/>
  <c r="G34" i="166"/>
  <c r="D34" i="166"/>
  <c r="G33" i="166"/>
  <c r="D33" i="166"/>
  <c r="G32" i="166"/>
  <c r="D32" i="166"/>
  <c r="G31" i="166"/>
  <c r="D31" i="166"/>
  <c r="G30" i="166"/>
  <c r="D30" i="166"/>
  <c r="G29" i="166"/>
  <c r="D29" i="166"/>
  <c r="G28" i="166"/>
  <c r="G27" i="166"/>
  <c r="D27" i="166"/>
  <c r="G26" i="166"/>
  <c r="D26" i="166"/>
  <c r="G25" i="166"/>
  <c r="D25" i="166"/>
  <c r="G24" i="166"/>
  <c r="D24" i="166"/>
  <c r="G23" i="166"/>
  <c r="D23" i="166"/>
  <c r="G22" i="166"/>
  <c r="D22" i="166"/>
  <c r="G21" i="166"/>
  <c r="D21" i="166"/>
  <c r="G20" i="166"/>
  <c r="D20" i="166"/>
  <c r="G19" i="166"/>
  <c r="D19" i="166"/>
  <c r="G18" i="166"/>
  <c r="D18" i="166"/>
  <c r="G17" i="166"/>
  <c r="D17" i="166"/>
  <c r="G16" i="166"/>
  <c r="D16" i="166"/>
  <c r="G15" i="166"/>
  <c r="D15" i="166"/>
  <c r="G14" i="166"/>
  <c r="D14" i="166"/>
  <c r="G13" i="166"/>
  <c r="D13" i="166"/>
  <c r="G12" i="166"/>
  <c r="D12" i="166"/>
  <c r="G11" i="166"/>
  <c r="D11" i="166"/>
  <c r="G10" i="166"/>
  <c r="D10" i="166"/>
  <c r="G9" i="166"/>
  <c r="D9" i="166"/>
  <c r="G8" i="166"/>
  <c r="D8" i="166"/>
  <c r="G7" i="166"/>
  <c r="D7" i="166"/>
  <c r="G6" i="166"/>
  <c r="D6" i="166"/>
  <c r="G5" i="166"/>
  <c r="D5" i="166"/>
  <c r="G4" i="166"/>
  <c r="D4" i="166"/>
  <c r="G3" i="166"/>
  <c r="D3" i="166"/>
  <c r="N6" i="160" l="1"/>
  <c r="N8" i="160"/>
  <c r="N3" i="160"/>
  <c r="Q8" i="160"/>
  <c r="Q6" i="160"/>
  <c r="Q8" i="140"/>
  <c r="Q3" i="140"/>
  <c r="N9" i="160" l="1"/>
  <c r="N11" i="160"/>
  <c r="N12" i="160"/>
  <c r="N13" i="160"/>
  <c r="N14" i="160"/>
  <c r="N15" i="160"/>
  <c r="N16" i="160"/>
  <c r="N17" i="160"/>
  <c r="N18" i="160"/>
  <c r="N19" i="160"/>
  <c r="N20" i="160"/>
  <c r="N6" i="140"/>
  <c r="N8" i="140"/>
  <c r="N9" i="140"/>
  <c r="N11" i="140"/>
  <c r="N12" i="140"/>
  <c r="N13" i="140"/>
  <c r="N14" i="140"/>
  <c r="N15" i="140"/>
  <c r="N16" i="140"/>
  <c r="N17" i="140"/>
  <c r="N18" i="140"/>
  <c r="N19" i="140"/>
  <c r="N20" i="140"/>
  <c r="N3" i="140"/>
  <c r="Q11" i="160"/>
  <c r="Q12" i="160"/>
  <c r="Q13" i="160"/>
  <c r="Q14" i="160"/>
  <c r="Q15" i="160"/>
  <c r="Q16" i="160"/>
  <c r="Q17" i="160"/>
  <c r="Q18" i="160"/>
  <c r="Q19" i="160"/>
  <c r="Q20" i="160"/>
  <c r="P3" i="160" l="1"/>
  <c r="P3" i="140"/>
  <c r="V7" i="140" l="1"/>
  <c r="V5" i="140"/>
  <c r="V4" i="140"/>
  <c r="V9" i="160"/>
  <c r="V7" i="160"/>
  <c r="V6" i="160"/>
  <c r="V5" i="160"/>
  <c r="V4" i="160"/>
  <c r="N20" i="164"/>
  <c r="N19" i="164"/>
  <c r="N18" i="164"/>
  <c r="N17" i="164"/>
  <c r="N16" i="164"/>
  <c r="N15" i="164"/>
  <c r="N14" i="164"/>
  <c r="N13" i="164"/>
  <c r="N12" i="164"/>
  <c r="N11" i="164"/>
  <c r="N9" i="164"/>
  <c r="N8" i="164"/>
  <c r="N6" i="164"/>
  <c r="N3" i="164"/>
  <c r="M3" i="164"/>
  <c r="AE4" i="162"/>
  <c r="AE3" i="162"/>
  <c r="AE5" i="162"/>
  <c r="I3" i="162"/>
  <c r="I4" i="162"/>
  <c r="AE8" i="162"/>
  <c r="AE6" i="162"/>
  <c r="I6" i="162"/>
  <c r="Q20" i="164" l="1"/>
  <c r="Q9" i="164"/>
  <c r="Q7" i="164"/>
  <c r="Q5" i="164"/>
  <c r="Q4" i="164"/>
  <c r="Q6" i="164"/>
  <c r="Q16" i="164"/>
  <c r="Q18" i="164"/>
  <c r="Q13" i="164"/>
  <c r="Q15" i="164"/>
  <c r="Q17" i="164"/>
  <c r="Q3" i="164"/>
  <c r="Q19" i="164"/>
  <c r="Q8" i="164"/>
  <c r="Q12" i="164"/>
  <c r="Q14" i="164"/>
  <c r="M3" i="131"/>
  <c r="K6" i="162"/>
  <c r="K5" i="162"/>
  <c r="K7" i="162"/>
  <c r="K8" i="162"/>
  <c r="K3" i="162"/>
  <c r="K4" i="162"/>
  <c r="Q9" i="131" l="1"/>
  <c r="Q7" i="131"/>
  <c r="Q5" i="131"/>
  <c r="M3" i="136"/>
  <c r="R4" i="162"/>
  <c r="R6" i="162"/>
  <c r="R8" i="162"/>
  <c r="Q9" i="136" l="1"/>
  <c r="Q7" i="136"/>
  <c r="Q5" i="136"/>
  <c r="Q4" i="136"/>
  <c r="N20" i="161"/>
  <c r="N19" i="161"/>
  <c r="N18" i="161"/>
  <c r="N17" i="161"/>
  <c r="N16" i="161"/>
  <c r="N15" i="161"/>
  <c r="N14" i="161"/>
  <c r="N13" i="161"/>
  <c r="N12" i="161"/>
  <c r="N11" i="161"/>
  <c r="N9" i="161"/>
  <c r="N8" i="161"/>
  <c r="N6" i="161"/>
  <c r="N3" i="161"/>
  <c r="M3" i="161"/>
  <c r="V18" i="160"/>
  <c r="N20" i="159"/>
  <c r="N19" i="159"/>
  <c r="N18" i="159"/>
  <c r="N17" i="159"/>
  <c r="N16" i="159"/>
  <c r="N15" i="159"/>
  <c r="N14" i="159"/>
  <c r="N13" i="159"/>
  <c r="N12" i="159"/>
  <c r="N11" i="159"/>
  <c r="N9" i="159"/>
  <c r="N8" i="159"/>
  <c r="N6" i="159"/>
  <c r="N3" i="159"/>
  <c r="M3" i="159"/>
  <c r="N20" i="158"/>
  <c r="N19" i="158"/>
  <c r="N18" i="158"/>
  <c r="N17" i="158"/>
  <c r="N16" i="158"/>
  <c r="N15" i="158"/>
  <c r="N14" i="158"/>
  <c r="N13" i="158"/>
  <c r="N12" i="158"/>
  <c r="N11" i="158"/>
  <c r="N9" i="158"/>
  <c r="N8" i="158"/>
  <c r="N6" i="158"/>
  <c r="N3" i="158"/>
  <c r="M3" i="158"/>
  <c r="N20" i="157"/>
  <c r="N19" i="157"/>
  <c r="N18" i="157"/>
  <c r="N17" i="157"/>
  <c r="N16" i="157"/>
  <c r="N15" i="157"/>
  <c r="N14" i="157"/>
  <c r="N13" i="157"/>
  <c r="N12" i="157"/>
  <c r="N11" i="157"/>
  <c r="N9" i="157"/>
  <c r="N8" i="157"/>
  <c r="N6" i="157"/>
  <c r="N3" i="157"/>
  <c r="M3" i="157"/>
  <c r="N20" i="156"/>
  <c r="N19" i="156"/>
  <c r="N18" i="156"/>
  <c r="N17" i="156"/>
  <c r="N16" i="156"/>
  <c r="N15" i="156"/>
  <c r="N14" i="156"/>
  <c r="N13" i="156"/>
  <c r="N12" i="156"/>
  <c r="N11" i="156"/>
  <c r="N9" i="156"/>
  <c r="N8" i="156"/>
  <c r="N6" i="156"/>
  <c r="N3" i="156"/>
  <c r="M3" i="156"/>
  <c r="N20" i="155"/>
  <c r="N19" i="155"/>
  <c r="N18" i="155"/>
  <c r="N17" i="155"/>
  <c r="N16" i="155"/>
  <c r="N15" i="155"/>
  <c r="N14" i="155"/>
  <c r="N13" i="155"/>
  <c r="N12" i="155"/>
  <c r="N11" i="155"/>
  <c r="N9" i="155"/>
  <c r="N8" i="155"/>
  <c r="N6" i="155"/>
  <c r="N3" i="155"/>
  <c r="M3" i="155"/>
  <c r="N20" i="154"/>
  <c r="N19" i="154"/>
  <c r="N18" i="154"/>
  <c r="N17" i="154"/>
  <c r="N16" i="154"/>
  <c r="N15" i="154"/>
  <c r="N14" i="154"/>
  <c r="N13" i="154"/>
  <c r="N12" i="154"/>
  <c r="N11" i="154"/>
  <c r="N9" i="154"/>
  <c r="N8" i="154"/>
  <c r="N6" i="154"/>
  <c r="N3" i="154"/>
  <c r="M3" i="154"/>
  <c r="N20" i="153"/>
  <c r="N19" i="153"/>
  <c r="N18" i="153"/>
  <c r="N17" i="153"/>
  <c r="N16" i="153"/>
  <c r="N15" i="153"/>
  <c r="N14" i="153"/>
  <c r="N13" i="153"/>
  <c r="N12" i="153"/>
  <c r="N11" i="153"/>
  <c r="N9" i="153"/>
  <c r="N8" i="153"/>
  <c r="N6" i="153"/>
  <c r="N3" i="153"/>
  <c r="Q20" i="153"/>
  <c r="V19" i="152"/>
  <c r="N20" i="151"/>
  <c r="N19" i="151"/>
  <c r="N18" i="151"/>
  <c r="N17" i="151"/>
  <c r="N16" i="151"/>
  <c r="N15" i="151"/>
  <c r="N14" i="151"/>
  <c r="N13" i="151"/>
  <c r="N12" i="151"/>
  <c r="N11" i="151"/>
  <c r="N9" i="151"/>
  <c r="N8" i="151"/>
  <c r="N7" i="151"/>
  <c r="N6" i="151"/>
  <c r="N3" i="151"/>
  <c r="Q20" i="151"/>
  <c r="N20" i="150"/>
  <c r="N19" i="150"/>
  <c r="N18" i="150"/>
  <c r="N17" i="150"/>
  <c r="N16" i="150"/>
  <c r="N15" i="150"/>
  <c r="N14" i="150"/>
  <c r="N13" i="150"/>
  <c r="N12" i="150"/>
  <c r="N11" i="150"/>
  <c r="N9" i="150"/>
  <c r="N8" i="150"/>
  <c r="N7" i="150"/>
  <c r="N6" i="150"/>
  <c r="N3" i="150"/>
  <c r="Q19" i="150"/>
  <c r="N20" i="149"/>
  <c r="N19" i="149"/>
  <c r="N18" i="149"/>
  <c r="N17" i="149"/>
  <c r="N16" i="149"/>
  <c r="N15" i="149"/>
  <c r="N14" i="149"/>
  <c r="N13" i="149"/>
  <c r="N12" i="149"/>
  <c r="N11" i="149"/>
  <c r="N9" i="149"/>
  <c r="N8" i="149"/>
  <c r="N6" i="149"/>
  <c r="N3" i="149"/>
  <c r="Q20" i="149"/>
  <c r="N20" i="148"/>
  <c r="N19" i="148"/>
  <c r="N18" i="148"/>
  <c r="N17" i="148"/>
  <c r="N16" i="148"/>
  <c r="N15" i="148"/>
  <c r="N14" i="148"/>
  <c r="N13" i="148"/>
  <c r="N12" i="148"/>
  <c r="N11" i="148"/>
  <c r="N9" i="148"/>
  <c r="N8" i="148"/>
  <c r="N6" i="148"/>
  <c r="N3" i="148"/>
  <c r="M3" i="148"/>
  <c r="N20" i="147"/>
  <c r="N19" i="147"/>
  <c r="N18" i="147"/>
  <c r="N17" i="147"/>
  <c r="N16" i="147"/>
  <c r="N15" i="147"/>
  <c r="N14" i="147"/>
  <c r="N13" i="147"/>
  <c r="N12" i="147"/>
  <c r="N11" i="147"/>
  <c r="N9" i="147"/>
  <c r="N8" i="147"/>
  <c r="N6" i="147"/>
  <c r="N3" i="147"/>
  <c r="M3" i="147"/>
  <c r="N20" i="146"/>
  <c r="N19" i="146"/>
  <c r="N18" i="146"/>
  <c r="N17" i="146"/>
  <c r="N16" i="146"/>
  <c r="N15" i="146"/>
  <c r="N14" i="146"/>
  <c r="N13" i="146"/>
  <c r="N12" i="146"/>
  <c r="N11" i="146"/>
  <c r="N9" i="146"/>
  <c r="N8" i="146"/>
  <c r="N7" i="146"/>
  <c r="N6" i="146"/>
  <c r="N3" i="146"/>
  <c r="Q19" i="146"/>
  <c r="N20" i="144"/>
  <c r="N19" i="144"/>
  <c r="N18" i="144"/>
  <c r="N17" i="144"/>
  <c r="N16" i="144"/>
  <c r="N15" i="144"/>
  <c r="N14" i="144"/>
  <c r="N13" i="144"/>
  <c r="N12" i="144"/>
  <c r="N11" i="144"/>
  <c r="N9" i="144"/>
  <c r="N8" i="144"/>
  <c r="N6" i="144"/>
  <c r="N3" i="144"/>
  <c r="Q18" i="144"/>
  <c r="N20" i="142"/>
  <c r="N19" i="142"/>
  <c r="N18" i="142"/>
  <c r="N17" i="142"/>
  <c r="N16" i="142"/>
  <c r="N15" i="142"/>
  <c r="N14" i="142"/>
  <c r="N13" i="142"/>
  <c r="N12" i="142"/>
  <c r="N11" i="142"/>
  <c r="N9" i="142"/>
  <c r="N8" i="142"/>
  <c r="N6" i="142"/>
  <c r="N3" i="142"/>
  <c r="M3" i="142"/>
  <c r="N20" i="141"/>
  <c r="N19" i="141"/>
  <c r="N18" i="141"/>
  <c r="N17" i="141"/>
  <c r="N16" i="141"/>
  <c r="N15" i="141"/>
  <c r="N14" i="141"/>
  <c r="N13" i="141"/>
  <c r="N12" i="141"/>
  <c r="N11" i="141"/>
  <c r="N9" i="141"/>
  <c r="N8" i="141"/>
  <c r="N6" i="141"/>
  <c r="N3" i="141"/>
  <c r="M3" i="141"/>
  <c r="Q20" i="140"/>
  <c r="Q19" i="140"/>
  <c r="Q18" i="140"/>
  <c r="Q17" i="140"/>
  <c r="Q16" i="140"/>
  <c r="Q15" i="140"/>
  <c r="Q14" i="140"/>
  <c r="Q13" i="140"/>
  <c r="Q12" i="140"/>
  <c r="Q11" i="140"/>
  <c r="V20" i="140"/>
  <c r="N20" i="139"/>
  <c r="N19" i="139"/>
  <c r="N18" i="139"/>
  <c r="N17" i="139"/>
  <c r="N16" i="139"/>
  <c r="N15" i="139"/>
  <c r="N14" i="139"/>
  <c r="N13" i="139"/>
  <c r="N12" i="139"/>
  <c r="N11" i="139"/>
  <c r="N9" i="139"/>
  <c r="N8" i="139"/>
  <c r="N6" i="139"/>
  <c r="N3" i="139"/>
  <c r="Q20" i="139"/>
  <c r="N20" i="138"/>
  <c r="N19" i="138"/>
  <c r="N18" i="138"/>
  <c r="N17" i="138"/>
  <c r="N16" i="138"/>
  <c r="N15" i="138"/>
  <c r="N14" i="138"/>
  <c r="N13" i="138"/>
  <c r="N12" i="138"/>
  <c r="N11" i="138"/>
  <c r="N9" i="138"/>
  <c r="N8" i="138"/>
  <c r="N6" i="138"/>
  <c r="N3" i="138"/>
  <c r="N20" i="137"/>
  <c r="N19" i="137"/>
  <c r="N18" i="137"/>
  <c r="N17" i="137"/>
  <c r="N16" i="137"/>
  <c r="N15" i="137"/>
  <c r="N14" i="137"/>
  <c r="N13" i="137"/>
  <c r="N12" i="137"/>
  <c r="N11" i="137"/>
  <c r="N9" i="137"/>
  <c r="N8" i="137"/>
  <c r="N6" i="137"/>
  <c r="N3" i="137"/>
  <c r="M3" i="137"/>
  <c r="N20" i="136"/>
  <c r="N19" i="136"/>
  <c r="N18" i="136"/>
  <c r="N17" i="136"/>
  <c r="N16" i="136"/>
  <c r="N15" i="136"/>
  <c r="N14" i="136"/>
  <c r="N13" i="136"/>
  <c r="N12" i="136"/>
  <c r="N11" i="136"/>
  <c r="N9" i="136"/>
  <c r="N8" i="136"/>
  <c r="N6" i="136"/>
  <c r="N3" i="136"/>
  <c r="Q20" i="136"/>
  <c r="N20" i="135"/>
  <c r="N19" i="135"/>
  <c r="N18" i="135"/>
  <c r="N17" i="135"/>
  <c r="N16" i="135"/>
  <c r="N15" i="135"/>
  <c r="N14" i="135"/>
  <c r="N13" i="135"/>
  <c r="N12" i="135"/>
  <c r="N11" i="135"/>
  <c r="N9" i="135"/>
  <c r="N8" i="135"/>
  <c r="N6" i="135"/>
  <c r="N3" i="135"/>
  <c r="M3" i="135"/>
  <c r="N20" i="134"/>
  <c r="N19" i="134"/>
  <c r="N18" i="134"/>
  <c r="N17" i="134"/>
  <c r="N16" i="134"/>
  <c r="N15" i="134"/>
  <c r="N14" i="134"/>
  <c r="N13" i="134"/>
  <c r="N12" i="134"/>
  <c r="N11" i="134"/>
  <c r="N9" i="134"/>
  <c r="N8" i="134"/>
  <c r="N6" i="134"/>
  <c r="N3" i="134"/>
  <c r="M3" i="134"/>
  <c r="N8" i="133"/>
  <c r="N6" i="133"/>
  <c r="N3" i="133"/>
  <c r="M3" i="133"/>
  <c r="N9" i="132"/>
  <c r="N8" i="132"/>
  <c r="N6" i="132"/>
  <c r="N3" i="132"/>
  <c r="M3" i="132"/>
  <c r="N20" i="131"/>
  <c r="N19" i="131"/>
  <c r="N18" i="131"/>
  <c r="N17" i="131"/>
  <c r="N16" i="131"/>
  <c r="N15" i="131"/>
  <c r="N14" i="131"/>
  <c r="N13" i="131"/>
  <c r="N12" i="131"/>
  <c r="N11" i="131"/>
  <c r="N9" i="131"/>
  <c r="N8" i="131"/>
  <c r="N6" i="131"/>
  <c r="N3" i="131"/>
  <c r="Q20" i="131"/>
  <c r="W8" i="162"/>
  <c r="W6" i="162"/>
  <c r="W4" i="162"/>
  <c r="W3" i="162"/>
  <c r="V16" i="132" l="1"/>
  <c r="V12" i="132"/>
  <c r="V3" i="132"/>
  <c r="V15" i="132"/>
  <c r="V11" i="132"/>
  <c r="V13" i="132"/>
  <c r="V14" i="132"/>
  <c r="V17" i="132"/>
  <c r="V9" i="132"/>
  <c r="V8" i="132"/>
  <c r="V7" i="132"/>
  <c r="V6" i="132"/>
  <c r="V5" i="132"/>
  <c r="V4" i="132"/>
  <c r="Q20" i="147"/>
  <c r="Q9" i="147"/>
  <c r="Q7" i="147"/>
  <c r="Q5" i="147"/>
  <c r="Q4" i="147"/>
  <c r="Q20" i="148"/>
  <c r="Q9" i="148"/>
  <c r="Q7" i="148"/>
  <c r="Q5" i="148"/>
  <c r="Q4" i="148"/>
  <c r="Q20" i="161"/>
  <c r="Q9" i="161"/>
  <c r="Q7" i="161"/>
  <c r="Q5" i="161"/>
  <c r="Q4" i="161"/>
  <c r="V9" i="133"/>
  <c r="V7" i="133"/>
  <c r="V5" i="133"/>
  <c r="V4" i="133"/>
  <c r="Q19" i="134"/>
  <c r="Q9" i="134"/>
  <c r="Q7" i="134"/>
  <c r="Q5" i="134"/>
  <c r="Q4" i="134"/>
  <c r="Q20" i="135"/>
  <c r="Q9" i="135"/>
  <c r="Q7" i="135"/>
  <c r="Q5" i="135"/>
  <c r="Q4" i="135"/>
  <c r="Q19" i="137"/>
  <c r="Q9" i="137"/>
  <c r="Q7" i="137"/>
  <c r="Q5" i="137"/>
  <c r="Q4" i="137"/>
  <c r="Q20" i="141"/>
  <c r="Q9" i="141"/>
  <c r="Q7" i="141"/>
  <c r="Q6" i="141"/>
  <c r="Q5" i="141"/>
  <c r="Q4" i="141"/>
  <c r="Q19" i="142"/>
  <c r="Q9" i="142"/>
  <c r="Q7" i="142"/>
  <c r="Q5" i="142"/>
  <c r="Q4" i="142"/>
  <c r="Q20" i="154"/>
  <c r="Q9" i="154"/>
  <c r="Q7" i="154"/>
  <c r="Q5" i="154"/>
  <c r="Q4" i="154"/>
  <c r="Q19" i="155"/>
  <c r="Q9" i="155"/>
  <c r="Q7" i="155"/>
  <c r="Q5" i="155"/>
  <c r="Q4" i="155"/>
  <c r="Q20" i="156"/>
  <c r="Q9" i="156"/>
  <c r="Q7" i="156"/>
  <c r="Q5" i="156"/>
  <c r="Q4" i="156"/>
  <c r="Q20" i="157"/>
  <c r="Q9" i="157"/>
  <c r="Q7" i="157"/>
  <c r="Q5" i="157"/>
  <c r="Q4" i="157"/>
  <c r="Q20" i="158"/>
  <c r="Q9" i="158"/>
  <c r="Q7" i="158"/>
  <c r="Q5" i="158"/>
  <c r="Q4" i="158"/>
  <c r="Q19" i="159"/>
  <c r="Q9" i="159"/>
  <c r="Q7" i="159"/>
  <c r="Q5" i="159"/>
  <c r="Q4" i="159"/>
  <c r="Q3" i="156"/>
  <c r="Q3" i="151"/>
  <c r="Q17" i="148"/>
  <c r="Q3" i="147"/>
  <c r="Q13" i="161"/>
  <c r="V20" i="160"/>
  <c r="V16" i="160"/>
  <c r="V12" i="160"/>
  <c r="V8" i="160"/>
  <c r="Q17" i="153"/>
  <c r="Q3" i="153"/>
  <c r="Q17" i="151"/>
  <c r="Q17" i="147"/>
  <c r="Q13" i="141"/>
  <c r="Q19" i="156"/>
  <c r="Q13" i="153"/>
  <c r="Q19" i="153"/>
  <c r="Q13" i="151"/>
  <c r="Q19" i="151"/>
  <c r="Q13" i="148"/>
  <c r="Q19" i="148"/>
  <c r="Q3" i="148"/>
  <c r="Q13" i="147"/>
  <c r="Q19" i="147"/>
  <c r="Q3" i="139"/>
  <c r="Q19" i="139"/>
  <c r="Q17" i="139"/>
  <c r="Q13" i="146"/>
  <c r="Q17" i="161"/>
  <c r="Q3" i="161"/>
  <c r="Q19" i="161"/>
  <c r="Q15" i="161"/>
  <c r="Q15" i="157"/>
  <c r="Q17" i="157"/>
  <c r="Q3" i="157"/>
  <c r="Q19" i="157"/>
  <c r="Q13" i="157"/>
  <c r="Q15" i="156"/>
  <c r="Q17" i="156"/>
  <c r="Q13" i="156"/>
  <c r="Q15" i="153"/>
  <c r="Q15" i="151"/>
  <c r="Q15" i="148"/>
  <c r="Q15" i="147"/>
  <c r="Q15" i="141"/>
  <c r="Q17" i="141"/>
  <c r="Q3" i="141"/>
  <c r="Q19" i="141"/>
  <c r="Q13" i="139"/>
  <c r="Q15" i="139"/>
  <c r="Q17" i="136"/>
  <c r="Q13" i="136"/>
  <c r="Q15" i="136"/>
  <c r="Q3" i="136"/>
  <c r="Q19" i="136"/>
  <c r="Q15" i="135"/>
  <c r="Q13" i="135"/>
  <c r="Q17" i="135"/>
  <c r="Q3" i="135"/>
  <c r="Q19" i="135"/>
  <c r="Q15" i="131"/>
  <c r="Q17" i="131"/>
  <c r="Q3" i="131"/>
  <c r="Q19" i="131"/>
  <c r="Q13" i="131"/>
  <c r="Q15" i="146"/>
  <c r="Q17" i="146"/>
  <c r="Q3" i="146"/>
  <c r="Q6" i="150"/>
  <c r="Q14" i="150"/>
  <c r="Q16" i="150"/>
  <c r="Q20" i="150"/>
  <c r="V9" i="152"/>
  <c r="V13" i="152"/>
  <c r="Q6" i="155"/>
  <c r="Q14" i="155"/>
  <c r="Q16" i="155"/>
  <c r="Q20" i="155"/>
  <c r="Q6" i="159"/>
  <c r="Q8" i="159"/>
  <c r="Q12" i="159"/>
  <c r="Q14" i="159"/>
  <c r="Q16" i="159"/>
  <c r="Q18" i="159"/>
  <c r="Q20" i="159"/>
  <c r="Q6" i="149"/>
  <c r="Q14" i="149"/>
  <c r="Q18" i="149"/>
  <c r="V6" i="152"/>
  <c r="V14" i="152"/>
  <c r="Q6" i="154"/>
  <c r="Q14" i="154"/>
  <c r="Q18" i="154"/>
  <c r="Q6" i="158"/>
  <c r="Q14" i="158"/>
  <c r="Q18" i="158"/>
  <c r="V13" i="160"/>
  <c r="V17" i="160"/>
  <c r="Q6" i="147"/>
  <c r="Q8" i="147"/>
  <c r="Q12" i="147"/>
  <c r="Q14" i="147"/>
  <c r="Q16" i="147"/>
  <c r="Q18" i="147"/>
  <c r="Q3" i="149"/>
  <c r="Q13" i="149"/>
  <c r="Q15" i="149"/>
  <c r="Q17" i="149"/>
  <c r="Q19" i="149"/>
  <c r="Q6" i="151"/>
  <c r="Q8" i="151"/>
  <c r="Q12" i="151"/>
  <c r="Q14" i="151"/>
  <c r="Q16" i="151"/>
  <c r="Q18" i="151"/>
  <c r="V8" i="152"/>
  <c r="V12" i="152"/>
  <c r="V16" i="152"/>
  <c r="V20" i="152"/>
  <c r="Q3" i="154"/>
  <c r="Q13" i="154"/>
  <c r="Q15" i="154"/>
  <c r="Q17" i="154"/>
  <c r="Q19" i="154"/>
  <c r="Q6" i="156"/>
  <c r="Q8" i="156"/>
  <c r="Q12" i="156"/>
  <c r="Q14" i="156"/>
  <c r="Q16" i="156"/>
  <c r="Q18" i="156"/>
  <c r="Q3" i="158"/>
  <c r="Q13" i="158"/>
  <c r="Q15" i="158"/>
  <c r="Q17" i="158"/>
  <c r="Q19" i="158"/>
  <c r="V3" i="160"/>
  <c r="V15" i="160"/>
  <c r="V19" i="160"/>
  <c r="Q6" i="161"/>
  <c r="Q8" i="161"/>
  <c r="Q12" i="161"/>
  <c r="Q14" i="161"/>
  <c r="Q16" i="161"/>
  <c r="Q18" i="161"/>
  <c r="Q8" i="150"/>
  <c r="Q12" i="150"/>
  <c r="Q18" i="150"/>
  <c r="V17" i="152"/>
  <c r="Q8" i="155"/>
  <c r="Q12" i="155"/>
  <c r="Q18" i="155"/>
  <c r="Q8" i="149"/>
  <c r="Q12" i="149"/>
  <c r="Q16" i="149"/>
  <c r="V18" i="152"/>
  <c r="Q8" i="154"/>
  <c r="Q12" i="154"/>
  <c r="Q16" i="154"/>
  <c r="Q8" i="158"/>
  <c r="Q12" i="158"/>
  <c r="Q16" i="158"/>
  <c r="Q6" i="148"/>
  <c r="Q8" i="148"/>
  <c r="Q12" i="148"/>
  <c r="Q14" i="148"/>
  <c r="Q16" i="148"/>
  <c r="Q18" i="148"/>
  <c r="Q3" i="150"/>
  <c r="Q13" i="150"/>
  <c r="Q15" i="150"/>
  <c r="Q17" i="150"/>
  <c r="V3" i="152"/>
  <c r="V15" i="152"/>
  <c r="Q6" i="153"/>
  <c r="Q8" i="153"/>
  <c r="Q12" i="153"/>
  <c r="Q14" i="153"/>
  <c r="Q16" i="153"/>
  <c r="Q18" i="153"/>
  <c r="Q3" i="155"/>
  <c r="Q13" i="155"/>
  <c r="Q15" i="155"/>
  <c r="Q17" i="155"/>
  <c r="Q6" i="157"/>
  <c r="Q8" i="157"/>
  <c r="Q12" i="157"/>
  <c r="Q14" i="157"/>
  <c r="Q16" i="157"/>
  <c r="Q18" i="157"/>
  <c r="Q3" i="159"/>
  <c r="Q13" i="159"/>
  <c r="Q15" i="159"/>
  <c r="Q17" i="159"/>
  <c r="V14" i="160"/>
  <c r="Q6" i="146"/>
  <c r="Q8" i="146"/>
  <c r="Q12" i="146"/>
  <c r="Q14" i="146"/>
  <c r="Q16" i="146"/>
  <c r="Q18" i="146"/>
  <c r="Q20" i="146"/>
  <c r="Q8" i="134"/>
  <c r="Q14" i="134"/>
  <c r="Q18" i="134"/>
  <c r="Q8" i="138"/>
  <c r="Q12" i="138"/>
  <c r="Q14" i="138"/>
  <c r="Q18" i="138"/>
  <c r="Q20" i="138"/>
  <c r="V13" i="140"/>
  <c r="Q8" i="144"/>
  <c r="Q14" i="144"/>
  <c r="Q20" i="144"/>
  <c r="V8" i="133"/>
  <c r="V12" i="133"/>
  <c r="V16" i="133"/>
  <c r="Q6" i="137"/>
  <c r="Q8" i="137"/>
  <c r="Q12" i="137"/>
  <c r="Q16" i="137"/>
  <c r="Q20" i="137"/>
  <c r="V6" i="140"/>
  <c r="V14" i="140"/>
  <c r="Q6" i="142"/>
  <c r="Q12" i="142"/>
  <c r="Q14" i="142"/>
  <c r="Q16" i="142"/>
  <c r="Q18" i="142"/>
  <c r="Q20" i="142"/>
  <c r="Q18" i="136"/>
  <c r="Q3" i="138"/>
  <c r="Q13" i="138"/>
  <c r="Q15" i="138"/>
  <c r="Q17" i="138"/>
  <c r="Q19" i="138"/>
  <c r="V3" i="140"/>
  <c r="V15" i="140"/>
  <c r="V19" i="140"/>
  <c r="Q8" i="141"/>
  <c r="Q12" i="141"/>
  <c r="Q14" i="141"/>
  <c r="Q16" i="141"/>
  <c r="Q18" i="141"/>
  <c r="Q3" i="144"/>
  <c r="Q13" i="144"/>
  <c r="Q15" i="144"/>
  <c r="Q17" i="144"/>
  <c r="Q19" i="144"/>
  <c r="Q6" i="134"/>
  <c r="Q12" i="134"/>
  <c r="Q16" i="134"/>
  <c r="Q20" i="134"/>
  <c r="Q6" i="138"/>
  <c r="Q16" i="138"/>
  <c r="V9" i="140"/>
  <c r="V17" i="140"/>
  <c r="Q6" i="144"/>
  <c r="Q12" i="144"/>
  <c r="Q16" i="144"/>
  <c r="V6" i="133"/>
  <c r="V14" i="133"/>
  <c r="Q14" i="137"/>
  <c r="Q18" i="137"/>
  <c r="V18" i="140"/>
  <c r="Q8" i="142"/>
  <c r="Q3" i="134"/>
  <c r="Q13" i="134"/>
  <c r="Q15" i="134"/>
  <c r="Q17" i="134"/>
  <c r="Q6" i="136"/>
  <c r="Q8" i="136"/>
  <c r="Q12" i="136"/>
  <c r="Q14" i="136"/>
  <c r="Q16" i="136"/>
  <c r="Q6" i="131"/>
  <c r="Q8" i="131"/>
  <c r="Q12" i="131"/>
  <c r="Q14" i="131"/>
  <c r="Q16" i="131"/>
  <c r="Q18" i="131"/>
  <c r="V3" i="133"/>
  <c r="V11" i="133"/>
  <c r="V13" i="133"/>
  <c r="Q6" i="135"/>
  <c r="Q8" i="135"/>
  <c r="Q12" i="135"/>
  <c r="Q14" i="135"/>
  <c r="Q16" i="135"/>
  <c r="Q18" i="135"/>
  <c r="Q3" i="137"/>
  <c r="Q13" i="137"/>
  <c r="Q15" i="137"/>
  <c r="Q17" i="137"/>
  <c r="Q6" i="139"/>
  <c r="Q8" i="139"/>
  <c r="Q12" i="139"/>
  <c r="Q14" i="139"/>
  <c r="Q16" i="139"/>
  <c r="Q18" i="139"/>
  <c r="V8" i="140"/>
  <c r="V12" i="140"/>
  <c r="V16" i="140"/>
  <c r="Q3" i="142"/>
  <c r="Q13" i="142"/>
  <c r="Q15" i="142"/>
  <c r="Q17" i="142"/>
  <c r="AB6" i="162"/>
  <c r="R5" i="162"/>
  <c r="M5" i="162"/>
  <c r="J8" i="162"/>
  <c r="L6" i="162"/>
  <c r="V5" i="162"/>
  <c r="Z6" i="162"/>
  <c r="E5" i="162"/>
  <c r="Z5" i="162"/>
  <c r="AD5" i="162"/>
  <c r="AB7" i="162"/>
  <c r="AE7" i="162"/>
  <c r="P7" i="162"/>
  <c r="U4" i="162"/>
  <c r="J7" i="162"/>
  <c r="W7" i="162"/>
  <c r="S10" i="162"/>
  <c r="Z7" i="162"/>
  <c r="AA8" i="162"/>
  <c r="V7" i="162"/>
  <c r="J4" i="162"/>
  <c r="C7" i="162"/>
  <c r="M6" i="162"/>
  <c r="Z8" i="162"/>
  <c r="AA4" i="162"/>
  <c r="L7" i="162"/>
  <c r="B5" i="162"/>
  <c r="U3" i="162"/>
  <c r="L5" i="162"/>
  <c r="AA7" i="162"/>
  <c r="X6" i="162"/>
  <c r="F7" i="162"/>
  <c r="Z3" i="162"/>
  <c r="N6" i="162"/>
  <c r="L3" i="162"/>
  <c r="D7" i="162"/>
  <c r="D11" i="162"/>
  <c r="S8" i="162"/>
  <c r="Y3" i="162"/>
  <c r="AB4" i="162"/>
  <c r="Z4" i="162"/>
  <c r="P8" i="162"/>
  <c r="AC7" i="162"/>
  <c r="AA3" i="162"/>
  <c r="C5" i="162"/>
  <c r="E7" i="162"/>
  <c r="I16" i="162"/>
  <c r="U8" i="162"/>
  <c r="D12" i="162"/>
  <c r="AD6" i="162"/>
  <c r="I8" i="162"/>
  <c r="AA5" i="162"/>
  <c r="V4" i="162"/>
  <c r="O7" i="162"/>
  <c r="M3" i="162"/>
  <c r="W5" i="162"/>
  <c r="H5" i="162"/>
  <c r="I15" i="162"/>
  <c r="AC6" i="162"/>
  <c r="X8" i="162"/>
  <c r="L8" i="162"/>
  <c r="N8" i="162"/>
  <c r="D5" i="162"/>
  <c r="AA6" i="162"/>
  <c r="N7" i="162"/>
  <c r="J3" i="162"/>
  <c r="I7" i="162"/>
  <c r="U7" i="162"/>
  <c r="Q7" i="162"/>
  <c r="X4" i="162"/>
  <c r="M7" i="162"/>
  <c r="D19" i="162"/>
  <c r="AD3" i="162"/>
  <c r="AB5" i="162"/>
  <c r="AD4" i="162"/>
  <c r="U6" i="162"/>
  <c r="O5" i="162"/>
  <c r="R7" i="162"/>
  <c r="AD14" i="162"/>
  <c r="P5" i="162"/>
  <c r="M8" i="162"/>
  <c r="Y6" i="162"/>
  <c r="J5" i="162"/>
  <c r="X3" i="162"/>
  <c r="V8" i="162"/>
  <c r="P6" i="162"/>
  <c r="V6" i="162"/>
  <c r="M4" i="162"/>
  <c r="Q5" i="162"/>
  <c r="P4" i="162"/>
  <c r="AB3" i="162"/>
  <c r="B7" i="162"/>
  <c r="P3" i="162"/>
  <c r="N5" i="162"/>
  <c r="J6" i="162"/>
  <c r="X5" i="162"/>
  <c r="N3" i="162"/>
  <c r="Y5" i="162"/>
  <c r="X7" i="162"/>
  <c r="G5" i="162"/>
  <c r="AC3" i="162"/>
  <c r="Y8" i="162"/>
  <c r="AC5" i="162"/>
  <c r="L4" i="162"/>
  <c r="V3" i="162"/>
  <c r="H7" i="162"/>
  <c r="U5" i="162"/>
  <c r="AC4" i="162"/>
  <c r="Y7" i="162"/>
  <c r="Y4" i="162"/>
  <c r="D8" i="162"/>
  <c r="N4" i="162"/>
  <c r="I5" i="162"/>
  <c r="G7" i="162"/>
  <c r="F5" i="162"/>
  <c r="AD7" i="162"/>
</calcChain>
</file>

<file path=xl/sharedStrings.xml><?xml version="1.0" encoding="utf-8"?>
<sst xmlns="http://schemas.openxmlformats.org/spreadsheetml/2006/main" count="793" uniqueCount="160">
  <si>
    <t>項目</t>
  </si>
  <si>
    <t>認証値</t>
  </si>
  <si>
    <t>AST</t>
  </si>
  <si>
    <t>ALT</t>
  </si>
  <si>
    <t>ALP</t>
  </si>
  <si>
    <t>LD</t>
  </si>
  <si>
    <t>CPK</t>
  </si>
  <si>
    <t>r-GT</t>
  </si>
  <si>
    <t>TCH</t>
  </si>
  <si>
    <t>TP</t>
  </si>
  <si>
    <t>BUN</t>
  </si>
  <si>
    <t>CRE</t>
  </si>
  <si>
    <t>UA</t>
  </si>
  <si>
    <t>GLU</t>
  </si>
  <si>
    <t>Na</t>
  </si>
  <si>
    <t>K</t>
  </si>
  <si>
    <t>CL</t>
  </si>
  <si>
    <t>Ca</t>
  </si>
  <si>
    <t>IP</t>
  </si>
  <si>
    <t>Fe</t>
  </si>
  <si>
    <t>CRP</t>
  </si>
  <si>
    <t>IgG</t>
  </si>
  <si>
    <t>IgA</t>
  </si>
  <si>
    <t>IgM</t>
  </si>
  <si>
    <t>月</t>
  </si>
  <si>
    <t>千葉大</t>
  </si>
  <si>
    <t>がんｾﾝﾀｰ</t>
  </si>
  <si>
    <t>順大浦安</t>
  </si>
  <si>
    <t>千葉青葉</t>
  </si>
  <si>
    <t>R</t>
  </si>
  <si>
    <t>下限</t>
  </si>
  <si>
    <t>上限</t>
  </si>
  <si>
    <t>AMY</t>
  </si>
  <si>
    <t>CHE</t>
  </si>
  <si>
    <t>TG</t>
  </si>
  <si>
    <t>HDL</t>
  </si>
  <si>
    <t>ALB</t>
  </si>
  <si>
    <t>LDL</t>
  </si>
  <si>
    <t>rGT</t>
  </si>
  <si>
    <t>TBIL</t>
  </si>
  <si>
    <t>10病院平均</t>
  </si>
  <si>
    <t>積水認証値</t>
  </si>
  <si>
    <t>積水平均</t>
  </si>
  <si>
    <t>積水下限</t>
  </si>
  <si>
    <t>積水上限</t>
  </si>
  <si>
    <t>千葉大病院は２月からBM２２５０に変わりました。</t>
  </si>
  <si>
    <t>月</t>
    <rPh sb="0" eb="1">
      <t>ツキ</t>
    </rPh>
    <phoneticPr fontId="4"/>
  </si>
  <si>
    <t>AMY</t>
    <phoneticPr fontId="4"/>
  </si>
  <si>
    <t>Mg</t>
    <phoneticPr fontId="4"/>
  </si>
  <si>
    <t>参考値として扱う項目</t>
    <rPh sb="6" eb="7">
      <t>アツカ</t>
    </rPh>
    <rPh sb="8" eb="10">
      <t>コウモク</t>
    </rPh>
    <phoneticPr fontId="4"/>
  </si>
  <si>
    <t>TG</t>
    <phoneticPr fontId="4"/>
  </si>
  <si>
    <t>CL</t>
    <phoneticPr fontId="4"/>
  </si>
  <si>
    <t>AST</t>
    <phoneticPr fontId="4"/>
  </si>
  <si>
    <t>CHE</t>
    <phoneticPr fontId="4"/>
  </si>
  <si>
    <t>Fe</t>
    <phoneticPr fontId="4"/>
  </si>
  <si>
    <t>IgG</t>
    <phoneticPr fontId="4"/>
  </si>
  <si>
    <t>IgA</t>
    <phoneticPr fontId="4"/>
  </si>
  <si>
    <t>IgM</t>
    <phoneticPr fontId="4"/>
  </si>
  <si>
    <t>CL（日立電極）</t>
    <rPh sb="3" eb="4">
      <t>ヒ</t>
    </rPh>
    <rPh sb="4" eb="5">
      <t>タ</t>
    </rPh>
    <rPh sb="5" eb="7">
      <t>デンキョク</t>
    </rPh>
    <phoneticPr fontId="4"/>
  </si>
  <si>
    <t>HDL積水コレステスト</t>
    <rPh sb="3" eb="5">
      <t>セキスイ</t>
    </rPh>
    <phoneticPr fontId="4"/>
  </si>
  <si>
    <t>LDL積水コレステスト</t>
    <rPh sb="3" eb="5">
      <t>セキスイ</t>
    </rPh>
    <phoneticPr fontId="4"/>
  </si>
  <si>
    <t>（留意事項）</t>
    <rPh sb="1" eb="3">
      <t>リュウイ</t>
    </rPh>
    <rPh sb="3" eb="5">
      <t>ジコウ</t>
    </rPh>
    <phoneticPr fontId="4"/>
  </si>
  <si>
    <t>ALT</t>
    <phoneticPr fontId="4"/>
  </si>
  <si>
    <t>TBIL</t>
    <phoneticPr fontId="4"/>
  </si>
  <si>
    <t>単位</t>
  </si>
  <si>
    <t>許容範囲</t>
  </si>
  <si>
    <t>許容幅</t>
  </si>
  <si>
    <t>mmol/L</t>
  </si>
  <si>
    <t>CL（日立電極以外）</t>
    <rPh sb="3" eb="4">
      <t>ヒ</t>
    </rPh>
    <rPh sb="4" eb="5">
      <t>タ</t>
    </rPh>
    <rPh sb="5" eb="7">
      <t>デンキョク</t>
    </rPh>
    <rPh sb="7" eb="9">
      <t>イガイ</t>
    </rPh>
    <phoneticPr fontId="4"/>
  </si>
  <si>
    <t>±3mmol/L</t>
  </si>
  <si>
    <t>mg/dL</t>
  </si>
  <si>
    <t>±3mg/dL</t>
  </si>
  <si>
    <t>±0.2g/dL</t>
  </si>
  <si>
    <t>±0.20mg/dL</t>
  </si>
  <si>
    <t>±5mg/dL</t>
  </si>
  <si>
    <t>２．チリトロール2000Lを検量用物質（キャリブレータ）として用いることに対して、データの保証はいたしません。</t>
    <rPh sb="14" eb="16">
      <t>ケンリョウ</t>
    </rPh>
    <rPh sb="16" eb="17">
      <t>ヨウ</t>
    </rPh>
    <phoneticPr fontId="4"/>
  </si>
  <si>
    <t>千葉MC</t>
    <phoneticPr fontId="4"/>
  </si>
  <si>
    <t>CK</t>
    <phoneticPr fontId="4"/>
  </si>
  <si>
    <t>10病院平均</t>
    <phoneticPr fontId="4"/>
  </si>
  <si>
    <t>日立以外認証値</t>
    <rPh sb="0" eb="2">
      <t>ヒタチ</t>
    </rPh>
    <rPh sb="2" eb="4">
      <t>イガイ</t>
    </rPh>
    <phoneticPr fontId="4"/>
  </si>
  <si>
    <t>日立認証値</t>
    <rPh sb="0" eb="2">
      <t>ヒタチ</t>
    </rPh>
    <phoneticPr fontId="4"/>
  </si>
  <si>
    <t>日立以外平均</t>
    <rPh sb="0" eb="1">
      <t>ヒ</t>
    </rPh>
    <rPh sb="1" eb="2">
      <t>タ</t>
    </rPh>
    <rPh sb="2" eb="4">
      <t>イガイ</t>
    </rPh>
    <phoneticPr fontId="4"/>
  </si>
  <si>
    <t>日立平均</t>
    <rPh sb="0" eb="2">
      <t>ヒタチ</t>
    </rPh>
    <phoneticPr fontId="4"/>
  </si>
  <si>
    <t>船橋医療C</t>
    <rPh sb="0" eb="2">
      <t>フナバシ</t>
    </rPh>
    <rPh sb="2" eb="4">
      <t>イリョウ</t>
    </rPh>
    <phoneticPr fontId="4"/>
  </si>
  <si>
    <t>東千葉MC</t>
    <rPh sb="0" eb="1">
      <t>ヒガシ</t>
    </rPh>
    <rPh sb="1" eb="3">
      <t>チバ</t>
    </rPh>
    <phoneticPr fontId="4"/>
  </si>
  <si>
    <t>新東京</t>
    <rPh sb="0" eb="1">
      <t>シン</t>
    </rPh>
    <rPh sb="1" eb="3">
      <t>トウキョウ</t>
    </rPh>
    <phoneticPr fontId="4"/>
  </si>
  <si>
    <t>日立以外下限</t>
    <rPh sb="0" eb="2">
      <t>ヒタチ</t>
    </rPh>
    <rPh sb="2" eb="4">
      <t>イガイ</t>
    </rPh>
    <phoneticPr fontId="4"/>
  </si>
  <si>
    <t>日立下限</t>
    <rPh sb="0" eb="2">
      <t>ヒタチ</t>
    </rPh>
    <phoneticPr fontId="4"/>
  </si>
  <si>
    <t>日立上限</t>
    <rPh sb="0" eb="2">
      <t>ヒタチ</t>
    </rPh>
    <phoneticPr fontId="4"/>
  </si>
  <si>
    <t>ALB</t>
    <phoneticPr fontId="4"/>
  </si>
  <si>
    <t>～</t>
    <phoneticPr fontId="4"/>
  </si>
  <si>
    <t>mg/dL</t>
    <phoneticPr fontId="4"/>
  </si>
  <si>
    <t>±5mg/dL</t>
    <phoneticPr fontId="4"/>
  </si>
  <si>
    <t>±0.20mg/dL</t>
    <phoneticPr fontId="4"/>
  </si>
  <si>
    <t>±0.3mg/dL（±10％）</t>
    <phoneticPr fontId="4"/>
  </si>
  <si>
    <t>T-BIL</t>
    <phoneticPr fontId="4"/>
  </si>
  <si>
    <t>g/dL</t>
    <phoneticPr fontId="4"/>
  </si>
  <si>
    <t>ALB（New BCP）</t>
    <phoneticPr fontId="4"/>
  </si>
  <si>
    <t>±0.2g/dL</t>
    <phoneticPr fontId="4"/>
  </si>
  <si>
    <t>±0.5mg/dL</t>
    <phoneticPr fontId="4"/>
  </si>
  <si>
    <t>mmol/L</t>
    <phoneticPr fontId="4"/>
  </si>
  <si>
    <t>サンリツ</t>
    <phoneticPr fontId="4"/>
  </si>
  <si>
    <t>千葉救急C</t>
    <rPh sb="0" eb="2">
      <t>チバ</t>
    </rPh>
    <rPh sb="2" eb="4">
      <t>キュウキュウ</t>
    </rPh>
    <phoneticPr fontId="4"/>
  </si>
  <si>
    <t>8病院平均</t>
    <phoneticPr fontId="4"/>
  </si>
  <si>
    <t>7病院平均</t>
    <phoneticPr fontId="4"/>
  </si>
  <si>
    <t>HDL日立化成メタボリード</t>
    <rPh sb="3" eb="5">
      <t>ヒタチ</t>
    </rPh>
    <rPh sb="5" eb="7">
      <t>カセイ</t>
    </rPh>
    <phoneticPr fontId="4"/>
  </si>
  <si>
    <t>日立化成DS平均</t>
    <rPh sb="0" eb="2">
      <t>ヒタチ</t>
    </rPh>
    <rPh sb="2" eb="4">
      <t>カセイ</t>
    </rPh>
    <phoneticPr fontId="4"/>
  </si>
  <si>
    <r>
      <t>Chiritorol 2000L R＆W Bottle（</t>
    </r>
    <r>
      <rPr>
        <b/>
        <sz val="10"/>
        <color rgb="FFFF0000"/>
        <rFont val="Meiryo UI"/>
        <family val="3"/>
        <charset val="128"/>
      </rPr>
      <t>製造番号：012912 有効期限：2021.11.30）</t>
    </r>
    <r>
      <rPr>
        <b/>
        <sz val="14"/>
        <color rgb="FFFF0000"/>
        <rFont val="Meiryo UI"/>
        <family val="3"/>
        <charset val="128"/>
      </rPr>
      <t>認証値設定 2020年1月</t>
    </r>
    <rPh sb="40" eb="42">
      <t>ユウコウ</t>
    </rPh>
    <rPh sb="42" eb="44">
      <t>キゲン</t>
    </rPh>
    <rPh sb="55" eb="57">
      <t>ニンショウ</t>
    </rPh>
    <rPh sb="57" eb="58">
      <t>アタイ</t>
    </rPh>
    <rPh sb="59" eb="61">
      <t>セッテイ</t>
    </rPh>
    <rPh sb="66" eb="67">
      <t>ネン</t>
    </rPh>
    <rPh sb="68" eb="69">
      <t>ツキ</t>
    </rPh>
    <phoneticPr fontId="4"/>
  </si>
  <si>
    <t>～</t>
    <phoneticPr fontId="4"/>
  </si>
  <si>
    <t>±2mmol/L</t>
    <phoneticPr fontId="4"/>
  </si>
  <si>
    <t>±0.2mmol/L</t>
    <phoneticPr fontId="4"/>
  </si>
  <si>
    <t>±3mmol/L</t>
    <phoneticPr fontId="4"/>
  </si>
  <si>
    <t>±5mg/dL</t>
    <phoneticPr fontId="4"/>
  </si>
  <si>
    <t>±8mg/dL（±5％）</t>
    <phoneticPr fontId="4"/>
  </si>
  <si>
    <t>TG</t>
    <phoneticPr fontId="4"/>
  </si>
  <si>
    <t>～</t>
    <phoneticPr fontId="4"/>
  </si>
  <si>
    <t>±3mg/dL（±5％）</t>
    <phoneticPr fontId="4"/>
  </si>
  <si>
    <t>±3mg/dL</t>
    <phoneticPr fontId="4"/>
  </si>
  <si>
    <t>LDL日立化成メタボリード</t>
    <rPh sb="3" eb="7">
      <t>ヒタチカセイ</t>
    </rPh>
    <phoneticPr fontId="4"/>
  </si>
  <si>
    <t>g/dL</t>
    <phoneticPr fontId="4"/>
  </si>
  <si>
    <t>～</t>
    <phoneticPr fontId="4"/>
  </si>
  <si>
    <t>±0.3mg/dL</t>
    <phoneticPr fontId="4"/>
  </si>
  <si>
    <t>±2mg/dL</t>
    <phoneticPr fontId="4"/>
  </si>
  <si>
    <t>mg/dL</t>
    <phoneticPr fontId="4"/>
  </si>
  <si>
    <t>U/L</t>
    <phoneticPr fontId="4"/>
  </si>
  <si>
    <t>±5U/L（±5％）</t>
    <phoneticPr fontId="4"/>
  </si>
  <si>
    <t>±4U/L（±5％）</t>
    <phoneticPr fontId="4"/>
  </si>
  <si>
    <t>γ-GT</t>
    <phoneticPr fontId="4"/>
  </si>
  <si>
    <t>±14U/L（±5％）</t>
    <phoneticPr fontId="4"/>
  </si>
  <si>
    <t>±15U/L（±5％）</t>
    <phoneticPr fontId="4"/>
  </si>
  <si>
    <t>CK</t>
    <phoneticPr fontId="4"/>
  </si>
  <si>
    <t>AMY</t>
    <phoneticPr fontId="4"/>
  </si>
  <si>
    <t>ChE</t>
    <phoneticPr fontId="4"/>
  </si>
  <si>
    <t>μg/dL</t>
    <phoneticPr fontId="4"/>
  </si>
  <si>
    <t>±8μg/dL（±5％）</t>
    <phoneticPr fontId="4"/>
  </si>
  <si>
    <t>Mg</t>
    <phoneticPr fontId="4"/>
  </si>
  <si>
    <t>±0.2mg/dL</t>
    <phoneticPr fontId="4"/>
  </si>
  <si>
    <t>±49mg/dL（±5％）</t>
    <phoneticPr fontId="4"/>
  </si>
  <si>
    <t>±21mg/dL（±10％）</t>
    <phoneticPr fontId="4"/>
  </si>
  <si>
    <t>±9mg/dL（±10％）</t>
    <phoneticPr fontId="4"/>
  </si>
  <si>
    <t>ALP_IFCC</t>
    <phoneticPr fontId="4"/>
  </si>
  <si>
    <t>LD_IFCC</t>
    <phoneticPr fontId="4"/>
  </si>
  <si>
    <t>１．ALP_IFCC値、LD_IFCC値は、臨床化学会が2020年4月より使用を推奨しているため、参考値扱いとして表記いたしました。</t>
    <phoneticPr fontId="4"/>
  </si>
  <si>
    <t>日立化成下限</t>
    <rPh sb="0" eb="2">
      <t>ヒタチ</t>
    </rPh>
    <rPh sb="2" eb="4">
      <t>カセイ</t>
    </rPh>
    <phoneticPr fontId="4"/>
  </si>
  <si>
    <t>日立化成上限</t>
    <rPh sb="0" eb="2">
      <t>ヒタチ</t>
    </rPh>
    <rPh sb="2" eb="4">
      <t>カセイ</t>
    </rPh>
    <phoneticPr fontId="4"/>
  </si>
  <si>
    <t>日立化成認証値</t>
    <rPh sb="0" eb="2">
      <t>ヒタチ</t>
    </rPh>
    <rPh sb="2" eb="4">
      <t>カセイ</t>
    </rPh>
    <rPh sb="4" eb="6">
      <t>ニンショウ</t>
    </rPh>
    <phoneticPr fontId="4"/>
  </si>
  <si>
    <t>2020.2月値を100％に対する変化率</t>
    <phoneticPr fontId="4"/>
  </si>
  <si>
    <t>±15U/L（±5％）</t>
    <phoneticPr fontId="4"/>
  </si>
  <si>
    <t>±14U/L（±5％）</t>
    <phoneticPr fontId="4"/>
  </si>
  <si>
    <t>±12U/L（±5％）</t>
    <phoneticPr fontId="4"/>
  </si>
  <si>
    <t>20.02</t>
    <phoneticPr fontId="4"/>
  </si>
  <si>
    <t>5</t>
    <phoneticPr fontId="4"/>
  </si>
  <si>
    <t>11</t>
    <phoneticPr fontId="4"/>
  </si>
  <si>
    <t>月</t>
    <rPh sb="0" eb="1">
      <t>ツキ</t>
    </rPh>
    <phoneticPr fontId="4"/>
  </si>
  <si>
    <t>JSCC認証値</t>
    <phoneticPr fontId="4"/>
  </si>
  <si>
    <t>IFCC参考値</t>
    <rPh sb="4" eb="6">
      <t>サンコウ</t>
    </rPh>
    <rPh sb="6" eb="7">
      <t>チ</t>
    </rPh>
    <phoneticPr fontId="4"/>
  </si>
  <si>
    <t>JSCC認証値</t>
    <phoneticPr fontId="4"/>
  </si>
  <si>
    <t>月</t>
    <rPh sb="0" eb="1">
      <t>ツキ</t>
    </rPh>
    <phoneticPr fontId="4"/>
  </si>
  <si>
    <t>病院平均</t>
    <phoneticPr fontId="4"/>
  </si>
  <si>
    <t>終了</t>
    <rPh sb="0" eb="2">
      <t>シュウリョウ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</si>
</sst>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00"/>
    <numFmt numFmtId="178" formatCode="0.00\ "/>
    <numFmt numFmtId="179" formatCode="0.0\ "/>
    <numFmt numFmtId="180" formatCode="0.0_ 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000099"/>
      <name val="Meiryo UI"/>
      <family val="3"/>
      <charset val="128"/>
    </font>
    <font>
      <sz val="11"/>
      <color rgb="FF000099"/>
      <name val="Meiryo UI"/>
      <family val="3"/>
      <charset val="128"/>
    </font>
    <font>
      <sz val="11"/>
      <color rgb="FF000099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6"/>
      <color rgb="FF000099"/>
      <name val="Meiryo UI"/>
      <family val="3"/>
      <charset val="128"/>
    </font>
    <font>
      <sz val="11"/>
      <color indexed="10"/>
      <name val="Meiryo UI"/>
      <family val="3"/>
      <charset val="128"/>
    </font>
    <font>
      <sz val="14"/>
      <name val="メイリオ"/>
      <family val="3"/>
      <charset val="128"/>
    </font>
    <font>
      <sz val="1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indexed="9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4"/>
      <color rgb="FF0000CC"/>
      <name val="Meiryo UI"/>
      <family val="3"/>
      <charset val="128"/>
    </font>
    <font>
      <sz val="11"/>
      <color rgb="FF0000CC"/>
      <name val="Meiryo UI"/>
      <family val="3"/>
      <charset val="128"/>
    </font>
    <font>
      <sz val="10"/>
      <color rgb="FF0000CC"/>
      <name val="Meiryo UI"/>
      <family val="3"/>
      <charset val="128"/>
    </font>
    <font>
      <sz val="14"/>
      <name val="ＭＳ Ｐゴシック"/>
      <family val="3"/>
      <charset val="128"/>
    </font>
    <font>
      <sz val="12"/>
      <color rgb="FF0000FF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4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225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7" xfId="0" applyFont="1" applyFill="1" applyBorder="1"/>
    <xf numFmtId="0" fontId="5" fillId="2" borderId="1" xfId="0" applyFont="1" applyFill="1" applyBorder="1"/>
    <xf numFmtId="176" fontId="6" fillId="2" borderId="7" xfId="0" applyNumberFormat="1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7" fillId="0" borderId="0" xfId="0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8" fillId="0" borderId="0" xfId="0" applyFont="1" applyFill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0" borderId="2" xfId="0" applyFont="1" applyBorder="1"/>
    <xf numFmtId="176" fontId="13" fillId="0" borderId="2" xfId="0" applyNumberFormat="1" applyFont="1" applyBorder="1" applyAlignment="1">
      <alignment horizontal="center"/>
    </xf>
    <xf numFmtId="0" fontId="10" fillId="0" borderId="2" xfId="0" applyFont="1" applyFill="1" applyBorder="1"/>
    <xf numFmtId="0" fontId="14" fillId="0" borderId="0" xfId="0" applyFont="1"/>
    <xf numFmtId="0" fontId="15" fillId="0" borderId="4" xfId="0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5" fillId="0" borderId="0" xfId="0" applyFont="1"/>
    <xf numFmtId="176" fontId="15" fillId="0" borderId="0" xfId="0" applyNumberFormat="1" applyFont="1"/>
    <xf numFmtId="0" fontId="15" fillId="0" borderId="2" xfId="0" applyFont="1" applyBorder="1" applyAlignment="1">
      <alignment horizontal="center"/>
    </xf>
    <xf numFmtId="0" fontId="17" fillId="0" borderId="0" xfId="0" applyFont="1"/>
    <xf numFmtId="2" fontId="17" fillId="0" borderId="0" xfId="0" applyNumberFormat="1" applyFont="1" applyAlignment="1">
      <alignment horizontal="center"/>
    </xf>
    <xf numFmtId="0" fontId="16" fillId="2" borderId="7" xfId="0" applyFont="1" applyFill="1" applyBorder="1"/>
    <xf numFmtId="0" fontId="16" fillId="2" borderId="1" xfId="0" applyFont="1" applyFill="1" applyBorder="1"/>
    <xf numFmtId="2" fontId="15" fillId="0" borderId="0" xfId="0" applyNumberFormat="1" applyFont="1" applyAlignment="1">
      <alignment horizontal="center"/>
    </xf>
    <xf numFmtId="1" fontId="16" fillId="2" borderId="1" xfId="0" applyNumberFormat="1" applyFont="1" applyFill="1" applyBorder="1"/>
    <xf numFmtId="177" fontId="16" fillId="2" borderId="1" xfId="0" applyNumberFormat="1" applyFont="1" applyFill="1" applyBorder="1" applyAlignment="1">
      <alignment horizontal="center"/>
    </xf>
    <xf numFmtId="176" fontId="16" fillId="2" borderId="7" xfId="0" applyNumberFormat="1" applyFont="1" applyFill="1" applyBorder="1" applyAlignment="1">
      <alignment horizontal="center"/>
    </xf>
    <xf numFmtId="176" fontId="16" fillId="2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76" fontId="13" fillId="0" borderId="2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right" vertical="center"/>
    </xf>
    <xf numFmtId="0" fontId="15" fillId="0" borderId="8" xfId="0" applyFont="1" applyBorder="1" applyAlignment="1">
      <alignment horizontal="center"/>
    </xf>
    <xf numFmtId="0" fontId="15" fillId="0" borderId="8" xfId="0" applyNumberFormat="1" applyFont="1" applyBorder="1" applyAlignment="1">
      <alignment horizontal="right"/>
    </xf>
    <xf numFmtId="2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8" xfId="0" applyNumberFormat="1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right" vertical="center"/>
    </xf>
    <xf numFmtId="0" fontId="3" fillId="0" borderId="0" xfId="0" applyFont="1"/>
    <xf numFmtId="0" fontId="22" fillId="0" borderId="0" xfId="0" applyFont="1"/>
    <xf numFmtId="0" fontId="23" fillId="0" borderId="0" xfId="0" applyFont="1"/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2" fillId="0" borderId="0" xfId="0" applyFont="1" applyBorder="1"/>
    <xf numFmtId="0" fontId="23" fillId="0" borderId="0" xfId="0" applyFont="1" applyBorder="1"/>
    <xf numFmtId="0" fontId="20" fillId="0" borderId="2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22" fillId="0" borderId="0" xfId="0" applyFont="1" applyAlignment="1"/>
    <xf numFmtId="0" fontId="26" fillId="0" borderId="0" xfId="0" applyFont="1"/>
    <xf numFmtId="177" fontId="15" fillId="0" borderId="2" xfId="0" applyNumberFormat="1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27" fillId="0" borderId="0" xfId="0" applyFont="1"/>
    <xf numFmtId="0" fontId="21" fillId="0" borderId="0" xfId="0" applyFont="1" applyFill="1" applyBorder="1" applyAlignment="1">
      <alignment horizontal="left" vertical="center"/>
    </xf>
    <xf numFmtId="177" fontId="28" fillId="0" borderId="2" xfId="0" applyNumberFormat="1" applyFont="1" applyBorder="1" applyAlignment="1">
      <alignment horizontal="center"/>
    </xf>
    <xf numFmtId="177" fontId="28" fillId="0" borderId="2" xfId="0" applyNumberFormat="1" applyFont="1" applyBorder="1" applyAlignment="1">
      <alignment horizontal="center" vertical="center"/>
    </xf>
    <xf numFmtId="177" fontId="28" fillId="0" borderId="2" xfId="0" applyNumberFormat="1" applyFont="1" applyBorder="1"/>
    <xf numFmtId="176" fontId="20" fillId="0" borderId="2" xfId="0" applyNumberFormat="1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shrinkToFit="1"/>
    </xf>
    <xf numFmtId="0" fontId="10" fillId="0" borderId="3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9" fillId="0" borderId="10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/>
    </xf>
    <xf numFmtId="176" fontId="25" fillId="3" borderId="0" xfId="0" applyNumberFormat="1" applyFont="1" applyFill="1" applyBorder="1" applyAlignment="1">
      <alignment horizontal="left" vertical="center"/>
    </xf>
    <xf numFmtId="0" fontId="33" fillId="0" borderId="0" xfId="0" applyFont="1"/>
    <xf numFmtId="0" fontId="32" fillId="0" borderId="0" xfId="0" applyFont="1"/>
    <xf numFmtId="176" fontId="13" fillId="0" borderId="5" xfId="3" applyNumberFormat="1" applyFont="1" applyBorder="1" applyAlignment="1">
      <alignment horizontal="center" vertical="center"/>
    </xf>
    <xf numFmtId="2" fontId="13" fillId="0" borderId="5" xfId="3" applyNumberFormat="1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/>
    </xf>
    <xf numFmtId="2" fontId="35" fillId="0" borderId="2" xfId="3" applyNumberFormat="1" applyFont="1" applyBorder="1" applyAlignment="1">
      <alignment horizontal="center" vertical="center"/>
    </xf>
    <xf numFmtId="176" fontId="35" fillId="0" borderId="2" xfId="3" applyNumberFormat="1" applyFont="1" applyBorder="1" applyAlignment="1">
      <alignment horizontal="center" vertical="center"/>
    </xf>
    <xf numFmtId="177" fontId="16" fillId="2" borderId="47" xfId="0" applyNumberFormat="1" applyFont="1" applyFill="1" applyBorder="1" applyAlignment="1">
      <alignment horizontal="center"/>
    </xf>
    <xf numFmtId="177" fontId="37" fillId="0" borderId="2" xfId="0" applyNumberFormat="1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176" fontId="38" fillId="0" borderId="2" xfId="3" applyNumberFormat="1" applyFont="1" applyBorder="1" applyAlignment="1">
      <alignment horizontal="center" vertical="center"/>
    </xf>
    <xf numFmtId="176" fontId="20" fillId="0" borderId="5" xfId="3" applyNumberFormat="1" applyFont="1" applyBorder="1" applyAlignment="1">
      <alignment horizontal="center" vertical="center"/>
    </xf>
    <xf numFmtId="2" fontId="35" fillId="0" borderId="2" xfId="3" applyNumberFormat="1" applyFont="1" applyFill="1" applyBorder="1" applyAlignment="1">
      <alignment horizontal="center" vertical="center"/>
    </xf>
    <xf numFmtId="177" fontId="35" fillId="0" borderId="2" xfId="3" applyNumberFormat="1" applyFont="1" applyBorder="1" applyAlignment="1">
      <alignment horizontal="center" vertical="center"/>
    </xf>
    <xf numFmtId="177" fontId="13" fillId="0" borderId="5" xfId="3" applyNumberFormat="1" applyFont="1" applyBorder="1" applyAlignment="1">
      <alignment horizontal="center" vertical="center"/>
    </xf>
    <xf numFmtId="176" fontId="13" fillId="0" borderId="2" xfId="3" applyNumberFormat="1" applyFont="1" applyBorder="1" applyAlignment="1">
      <alignment horizontal="center" vertical="center"/>
    </xf>
    <xf numFmtId="0" fontId="39" fillId="0" borderId="13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right" vertical="center"/>
    </xf>
    <xf numFmtId="0" fontId="39" fillId="0" borderId="29" xfId="0" applyFont="1" applyFill="1" applyBorder="1" applyAlignment="1">
      <alignment horizontal="center" vertical="center"/>
    </xf>
    <xf numFmtId="0" fontId="39" fillId="0" borderId="30" xfId="0" applyFont="1" applyFill="1" applyBorder="1" applyAlignment="1">
      <alignment horizontal="left" vertical="center"/>
    </xf>
    <xf numFmtId="0" fontId="39" fillId="0" borderId="20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39" fillId="0" borderId="31" xfId="0" applyFont="1" applyFill="1" applyBorder="1" applyAlignment="1">
      <alignment horizontal="right" vertical="center"/>
    </xf>
    <xf numFmtId="0" fontId="39" fillId="0" borderId="32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horizontal="left" vertical="center"/>
    </xf>
    <xf numFmtId="0" fontId="39" fillId="0" borderId="18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39" fillId="0" borderId="33" xfId="0" applyFont="1" applyFill="1" applyBorder="1" applyAlignment="1">
      <alignment horizontal="right" vertical="center"/>
    </xf>
    <xf numFmtId="0" fontId="39" fillId="0" borderId="25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left" vertical="center"/>
    </xf>
    <xf numFmtId="176" fontId="39" fillId="0" borderId="18" xfId="0" applyNumberFormat="1" applyFont="1" applyFill="1" applyBorder="1" applyAlignment="1">
      <alignment horizontal="center" vertical="center"/>
    </xf>
    <xf numFmtId="176" fontId="39" fillId="0" borderId="33" xfId="0" applyNumberFormat="1" applyFont="1" applyFill="1" applyBorder="1" applyAlignment="1">
      <alignment horizontal="right" vertical="center"/>
    </xf>
    <xf numFmtId="176" fontId="39" fillId="0" borderId="6" xfId="0" applyNumberFormat="1" applyFont="1" applyFill="1" applyBorder="1" applyAlignment="1">
      <alignment horizontal="left" vertical="center"/>
    </xf>
    <xf numFmtId="0" fontId="39" fillId="0" borderId="34" xfId="0" applyFont="1" applyFill="1" applyBorder="1" applyAlignment="1">
      <alignment horizontal="right" vertical="center"/>
    </xf>
    <xf numFmtId="0" fontId="39" fillId="0" borderId="24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left" vertical="center"/>
    </xf>
    <xf numFmtId="0" fontId="39" fillId="0" borderId="22" xfId="0" applyNumberFormat="1" applyFont="1" applyFill="1" applyBorder="1" applyAlignment="1">
      <alignment horizontal="center" vertical="center"/>
    </xf>
    <xf numFmtId="0" fontId="13" fillId="0" borderId="23" xfId="0" applyNumberFormat="1" applyFont="1" applyFill="1" applyBorder="1" applyAlignment="1">
      <alignment horizontal="center" vertical="center"/>
    </xf>
    <xf numFmtId="1" fontId="39" fillId="0" borderId="34" xfId="0" applyNumberFormat="1" applyFont="1" applyFill="1" applyBorder="1" applyAlignment="1">
      <alignment horizontal="right" vertical="center"/>
    </xf>
    <xf numFmtId="1" fontId="39" fillId="0" borderId="3" xfId="0" applyNumberFormat="1" applyFont="1" applyFill="1" applyBorder="1" applyAlignment="1">
      <alignment horizontal="left" vertical="center"/>
    </xf>
    <xf numFmtId="0" fontId="39" fillId="0" borderId="36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39" fillId="0" borderId="37" xfId="0" applyNumberFormat="1" applyFont="1" applyFill="1" applyBorder="1" applyAlignment="1">
      <alignment horizontal="right" vertical="center"/>
    </xf>
    <xf numFmtId="0" fontId="39" fillId="0" borderId="38" xfId="0" applyFont="1" applyFill="1" applyBorder="1" applyAlignment="1">
      <alignment horizontal="center" vertical="center"/>
    </xf>
    <xf numFmtId="1" fontId="39" fillId="0" borderId="4" xfId="0" applyNumberFormat="1" applyFont="1" applyFill="1" applyBorder="1" applyAlignment="1">
      <alignment horizontal="left" vertical="center"/>
    </xf>
    <xf numFmtId="0" fontId="39" fillId="0" borderId="40" xfId="0" applyNumberFormat="1" applyFont="1" applyFill="1" applyBorder="1" applyAlignment="1">
      <alignment horizontal="center" vertical="center"/>
    </xf>
    <xf numFmtId="0" fontId="13" fillId="0" borderId="41" xfId="0" applyNumberFormat="1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right" vertical="center"/>
    </xf>
    <xf numFmtId="0" fontId="39" fillId="0" borderId="43" xfId="0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horizontal="left" vertical="center"/>
    </xf>
    <xf numFmtId="1" fontId="39" fillId="0" borderId="31" xfId="0" applyNumberFormat="1" applyFont="1" applyFill="1" applyBorder="1" applyAlignment="1">
      <alignment horizontal="right" vertical="center"/>
    </xf>
    <xf numFmtId="1" fontId="39" fillId="0" borderId="16" xfId="0" applyNumberFormat="1" applyFont="1" applyFill="1" applyBorder="1" applyAlignment="1">
      <alignment horizontal="left" vertical="center"/>
    </xf>
    <xf numFmtId="0" fontId="39" fillId="0" borderId="45" xfId="0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46" xfId="0" applyFont="1" applyFill="1" applyBorder="1" applyAlignment="1">
      <alignment horizontal="left" vertical="center"/>
    </xf>
    <xf numFmtId="176" fontId="39" fillId="0" borderId="13" xfId="0" applyNumberFormat="1" applyFont="1" applyFill="1" applyBorder="1" applyAlignment="1">
      <alignment horizontal="center" vertical="center"/>
    </xf>
    <xf numFmtId="176" fontId="39" fillId="0" borderId="34" xfId="0" applyNumberFormat="1" applyFont="1" applyFill="1" applyBorder="1" applyAlignment="1">
      <alignment horizontal="right" vertical="center"/>
    </xf>
    <xf numFmtId="176" fontId="39" fillId="0" borderId="3" xfId="0" applyNumberFormat="1" applyFont="1" applyFill="1" applyBorder="1" applyAlignment="1">
      <alignment horizontal="left" vertical="center"/>
    </xf>
    <xf numFmtId="2" fontId="39" fillId="0" borderId="18" xfId="0" applyNumberFormat="1" applyFont="1" applyFill="1" applyBorder="1" applyAlignment="1">
      <alignment horizontal="center" vertical="center"/>
    </xf>
    <xf numFmtId="2" fontId="39" fillId="0" borderId="33" xfId="0" applyNumberFormat="1" applyFont="1" applyFill="1" applyBorder="1" applyAlignment="1">
      <alignment horizontal="right" vertical="center"/>
    </xf>
    <xf numFmtId="2" fontId="39" fillId="0" borderId="6" xfId="0" applyNumberFormat="1" applyFont="1" applyFill="1" applyBorder="1" applyAlignment="1">
      <alignment horizontal="left" vertical="center"/>
    </xf>
    <xf numFmtId="2" fontId="39" fillId="0" borderId="13" xfId="0" applyNumberFormat="1" applyFont="1" applyFill="1" applyBorder="1" applyAlignment="1">
      <alignment horizontal="center" vertical="center"/>
    </xf>
    <xf numFmtId="2" fontId="39" fillId="0" borderId="34" xfId="0" applyNumberFormat="1" applyFont="1" applyFill="1" applyBorder="1" applyAlignment="1">
      <alignment horizontal="right" vertical="center"/>
    </xf>
    <xf numFmtId="2" fontId="39" fillId="0" borderId="3" xfId="0" applyNumberFormat="1" applyFont="1" applyFill="1" applyBorder="1" applyAlignment="1">
      <alignment horizontal="left" vertical="center"/>
    </xf>
    <xf numFmtId="1" fontId="39" fillId="0" borderId="13" xfId="0" applyNumberFormat="1" applyFont="1" applyFill="1" applyBorder="1" applyAlignment="1">
      <alignment horizontal="center" vertical="center"/>
    </xf>
    <xf numFmtId="1" fontId="25" fillId="0" borderId="24" xfId="0" applyNumberFormat="1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176" fontId="35" fillId="0" borderId="2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horizontal="center" vertical="center"/>
    </xf>
    <xf numFmtId="176" fontId="13" fillId="0" borderId="34" xfId="0" applyNumberFormat="1" applyFont="1" applyBorder="1" applyAlignment="1">
      <alignment horizontal="center" vertical="center"/>
    </xf>
    <xf numFmtId="179" fontId="13" fillId="0" borderId="3" xfId="0" applyNumberFormat="1" applyFont="1" applyBorder="1" applyAlignment="1">
      <alignment horizontal="center" vertical="center"/>
    </xf>
    <xf numFmtId="177" fontId="40" fillId="0" borderId="2" xfId="0" applyNumberFormat="1" applyFont="1" applyBorder="1" applyAlignment="1">
      <alignment horizontal="center" vertical="center"/>
    </xf>
    <xf numFmtId="176" fontId="29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176" fontId="41" fillId="0" borderId="3" xfId="0" applyNumberFormat="1" applyFont="1" applyBorder="1" applyAlignment="1">
      <alignment horizontal="center" vertical="center"/>
    </xf>
    <xf numFmtId="176" fontId="41" fillId="0" borderId="2" xfId="0" applyNumberFormat="1" applyFont="1" applyBorder="1" applyAlignment="1">
      <alignment horizontal="center" vertical="center"/>
    </xf>
    <xf numFmtId="0" fontId="42" fillId="0" borderId="2" xfId="0" applyNumberFormat="1" applyFont="1" applyBorder="1" applyAlignment="1">
      <alignment horizontal="center" vertical="center"/>
    </xf>
    <xf numFmtId="0" fontId="42" fillId="0" borderId="2" xfId="0" applyNumberFormat="1" applyFont="1" applyBorder="1" applyAlignment="1">
      <alignment horizontal="center" vertical="center" shrinkToFit="1"/>
    </xf>
    <xf numFmtId="176" fontId="42" fillId="0" borderId="2" xfId="0" applyNumberFormat="1" applyFont="1" applyBorder="1" applyAlignment="1">
      <alignment horizontal="center" vertical="center"/>
    </xf>
    <xf numFmtId="0" fontId="42" fillId="0" borderId="2" xfId="0" applyNumberFormat="1" applyFont="1" applyFill="1" applyBorder="1" applyAlignment="1">
      <alignment horizontal="center" vertical="center" shrinkToFit="1"/>
    </xf>
    <xf numFmtId="0" fontId="42" fillId="0" borderId="3" xfId="0" applyNumberFormat="1" applyFont="1" applyBorder="1" applyAlignment="1">
      <alignment horizontal="center" vertical="center"/>
    </xf>
    <xf numFmtId="0" fontId="43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vertical="center"/>
    </xf>
    <xf numFmtId="177" fontId="43" fillId="0" borderId="5" xfId="0" applyNumberFormat="1" applyFont="1" applyBorder="1" applyAlignment="1">
      <alignment horizontal="center" vertical="center"/>
    </xf>
    <xf numFmtId="1" fontId="41" fillId="0" borderId="2" xfId="0" applyNumberFormat="1" applyFont="1" applyBorder="1" applyAlignment="1">
      <alignment horizontal="center"/>
    </xf>
    <xf numFmtId="176" fontId="13" fillId="0" borderId="49" xfId="0" applyNumberFormat="1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77" fontId="46" fillId="0" borderId="5" xfId="0" applyNumberFormat="1" applyFont="1" applyBorder="1" applyAlignment="1">
      <alignment horizontal="center"/>
    </xf>
    <xf numFmtId="176" fontId="13" fillId="0" borderId="30" xfId="0" applyNumberFormat="1" applyFont="1" applyBorder="1" applyAlignment="1">
      <alignment horizontal="center" vertical="center"/>
    </xf>
    <xf numFmtId="176" fontId="47" fillId="0" borderId="3" xfId="0" applyNumberFormat="1" applyFont="1" applyBorder="1" applyAlignment="1">
      <alignment horizontal="center" vertical="center"/>
    </xf>
    <xf numFmtId="176" fontId="47" fillId="0" borderId="2" xfId="0" applyNumberFormat="1" applyFont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shrinkToFi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0" fillId="0" borderId="0" xfId="0" applyFont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663300"/>
      <color rgb="FF800080"/>
      <color rgb="FF0000CC"/>
      <color rgb="FF008080"/>
      <color rgb="FF00FFFF"/>
      <color rgb="FFFF6600"/>
      <color rgb="FF00FF00"/>
      <color rgb="FFFF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1.xml"/><Relationship Id="rId1" Type="http://schemas.openxmlformats.org/officeDocument/2006/relationships/themeOverride" Target="../theme/themeOverride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94257797184693E-2"/>
          <c:y val="8.5397452587317707E-2"/>
          <c:w val="0.69929279282536649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144.62187500000005</c:v>
                </c:pt>
                <c:pt idx="2">
                  <c:v>144.66562500000001</c:v>
                </c:pt>
                <c:pt idx="3">
                  <c:v>144.63437500000001</c:v>
                </c:pt>
                <c:pt idx="4">
                  <c:v>144.58437500000002</c:v>
                </c:pt>
                <c:pt idx="5">
                  <c:v>144.58437499999997</c:v>
                </c:pt>
                <c:pt idx="6">
                  <c:v>144.51562499999997</c:v>
                </c:pt>
                <c:pt idx="7">
                  <c:v>144.640625</c:v>
                </c:pt>
                <c:pt idx="8">
                  <c:v>144.79333333333335</c:v>
                </c:pt>
                <c:pt idx="9">
                  <c:v>144.71052631578945</c:v>
                </c:pt>
                <c:pt idx="10">
                  <c:v>144.71842105263158</c:v>
                </c:pt>
                <c:pt idx="11">
                  <c:v>144.66578947368421</c:v>
                </c:pt>
                <c:pt idx="12">
                  <c:v>144.68030888030887</c:v>
                </c:pt>
                <c:pt idx="13">
                  <c:v>144.67368421052629</c:v>
                </c:pt>
                <c:pt idx="14">
                  <c:v>144.64473684210526</c:v>
                </c:pt>
                <c:pt idx="15">
                  <c:v>144.6890926640927</c:v>
                </c:pt>
                <c:pt idx="16">
                  <c:v>144.62105263157895</c:v>
                </c:pt>
                <c:pt idx="17">
                  <c:v>144.70625000000001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EC-4B20-8C58-9E10F3FE0FD3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2">
                  <c:v>147.23061224489788</c:v>
                </c:pt>
                <c:pt idx="3">
                  <c:v>147.02716049382718</c:v>
                </c:pt>
                <c:pt idx="4">
                  <c:v>146.48192771084342</c:v>
                </c:pt>
                <c:pt idx="5">
                  <c:v>146.09320388349511</c:v>
                </c:pt>
                <c:pt idx="6">
                  <c:v>145.92783505154637</c:v>
                </c:pt>
                <c:pt idx="7">
                  <c:v>145.87415730337082</c:v>
                </c:pt>
                <c:pt idx="8">
                  <c:v>145.49880952380951</c:v>
                </c:pt>
                <c:pt idx="9">
                  <c:v>145.45616438356163</c:v>
                </c:pt>
                <c:pt idx="10">
                  <c:v>145.69871794871798</c:v>
                </c:pt>
                <c:pt idx="11">
                  <c:v>145.77352941176471</c:v>
                </c:pt>
                <c:pt idx="12">
                  <c:v>145.50657894736841</c:v>
                </c:pt>
                <c:pt idx="13">
                  <c:v>145.92857142857144</c:v>
                </c:pt>
                <c:pt idx="14">
                  <c:v>145.92857142857144</c:v>
                </c:pt>
                <c:pt idx="15">
                  <c:v>145.88842105263154</c:v>
                </c:pt>
                <c:pt idx="16">
                  <c:v>145.95612244897964</c:v>
                </c:pt>
                <c:pt idx="17">
                  <c:v>145.38924731182797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EC-4B20-8C58-9E10F3FE0FD3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1">
                  <c:v>145.35624999999999</c:v>
                </c:pt>
                <c:pt idx="2">
                  <c:v>145.73529411764707</c:v>
                </c:pt>
                <c:pt idx="3">
                  <c:v>145.78666666666669</c:v>
                </c:pt>
                <c:pt idx="4">
                  <c:v>144.97647058823529</c:v>
                </c:pt>
                <c:pt idx="5">
                  <c:v>144.99333333333331</c:v>
                </c:pt>
                <c:pt idx="6">
                  <c:v>143.95714285714286</c:v>
                </c:pt>
                <c:pt idx="7">
                  <c:v>145.67058823529413</c:v>
                </c:pt>
                <c:pt idx="8">
                  <c:v>145.54999999999998</c:v>
                </c:pt>
                <c:pt idx="9">
                  <c:v>145.11538461538464</c:v>
                </c:pt>
                <c:pt idx="10">
                  <c:v>145.49375000000001</c:v>
                </c:pt>
                <c:pt idx="11">
                  <c:v>145.20714285714286</c:v>
                </c:pt>
                <c:pt idx="12">
                  <c:v>144.54166666666666</c:v>
                </c:pt>
                <c:pt idx="13">
                  <c:v>143.83846153846156</c:v>
                </c:pt>
                <c:pt idx="14">
                  <c:v>145.01333333333332</c:v>
                </c:pt>
                <c:pt idx="15">
                  <c:v>144.91428571428571</c:v>
                </c:pt>
                <c:pt idx="16">
                  <c:v>145.02499999999998</c:v>
                </c:pt>
                <c:pt idx="17">
                  <c:v>144.57647058823531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EC-4B20-8C58-9E10F3FE0FD3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1">
                  <c:v>146.03225806451613</c:v>
                </c:pt>
                <c:pt idx="2">
                  <c:v>146.40322580645162</c:v>
                </c:pt>
                <c:pt idx="3">
                  <c:v>146.3064516129032</c:v>
                </c:pt>
                <c:pt idx="4">
                  <c:v>146.18</c:v>
                </c:pt>
                <c:pt idx="5">
                  <c:v>145.99677419354842</c:v>
                </c:pt>
                <c:pt idx="6">
                  <c:v>146.27741935483868</c:v>
                </c:pt>
                <c:pt idx="7">
                  <c:v>146.37</c:v>
                </c:pt>
                <c:pt idx="8">
                  <c:v>146.16129032258064</c:v>
                </c:pt>
                <c:pt idx="9">
                  <c:v>145.89677419354842</c:v>
                </c:pt>
                <c:pt idx="10">
                  <c:v>146.0612903225807</c:v>
                </c:pt>
                <c:pt idx="11">
                  <c:v>145.89677419354842</c:v>
                </c:pt>
                <c:pt idx="12">
                  <c:v>145.87100000000001</c:v>
                </c:pt>
                <c:pt idx="13">
                  <c:v>145.876</c:v>
                </c:pt>
                <c:pt idx="14">
                  <c:v>145.875</c:v>
                </c:pt>
                <c:pt idx="15">
                  <c:v>145.66800000000001</c:v>
                </c:pt>
                <c:pt idx="16">
                  <c:v>145.404</c:v>
                </c:pt>
                <c:pt idx="17">
                  <c:v>145.441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EC-4B20-8C58-9E10F3FE0FD3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145.55000000000001</c:v>
                </c:pt>
                <c:pt idx="2">
                  <c:v>146.1</c:v>
                </c:pt>
                <c:pt idx="3">
                  <c:v>145.27777777777777</c:v>
                </c:pt>
                <c:pt idx="4">
                  <c:v>145.90909090909091</c:v>
                </c:pt>
                <c:pt idx="5">
                  <c:v>146.0952380952381</c:v>
                </c:pt>
                <c:pt idx="6">
                  <c:v>146.05263157894737</c:v>
                </c:pt>
                <c:pt idx="7">
                  <c:v>146.04761904761904</c:v>
                </c:pt>
                <c:pt idx="8">
                  <c:v>145.85714285714286</c:v>
                </c:pt>
                <c:pt idx="9">
                  <c:v>146</c:v>
                </c:pt>
                <c:pt idx="10">
                  <c:v>146.15</c:v>
                </c:pt>
                <c:pt idx="11">
                  <c:v>145.70588235294119</c:v>
                </c:pt>
                <c:pt idx="12">
                  <c:v>145.66666666666666</c:v>
                </c:pt>
                <c:pt idx="13">
                  <c:v>145.65217391304347</c:v>
                </c:pt>
                <c:pt idx="14">
                  <c:v>145.8235294117647</c:v>
                </c:pt>
                <c:pt idx="15">
                  <c:v>145.94117647058823</c:v>
                </c:pt>
                <c:pt idx="16">
                  <c:v>145.90909090909091</c:v>
                </c:pt>
                <c:pt idx="17">
                  <c:v>145.94999999999999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EC-4B20-8C58-9E10F3FE0FD3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0">
                  <c:v>144.16666666666666</c:v>
                </c:pt>
                <c:pt idx="1">
                  <c:v>144.60526315789477</c:v>
                </c:pt>
                <c:pt idx="2">
                  <c:v>145.24166666666667</c:v>
                </c:pt>
                <c:pt idx="3">
                  <c:v>145.19310344827582</c:v>
                </c:pt>
                <c:pt idx="4">
                  <c:v>144.42727272727274</c:v>
                </c:pt>
                <c:pt idx="5">
                  <c:v>145.55357142857142</c:v>
                </c:pt>
                <c:pt idx="6">
                  <c:v>145.38800000000001</c:v>
                </c:pt>
                <c:pt idx="7">
                  <c:v>145.57083333333333</c:v>
                </c:pt>
                <c:pt idx="8">
                  <c:v>145.14800000000002</c:v>
                </c:pt>
                <c:pt idx="9">
                  <c:v>144.94999999999999</c:v>
                </c:pt>
                <c:pt idx="10">
                  <c:v>144.09687500000004</c:v>
                </c:pt>
                <c:pt idx="11">
                  <c:v>144.61904761904765</c:v>
                </c:pt>
                <c:pt idx="12">
                  <c:v>144.93703703703702</c:v>
                </c:pt>
                <c:pt idx="13">
                  <c:v>145.07499999999999</c:v>
                </c:pt>
                <c:pt idx="14">
                  <c:v>144.85312500000001</c:v>
                </c:pt>
                <c:pt idx="15">
                  <c:v>145.9361111111111</c:v>
                </c:pt>
                <c:pt idx="16">
                  <c:v>144.90434782608696</c:v>
                </c:pt>
                <c:pt idx="17">
                  <c:v>145.37391304347827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EC-4B20-8C58-9E10F3FE0FD3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3">
                  <c:v>146.154</c:v>
                </c:pt>
                <c:pt idx="4">
                  <c:v>147.154</c:v>
                </c:pt>
                <c:pt idx="5">
                  <c:v>146.24600000000001</c:v>
                </c:pt>
                <c:pt idx="6">
                  <c:v>146.15199999999999</c:v>
                </c:pt>
                <c:pt idx="7">
                  <c:v>146.333</c:v>
                </c:pt>
                <c:pt idx="8">
                  <c:v>146.48500000000001</c:v>
                </c:pt>
                <c:pt idx="9">
                  <c:v>146.47499999999999</c:v>
                </c:pt>
                <c:pt idx="10">
                  <c:v>145.82499999999999</c:v>
                </c:pt>
                <c:pt idx="11">
                  <c:v>146.28100000000001</c:v>
                </c:pt>
                <c:pt idx="12">
                  <c:v>146.214</c:v>
                </c:pt>
                <c:pt idx="13">
                  <c:v>145.76400000000001</c:v>
                </c:pt>
                <c:pt idx="14">
                  <c:v>145.76400000000001</c:v>
                </c:pt>
                <c:pt idx="15">
                  <c:v>145.51240000000001</c:v>
                </c:pt>
                <c:pt idx="16">
                  <c:v>145.535</c:v>
                </c:pt>
                <c:pt idx="17">
                  <c:v>145.262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EC-4B20-8C58-9E10F3FE0FD3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0">
                  <c:v>145.6</c:v>
                </c:pt>
                <c:pt idx="1">
                  <c:v>145.9</c:v>
                </c:pt>
                <c:pt idx="2">
                  <c:v>146.19999999999999</c:v>
                </c:pt>
                <c:pt idx="3">
                  <c:v>146.1</c:v>
                </c:pt>
                <c:pt idx="4">
                  <c:v>146.6</c:v>
                </c:pt>
                <c:pt idx="5">
                  <c:v>146.4</c:v>
                </c:pt>
                <c:pt idx="6">
                  <c:v>145.80000000000001</c:v>
                </c:pt>
                <c:pt idx="7">
                  <c:v>146.80000000000001</c:v>
                </c:pt>
                <c:pt idx="8">
                  <c:v>145.9</c:v>
                </c:pt>
                <c:pt idx="9">
                  <c:v>146.30000000000001</c:v>
                </c:pt>
                <c:pt idx="10">
                  <c:v>146.1</c:v>
                </c:pt>
                <c:pt idx="11">
                  <c:v>146.1</c:v>
                </c:pt>
                <c:pt idx="12">
                  <c:v>146.4</c:v>
                </c:pt>
                <c:pt idx="13">
                  <c:v>145.80000000000001</c:v>
                </c:pt>
                <c:pt idx="14">
                  <c:v>146</c:v>
                </c:pt>
                <c:pt idx="15">
                  <c:v>146.1</c:v>
                </c:pt>
                <c:pt idx="16">
                  <c:v>145.9</c:v>
                </c:pt>
                <c:pt idx="17">
                  <c:v>145.6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EC-4B20-8C58-9E10F3FE0FD3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1">
                  <c:v>145.53</c:v>
                </c:pt>
                <c:pt idx="2">
                  <c:v>145.80000000000001</c:v>
                </c:pt>
                <c:pt idx="3">
                  <c:v>145.66999999999999</c:v>
                </c:pt>
                <c:pt idx="4">
                  <c:v>145.84</c:v>
                </c:pt>
                <c:pt idx="5">
                  <c:v>145.99</c:v>
                </c:pt>
                <c:pt idx="6">
                  <c:v>145.79</c:v>
                </c:pt>
                <c:pt idx="7">
                  <c:v>145.74</c:v>
                </c:pt>
                <c:pt idx="8">
                  <c:v>145.72999999999999</c:v>
                </c:pt>
                <c:pt idx="9">
                  <c:v>145.55000000000001</c:v>
                </c:pt>
                <c:pt idx="10">
                  <c:v>145.29</c:v>
                </c:pt>
                <c:pt idx="11">
                  <c:v>145.38</c:v>
                </c:pt>
                <c:pt idx="12">
                  <c:v>145.33000000000001</c:v>
                </c:pt>
                <c:pt idx="13">
                  <c:v>145.35</c:v>
                </c:pt>
                <c:pt idx="14">
                  <c:v>145.41999999999999</c:v>
                </c:pt>
                <c:pt idx="15">
                  <c:v>145.26</c:v>
                </c:pt>
                <c:pt idx="16">
                  <c:v>145.26</c:v>
                </c:pt>
                <c:pt idx="17">
                  <c:v>145.21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EC-4B20-8C58-9E10F3FE0FD3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1">
                  <c:v>143.9</c:v>
                </c:pt>
                <c:pt idx="2">
                  <c:v>143.80000000000001</c:v>
                </c:pt>
                <c:pt idx="3">
                  <c:v>143.6</c:v>
                </c:pt>
                <c:pt idx="4">
                  <c:v>143.6</c:v>
                </c:pt>
                <c:pt idx="5">
                  <c:v>143.80000000000001</c:v>
                </c:pt>
                <c:pt idx="6">
                  <c:v>143.6</c:v>
                </c:pt>
                <c:pt idx="7">
                  <c:v>144.5</c:v>
                </c:pt>
                <c:pt idx="8">
                  <c:v>144.91666666666666</c:v>
                </c:pt>
                <c:pt idx="9">
                  <c:v>144.63636363636363</c:v>
                </c:pt>
                <c:pt idx="10">
                  <c:v>144.875</c:v>
                </c:pt>
                <c:pt idx="11">
                  <c:v>144.83333333333334</c:v>
                </c:pt>
                <c:pt idx="12">
                  <c:v>144.92307692307693</c:v>
                </c:pt>
                <c:pt idx="13">
                  <c:v>144.60714285714286</c:v>
                </c:pt>
                <c:pt idx="14">
                  <c:v>144.69230769230768</c:v>
                </c:pt>
                <c:pt idx="15">
                  <c:v>144.66666666666666</c:v>
                </c:pt>
                <c:pt idx="16">
                  <c:v>144.9</c:v>
                </c:pt>
                <c:pt idx="17">
                  <c:v>144.84615384615384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EC-4B20-8C58-9E10F3FE0FD3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EC-4B20-8C58-9E10F3FE0FD3}"/>
            </c:ext>
          </c:extLst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144.88333333333333</c:v>
                </c:pt>
                <c:pt idx="1">
                  <c:v>145.18695577780136</c:v>
                </c:pt>
                <c:pt idx="2">
                  <c:v>145.68626931507367</c:v>
                </c:pt>
                <c:pt idx="3">
                  <c:v>145.57495349994505</c:v>
                </c:pt>
                <c:pt idx="4">
                  <c:v>145.57531369354419</c:v>
                </c:pt>
                <c:pt idx="5">
                  <c:v>145.57524959341862</c:v>
                </c:pt>
                <c:pt idx="6">
                  <c:v>145.34606538424754</c:v>
                </c:pt>
                <c:pt idx="7">
                  <c:v>145.75468229196173</c:v>
                </c:pt>
                <c:pt idx="8">
                  <c:v>145.60402427035331</c:v>
                </c:pt>
                <c:pt idx="9">
                  <c:v>145.50902131446477</c:v>
                </c:pt>
                <c:pt idx="10">
                  <c:v>145.43090543239302</c:v>
                </c:pt>
                <c:pt idx="11">
                  <c:v>145.44624992414623</c:v>
                </c:pt>
                <c:pt idx="12">
                  <c:v>145.40703351211246</c:v>
                </c:pt>
                <c:pt idx="13">
                  <c:v>145.25650339477457</c:v>
                </c:pt>
                <c:pt idx="14">
                  <c:v>145.40146037080825</c:v>
                </c:pt>
                <c:pt idx="15">
                  <c:v>145.45761536793762</c:v>
                </c:pt>
                <c:pt idx="16">
                  <c:v>145.34146138157365</c:v>
                </c:pt>
                <c:pt idx="17">
                  <c:v>145.23550347896952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DEC-4B20-8C58-9E10F3FE0FD3}"/>
            </c:ext>
          </c:extLst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1.4333333333333371</c:v>
                </c:pt>
                <c:pt idx="1">
                  <c:v>2.1322580645161224</c:v>
                </c:pt>
                <c:pt idx="2">
                  <c:v>3.4306122448978726</c:v>
                </c:pt>
                <c:pt idx="3">
                  <c:v>3.4271604938271878</c:v>
                </c:pt>
                <c:pt idx="4">
                  <c:v>3.554000000000002</c:v>
                </c:pt>
                <c:pt idx="5">
                  <c:v>2.5999999999999943</c:v>
                </c:pt>
                <c:pt idx="6">
                  <c:v>2.6774193548386904</c:v>
                </c:pt>
                <c:pt idx="7">
                  <c:v>2.3000000000000114</c:v>
                </c:pt>
                <c:pt idx="8">
                  <c:v>1.6916666666666629</c:v>
                </c:pt>
                <c:pt idx="9">
                  <c:v>1.8386363636363683</c:v>
                </c:pt>
                <c:pt idx="10">
                  <c:v>2.0531249999999659</c:v>
                </c:pt>
                <c:pt idx="11">
                  <c:v>1.6619523809523571</c:v>
                </c:pt>
                <c:pt idx="12">
                  <c:v>1.8583333333333485</c:v>
                </c:pt>
                <c:pt idx="13">
                  <c:v>2.0901098901098862</c:v>
                </c:pt>
                <c:pt idx="14">
                  <c:v>1.3552631578947398</c:v>
                </c:pt>
                <c:pt idx="15">
                  <c:v>1.4333333333333371</c:v>
                </c:pt>
                <c:pt idx="16">
                  <c:v>1.3350698174006936</c:v>
                </c:pt>
                <c:pt idx="17">
                  <c:v>1.3735294117646788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EC-4B20-8C58-9E10F3FE0FD3}"/>
            </c:ext>
          </c:extLst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EC-4B20-8C58-9E10F3FE0FD3}"/>
            </c:ext>
          </c:extLst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147</c:v>
                </c:pt>
                <c:pt idx="1">
                  <c:v>147</c:v>
                </c:pt>
                <c:pt idx="2">
                  <c:v>147</c:v>
                </c:pt>
                <c:pt idx="3">
                  <c:v>147</c:v>
                </c:pt>
                <c:pt idx="4">
                  <c:v>147</c:v>
                </c:pt>
                <c:pt idx="5">
                  <c:v>147</c:v>
                </c:pt>
                <c:pt idx="6">
                  <c:v>147</c:v>
                </c:pt>
                <c:pt idx="7">
                  <c:v>147</c:v>
                </c:pt>
                <c:pt idx="8">
                  <c:v>147</c:v>
                </c:pt>
                <c:pt idx="9">
                  <c:v>147</c:v>
                </c:pt>
                <c:pt idx="10">
                  <c:v>147</c:v>
                </c:pt>
                <c:pt idx="11">
                  <c:v>147</c:v>
                </c:pt>
                <c:pt idx="12">
                  <c:v>147</c:v>
                </c:pt>
                <c:pt idx="13">
                  <c:v>147</c:v>
                </c:pt>
                <c:pt idx="14">
                  <c:v>147</c:v>
                </c:pt>
                <c:pt idx="15">
                  <c:v>147</c:v>
                </c:pt>
                <c:pt idx="16">
                  <c:v>147</c:v>
                </c:pt>
                <c:pt idx="17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EC-4B20-8C58-9E10F3FE0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35584"/>
        <c:axId val="320837120"/>
      </c:lineChart>
      <c:catAx>
        <c:axId val="320835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083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0837120"/>
        <c:scaling>
          <c:orientation val="minMax"/>
          <c:max val="149"/>
          <c:min val="14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0835584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6967"/>
          <c:y val="0.11542663862079475"/>
          <c:w val="0.15850518685164938"/>
          <c:h val="0.86464143546155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5387293758342E-2"/>
          <c:y val="8.0247155451736871E-2"/>
          <c:w val="0.64572535879785464"/>
          <c:h val="0.77778012207069702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2">
                  <c:v>50.53370786516853</c:v>
                </c:pt>
                <c:pt idx="3">
                  <c:v>50.563636363636377</c:v>
                </c:pt>
                <c:pt idx="4">
                  <c:v>50.514634146341486</c:v>
                </c:pt>
                <c:pt idx="5">
                  <c:v>50.447727272727271</c:v>
                </c:pt>
                <c:pt idx="6">
                  <c:v>50.65853658536583</c:v>
                </c:pt>
                <c:pt idx="7">
                  <c:v>50.624675324675337</c:v>
                </c:pt>
                <c:pt idx="8">
                  <c:v>50.70140845070425</c:v>
                </c:pt>
                <c:pt idx="9">
                  <c:v>50.934246575342463</c:v>
                </c:pt>
                <c:pt idx="10">
                  <c:v>50.853333333333339</c:v>
                </c:pt>
                <c:pt idx="11">
                  <c:v>51.198550724637691</c:v>
                </c:pt>
                <c:pt idx="12">
                  <c:v>50.673239436619724</c:v>
                </c:pt>
                <c:pt idx="13">
                  <c:v>50.517721518987344</c:v>
                </c:pt>
                <c:pt idx="14">
                  <c:v>50.517721518987344</c:v>
                </c:pt>
                <c:pt idx="15">
                  <c:v>50.466249999999988</c:v>
                </c:pt>
                <c:pt idx="16">
                  <c:v>50.365517241379315</c:v>
                </c:pt>
                <c:pt idx="17">
                  <c:v>51.016853932584262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4-4B31-8571-EA3D3416FE53}"/>
            </c:ext>
          </c:extLst>
        </c:ser>
        <c:ser>
          <c:idx val="2"/>
          <c:order val="1"/>
          <c:tx>
            <c:strRef>
              <c:f>HDL!$E$2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HDL!$E$3:$E$18</c:f>
              <c:numCache>
                <c:formatCode>0.0</c:formatCode>
                <c:ptCount val="16"/>
                <c:pt idx="1">
                  <c:v>53.406451612903247</c:v>
                </c:pt>
                <c:pt idx="2">
                  <c:v>53.71935483870967</c:v>
                </c:pt>
                <c:pt idx="3">
                  <c:v>53.641935483870974</c:v>
                </c:pt>
                <c:pt idx="4">
                  <c:v>52.733333333333327</c:v>
                </c:pt>
                <c:pt idx="5">
                  <c:v>52.967741935483872</c:v>
                </c:pt>
                <c:pt idx="6">
                  <c:v>52.516129032258078</c:v>
                </c:pt>
                <c:pt idx="7">
                  <c:v>52.806666666666665</c:v>
                </c:pt>
                <c:pt idx="8">
                  <c:v>53.683870967741932</c:v>
                </c:pt>
                <c:pt idx="9">
                  <c:v>53.525806451612908</c:v>
                </c:pt>
                <c:pt idx="10">
                  <c:v>52.870967741935502</c:v>
                </c:pt>
                <c:pt idx="11">
                  <c:v>53.525806451612908</c:v>
                </c:pt>
                <c:pt idx="12">
                  <c:v>52.826999999999998</c:v>
                </c:pt>
                <c:pt idx="13">
                  <c:v>52.34</c:v>
                </c:pt>
                <c:pt idx="14">
                  <c:v>52.151000000000003</c:v>
                </c:pt>
                <c:pt idx="15">
                  <c:v>52.423000000000002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4-4B31-8571-EA3D3416FE53}"/>
            </c:ext>
          </c:extLst>
        </c:ser>
        <c:ser>
          <c:idx val="3"/>
          <c:order val="2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0">
                  <c:v>52.988194444444446</c:v>
                </c:pt>
                <c:pt idx="1">
                  <c:v>52.541666666666664</c:v>
                </c:pt>
                <c:pt idx="2">
                  <c:v>52.871428571428567</c:v>
                </c:pt>
                <c:pt idx="3">
                  <c:v>52.780357142857142</c:v>
                </c:pt>
                <c:pt idx="4">
                  <c:v>52.459090909090904</c:v>
                </c:pt>
                <c:pt idx="5">
                  <c:v>52.677192982456134</c:v>
                </c:pt>
                <c:pt idx="6">
                  <c:v>52.265384615384619</c:v>
                </c:pt>
                <c:pt idx="7">
                  <c:v>51.078985507246387</c:v>
                </c:pt>
                <c:pt idx="8">
                  <c:v>50.900000000000006</c:v>
                </c:pt>
                <c:pt idx="9">
                  <c:v>50.720138888888876</c:v>
                </c:pt>
                <c:pt idx="10">
                  <c:v>50.67702702702703</c:v>
                </c:pt>
                <c:pt idx="11">
                  <c:v>50.882738095238089</c:v>
                </c:pt>
                <c:pt idx="12">
                  <c:v>50.86851851851852</c:v>
                </c:pt>
                <c:pt idx="13">
                  <c:v>50.633333333333333</c:v>
                </c:pt>
                <c:pt idx="14">
                  <c:v>51.173529411764719</c:v>
                </c:pt>
                <c:pt idx="15">
                  <c:v>50.56710526315792</c:v>
                </c:pt>
                <c:pt idx="16">
                  <c:v>50.908666666666662</c:v>
                </c:pt>
                <c:pt idx="17">
                  <c:v>50.839166666666664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B4-4B31-8571-EA3D3416FE53}"/>
            </c:ext>
          </c:extLst>
        </c:ser>
        <c:ser>
          <c:idx val="1"/>
          <c:order val="3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3">
                  <c:v>51.215000000000003</c:v>
                </c:pt>
                <c:pt idx="4">
                  <c:v>51.030999999999999</c:v>
                </c:pt>
                <c:pt idx="5">
                  <c:v>51.029000000000003</c:v>
                </c:pt>
                <c:pt idx="6">
                  <c:v>51.533000000000001</c:v>
                </c:pt>
                <c:pt idx="7">
                  <c:v>50.338999999999999</c:v>
                </c:pt>
                <c:pt idx="8">
                  <c:v>50.622</c:v>
                </c:pt>
                <c:pt idx="9">
                  <c:v>51.124000000000002</c:v>
                </c:pt>
                <c:pt idx="10">
                  <c:v>51.146999999999998</c:v>
                </c:pt>
                <c:pt idx="11">
                  <c:v>51.875</c:v>
                </c:pt>
                <c:pt idx="12">
                  <c:v>51.8</c:v>
                </c:pt>
                <c:pt idx="13">
                  <c:v>51.250999999999998</c:v>
                </c:pt>
                <c:pt idx="14">
                  <c:v>51.250999999999998</c:v>
                </c:pt>
                <c:pt idx="15">
                  <c:v>51.6</c:v>
                </c:pt>
                <c:pt idx="16">
                  <c:v>51.02</c:v>
                </c:pt>
                <c:pt idx="17">
                  <c:v>50.725999999999999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B4-4B31-8571-EA3D3416FE53}"/>
            </c:ext>
          </c:extLst>
        </c:ser>
        <c:ser>
          <c:idx val="9"/>
          <c:order val="4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1">
                  <c:v>50.5</c:v>
                </c:pt>
                <c:pt idx="2">
                  <c:v>50.88</c:v>
                </c:pt>
                <c:pt idx="3">
                  <c:v>50.92</c:v>
                </c:pt>
                <c:pt idx="4">
                  <c:v>49.9</c:v>
                </c:pt>
                <c:pt idx="5">
                  <c:v>50.11</c:v>
                </c:pt>
                <c:pt idx="6">
                  <c:v>50.11</c:v>
                </c:pt>
                <c:pt idx="7">
                  <c:v>50.45</c:v>
                </c:pt>
                <c:pt idx="8">
                  <c:v>50.14</c:v>
                </c:pt>
                <c:pt idx="9">
                  <c:v>50.36</c:v>
                </c:pt>
                <c:pt idx="10">
                  <c:v>50.63</c:v>
                </c:pt>
                <c:pt idx="11">
                  <c:v>50.83</c:v>
                </c:pt>
                <c:pt idx="12">
                  <c:v>50.36</c:v>
                </c:pt>
                <c:pt idx="13">
                  <c:v>51.1</c:v>
                </c:pt>
                <c:pt idx="14">
                  <c:v>51.99</c:v>
                </c:pt>
                <c:pt idx="15">
                  <c:v>51.58</c:v>
                </c:pt>
                <c:pt idx="16">
                  <c:v>51.58</c:v>
                </c:pt>
                <c:pt idx="17">
                  <c:v>51.21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B4-4B31-8571-EA3D3416FE53}"/>
            </c:ext>
          </c:extLst>
        </c:ser>
        <c:ser>
          <c:idx val="11"/>
          <c:order val="5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>
                  <c:v>53.6</c:v>
                </c:pt>
                <c:pt idx="2">
                  <c:v>49.8</c:v>
                </c:pt>
                <c:pt idx="3">
                  <c:v>50.8</c:v>
                </c:pt>
                <c:pt idx="4">
                  <c:v>49.2</c:v>
                </c:pt>
                <c:pt idx="5">
                  <c:v>49.9</c:v>
                </c:pt>
                <c:pt idx="6">
                  <c:v>49.7</c:v>
                </c:pt>
                <c:pt idx="7">
                  <c:v>49.4</c:v>
                </c:pt>
                <c:pt idx="8">
                  <c:v>49.916666666666664</c:v>
                </c:pt>
                <c:pt idx="9">
                  <c:v>49.916666666666664</c:v>
                </c:pt>
                <c:pt idx="10">
                  <c:v>49.75</c:v>
                </c:pt>
                <c:pt idx="11">
                  <c:v>50</c:v>
                </c:pt>
                <c:pt idx="12">
                  <c:v>50.153846153846153</c:v>
                </c:pt>
                <c:pt idx="13">
                  <c:v>50.285714285714285</c:v>
                </c:pt>
                <c:pt idx="14">
                  <c:v>49.53846153846154</c:v>
                </c:pt>
                <c:pt idx="15">
                  <c:v>49.533333333333331</c:v>
                </c:pt>
                <c:pt idx="16">
                  <c:v>50.6</c:v>
                </c:pt>
                <c:pt idx="17">
                  <c:v>51.07692307692308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B4-4B31-8571-EA3D3416FE53}"/>
            </c:ext>
          </c:extLst>
        </c:ser>
        <c:ser>
          <c:idx val="5"/>
          <c:order val="6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B4-4B31-8571-EA3D3416FE53}"/>
            </c:ext>
          </c:extLst>
        </c:ser>
        <c:ser>
          <c:idx val="6"/>
          <c:order val="7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HDL!$P$3:$P$17</c:f>
              <c:numCache>
                <c:formatCode>0.0</c:formatCode>
                <c:ptCount val="15"/>
                <c:pt idx="0">
                  <c:v>52.988194444444446</c:v>
                </c:pt>
                <c:pt idx="1">
                  <c:v>52.512029569892476</c:v>
                </c:pt>
                <c:pt idx="2">
                  <c:v>51.560898255061353</c:v>
                </c:pt>
                <c:pt idx="3">
                  <c:v>51.653488165060743</c:v>
                </c:pt>
                <c:pt idx="4">
                  <c:v>50.973009731460955</c:v>
                </c:pt>
                <c:pt idx="5">
                  <c:v>51.188610365111209</c:v>
                </c:pt>
                <c:pt idx="6">
                  <c:v>51.130508372168087</c:v>
                </c:pt>
                <c:pt idx="7">
                  <c:v>50.783221249764729</c:v>
                </c:pt>
                <c:pt idx="8">
                  <c:v>50.993991014185475</c:v>
                </c:pt>
                <c:pt idx="9">
                  <c:v>51.096809763751821</c:v>
                </c:pt>
                <c:pt idx="10">
                  <c:v>50.98805468371598</c:v>
                </c:pt>
                <c:pt idx="11">
                  <c:v>51.385349211914786</c:v>
                </c:pt>
                <c:pt idx="12">
                  <c:v>51.113767351497394</c:v>
                </c:pt>
                <c:pt idx="13">
                  <c:v>51.021294856339161</c:v>
                </c:pt>
                <c:pt idx="14">
                  <c:v>51.103618744868932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B4-4B31-8571-EA3D3416FE53}"/>
            </c:ext>
          </c:extLst>
        </c:ser>
        <c:ser>
          <c:idx val="7"/>
          <c:order val="8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FB4-4B31-8571-EA3D3416FE53}"/>
            </c:ext>
          </c:extLst>
        </c:ser>
        <c:ser>
          <c:idx val="8"/>
          <c:order val="9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FB4-4B31-8571-EA3D3416F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0048"/>
        <c:axId val="324291968"/>
      </c:lineChart>
      <c:catAx>
        <c:axId val="324290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429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291968"/>
        <c:scaling>
          <c:orientation val="minMax"/>
          <c:max val="58"/>
          <c:min val="4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4290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86"/>
          <c:y val="0.18209916141941423"/>
          <c:w val="0.22513125649869692"/>
          <c:h val="0.76852084978739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6.3175000000000008</c:v>
                </c:pt>
                <c:pt idx="2">
                  <c:v>6.3168750000000014</c:v>
                </c:pt>
                <c:pt idx="3">
                  <c:v>6.3100000000000023</c:v>
                </c:pt>
                <c:pt idx="4">
                  <c:v>6.34375</c:v>
                </c:pt>
                <c:pt idx="5">
                  <c:v>6.3512500000000003</c:v>
                </c:pt>
                <c:pt idx="6">
                  <c:v>6.3559375000000005</c:v>
                </c:pt>
                <c:pt idx="7">
                  <c:v>6.3500000000000023</c:v>
                </c:pt>
                <c:pt idx="8">
                  <c:v>6.3979999999999997</c:v>
                </c:pt>
                <c:pt idx="9">
                  <c:v>6.3626315789473686</c:v>
                </c:pt>
                <c:pt idx="10">
                  <c:v>6.3773684210526298</c:v>
                </c:pt>
                <c:pt idx="11">
                  <c:v>6.3786842105263162</c:v>
                </c:pt>
                <c:pt idx="12">
                  <c:v>6.3667084942084946</c:v>
                </c:pt>
                <c:pt idx="13">
                  <c:v>6.3613157894736858</c:v>
                </c:pt>
                <c:pt idx="14">
                  <c:v>6.3660526315789472</c:v>
                </c:pt>
                <c:pt idx="15">
                  <c:v>6.3574613899613901</c:v>
                </c:pt>
                <c:pt idx="16">
                  <c:v>6.3199999999999994</c:v>
                </c:pt>
                <c:pt idx="17">
                  <c:v>6.298750000000001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F2-40DF-94B4-150C6A000994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2">
                  <c:v>6.3544318181818191</c:v>
                </c:pt>
                <c:pt idx="3">
                  <c:v>6.3497435897435901</c:v>
                </c:pt>
                <c:pt idx="4">
                  <c:v>6.3638271604938259</c:v>
                </c:pt>
                <c:pt idx="5">
                  <c:v>6.3543181818181829</c:v>
                </c:pt>
                <c:pt idx="6">
                  <c:v>6.3772289156626485</c:v>
                </c:pt>
                <c:pt idx="7">
                  <c:v>6.3227848101265822</c:v>
                </c:pt>
                <c:pt idx="8">
                  <c:v>6.3281944444444429</c:v>
                </c:pt>
                <c:pt idx="9">
                  <c:v>6.3256944444444443</c:v>
                </c:pt>
                <c:pt idx="10">
                  <c:v>6.3356164383561637</c:v>
                </c:pt>
                <c:pt idx="11">
                  <c:v>6.3383823529411751</c:v>
                </c:pt>
                <c:pt idx="12">
                  <c:v>6.3378873239436633</c:v>
                </c:pt>
                <c:pt idx="13">
                  <c:v>6.3517721518987349</c:v>
                </c:pt>
                <c:pt idx="14">
                  <c:v>6.3517721518987349</c:v>
                </c:pt>
                <c:pt idx="15">
                  <c:v>6.3557499999999978</c:v>
                </c:pt>
                <c:pt idx="16">
                  <c:v>6.3544186046511628</c:v>
                </c:pt>
                <c:pt idx="17">
                  <c:v>6.3675280898876405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F2-40DF-94B4-150C6A000994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TP!$D$3:$D$20</c:f>
              <c:numCache>
                <c:formatCode>0.00\ </c:formatCode>
                <c:ptCount val="18"/>
                <c:pt idx="1">
                  <c:v>6.3226666666666658</c:v>
                </c:pt>
                <c:pt idx="2">
                  <c:v>6.3794736842105264</c:v>
                </c:pt>
                <c:pt idx="3">
                  <c:v>6.3753333333333329</c:v>
                </c:pt>
                <c:pt idx="4">
                  <c:v>6.2876470588235298</c:v>
                </c:pt>
                <c:pt idx="5">
                  <c:v>6.322857142857143</c:v>
                </c:pt>
                <c:pt idx="6">
                  <c:v>6.3250000000000002</c:v>
                </c:pt>
                <c:pt idx="7">
                  <c:v>6.328235294117647</c:v>
                </c:pt>
                <c:pt idx="8">
                  <c:v>6.3005882352941178</c:v>
                </c:pt>
                <c:pt idx="9">
                  <c:v>6.33</c:v>
                </c:pt>
                <c:pt idx="10">
                  <c:v>6.2961111111111112</c:v>
                </c:pt>
                <c:pt idx="11">
                  <c:v>6.2937500000000011</c:v>
                </c:pt>
                <c:pt idx="12">
                  <c:v>6.2666666666666666</c:v>
                </c:pt>
                <c:pt idx="13">
                  <c:v>6.2500000000000009</c:v>
                </c:pt>
                <c:pt idx="14">
                  <c:v>6.263749999999999</c:v>
                </c:pt>
                <c:pt idx="15">
                  <c:v>6.2469230769230766</c:v>
                </c:pt>
                <c:pt idx="16">
                  <c:v>6.2886666666666668</c:v>
                </c:pt>
                <c:pt idx="17">
                  <c:v>6.2988888888888885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F2-40DF-94B4-150C6A000994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1">
                  <c:v>6.3570967741935513</c:v>
                </c:pt>
                <c:pt idx="2">
                  <c:v>6.3783870967741931</c:v>
                </c:pt>
                <c:pt idx="3">
                  <c:v>6.3593548387096792</c:v>
                </c:pt>
                <c:pt idx="4">
                  <c:v>6.3456666666666681</c:v>
                </c:pt>
                <c:pt idx="5">
                  <c:v>6.354516129032258</c:v>
                </c:pt>
                <c:pt idx="6">
                  <c:v>6.360645161290325</c:v>
                </c:pt>
                <c:pt idx="7">
                  <c:v>6.3533333333333362</c:v>
                </c:pt>
                <c:pt idx="8">
                  <c:v>6.3522580645161284</c:v>
                </c:pt>
                <c:pt idx="9">
                  <c:v>6.3493548387096777</c:v>
                </c:pt>
                <c:pt idx="10">
                  <c:v>6.3435483870967744</c:v>
                </c:pt>
                <c:pt idx="11">
                  <c:v>6.3493548387096777</c:v>
                </c:pt>
                <c:pt idx="12">
                  <c:v>6.3280000000000003</c:v>
                </c:pt>
                <c:pt idx="13">
                  <c:v>6.3310000000000004</c:v>
                </c:pt>
                <c:pt idx="14">
                  <c:v>6.33</c:v>
                </c:pt>
                <c:pt idx="15">
                  <c:v>6.3220000000000001</c:v>
                </c:pt>
                <c:pt idx="16">
                  <c:v>6.327</c:v>
                </c:pt>
                <c:pt idx="17">
                  <c:v>6.3310000000000004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F2-40DF-94B4-150C6A000994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6.299999999999998</c:v>
                </c:pt>
                <c:pt idx="2">
                  <c:v>6.2949999999999982</c:v>
                </c:pt>
                <c:pt idx="3">
                  <c:v>6.200000000000002</c:v>
                </c:pt>
                <c:pt idx="4">
                  <c:v>6.254545454545454</c:v>
                </c:pt>
                <c:pt idx="5">
                  <c:v>6.2428571428571429</c:v>
                </c:pt>
                <c:pt idx="6">
                  <c:v>6.2368421052631584</c:v>
                </c:pt>
                <c:pt idx="7">
                  <c:v>6.2238095238095248</c:v>
                </c:pt>
                <c:pt idx="8">
                  <c:v>6.2428571428571429</c:v>
                </c:pt>
                <c:pt idx="9">
                  <c:v>6.2666666666666666</c:v>
                </c:pt>
                <c:pt idx="10">
                  <c:v>6.2350000000000003</c:v>
                </c:pt>
                <c:pt idx="11">
                  <c:v>6.2352941176470598</c:v>
                </c:pt>
                <c:pt idx="12">
                  <c:v>6.2666666666666648</c:v>
                </c:pt>
                <c:pt idx="13">
                  <c:v>6.2956521739130427</c:v>
                </c:pt>
                <c:pt idx="14">
                  <c:v>6.2647058823529411</c:v>
                </c:pt>
                <c:pt idx="15">
                  <c:v>6.2823529411764696</c:v>
                </c:pt>
                <c:pt idx="16">
                  <c:v>6.2227272727272727</c:v>
                </c:pt>
                <c:pt idx="17">
                  <c:v>6.2100000000000017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F2-40DF-94B4-150C6A000994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0">
                  <c:v>6.3423913043478262</c:v>
                </c:pt>
                <c:pt idx="1">
                  <c:v>6.2660666666666671</c:v>
                </c:pt>
                <c:pt idx="2">
                  <c:v>6.272995495495497</c:v>
                </c:pt>
                <c:pt idx="3">
                  <c:v>6.2841666666666667</c:v>
                </c:pt>
                <c:pt idx="4">
                  <c:v>6.2703333333333342</c:v>
                </c:pt>
                <c:pt idx="5">
                  <c:v>6.2686805555555551</c:v>
                </c:pt>
                <c:pt idx="6">
                  <c:v>6.2614000000000001</c:v>
                </c:pt>
                <c:pt idx="7">
                  <c:v>6.2514930555555566</c:v>
                </c:pt>
                <c:pt idx="8">
                  <c:v>6.2629655172413781</c:v>
                </c:pt>
                <c:pt idx="9">
                  <c:v>6.253427536231885</c:v>
                </c:pt>
                <c:pt idx="10">
                  <c:v>6.243655913978496</c:v>
                </c:pt>
                <c:pt idx="11">
                  <c:v>6.211602564102563</c:v>
                </c:pt>
                <c:pt idx="12">
                  <c:v>6.2251000000000012</c:v>
                </c:pt>
                <c:pt idx="13">
                  <c:v>6.2437612612612625</c:v>
                </c:pt>
                <c:pt idx="14">
                  <c:v>6.2493333333333343</c:v>
                </c:pt>
                <c:pt idx="15">
                  <c:v>6.2708991228070161</c:v>
                </c:pt>
                <c:pt idx="16">
                  <c:v>6.2826041666666663</c:v>
                </c:pt>
                <c:pt idx="17">
                  <c:v>6.2436231884057971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F2-40DF-94B4-150C6A000994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3">
                  <c:v>6.2830000000000004</c:v>
                </c:pt>
                <c:pt idx="4">
                  <c:v>6.2889999999999997</c:v>
                </c:pt>
                <c:pt idx="5">
                  <c:v>6.3650000000000002</c:v>
                </c:pt>
                <c:pt idx="6">
                  <c:v>6.3780000000000001</c:v>
                </c:pt>
                <c:pt idx="7">
                  <c:v>6.351</c:v>
                </c:pt>
                <c:pt idx="8">
                  <c:v>6.3319999999999999</c:v>
                </c:pt>
                <c:pt idx="9">
                  <c:v>6.3280000000000003</c:v>
                </c:pt>
                <c:pt idx="10">
                  <c:v>6.2880000000000003</c:v>
                </c:pt>
                <c:pt idx="11">
                  <c:v>6.2869999999999999</c:v>
                </c:pt>
                <c:pt idx="12">
                  <c:v>6.2889999999999997</c:v>
                </c:pt>
                <c:pt idx="13">
                  <c:v>6.258</c:v>
                </c:pt>
                <c:pt idx="14">
                  <c:v>6.258</c:v>
                </c:pt>
                <c:pt idx="15">
                  <c:v>6.2818500000000004</c:v>
                </c:pt>
                <c:pt idx="16">
                  <c:v>6.2789999999999999</c:v>
                </c:pt>
                <c:pt idx="17">
                  <c:v>6.2430000000000003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F2-40DF-94B4-150C6A000994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0">
                  <c:v>6.42</c:v>
                </c:pt>
                <c:pt idx="1">
                  <c:v>6.4</c:v>
                </c:pt>
                <c:pt idx="2">
                  <c:v>6.41</c:v>
                </c:pt>
                <c:pt idx="3">
                  <c:v>6.39</c:v>
                </c:pt>
                <c:pt idx="4">
                  <c:v>6.43</c:v>
                </c:pt>
                <c:pt idx="5">
                  <c:v>6.41</c:v>
                </c:pt>
                <c:pt idx="6">
                  <c:v>6.4</c:v>
                </c:pt>
                <c:pt idx="7">
                  <c:v>6.38</c:v>
                </c:pt>
                <c:pt idx="8">
                  <c:v>6.41</c:v>
                </c:pt>
                <c:pt idx="9">
                  <c:v>6.32</c:v>
                </c:pt>
                <c:pt idx="10">
                  <c:v>6.34</c:v>
                </c:pt>
                <c:pt idx="11">
                  <c:v>6.38</c:v>
                </c:pt>
                <c:pt idx="12">
                  <c:v>6.34</c:v>
                </c:pt>
                <c:pt idx="13">
                  <c:v>6.3</c:v>
                </c:pt>
                <c:pt idx="14">
                  <c:v>6.34</c:v>
                </c:pt>
                <c:pt idx="15">
                  <c:v>6.35</c:v>
                </c:pt>
                <c:pt idx="16">
                  <c:v>6.35</c:v>
                </c:pt>
                <c:pt idx="17">
                  <c:v>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F2-40DF-94B4-150C6A000994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1">
                  <c:v>6.44</c:v>
                </c:pt>
                <c:pt idx="2">
                  <c:v>6.47</c:v>
                </c:pt>
                <c:pt idx="3">
                  <c:v>6.47</c:v>
                </c:pt>
                <c:pt idx="4">
                  <c:v>6.45</c:v>
                </c:pt>
                <c:pt idx="5">
                  <c:v>6.46</c:v>
                </c:pt>
                <c:pt idx="6">
                  <c:v>6.45</c:v>
                </c:pt>
                <c:pt idx="7">
                  <c:v>6.49</c:v>
                </c:pt>
                <c:pt idx="8">
                  <c:v>6.5</c:v>
                </c:pt>
                <c:pt idx="9">
                  <c:v>6.5</c:v>
                </c:pt>
                <c:pt idx="10">
                  <c:v>6.48</c:v>
                </c:pt>
                <c:pt idx="11">
                  <c:v>6.49</c:v>
                </c:pt>
                <c:pt idx="12">
                  <c:v>6.51</c:v>
                </c:pt>
                <c:pt idx="13">
                  <c:v>6.53</c:v>
                </c:pt>
                <c:pt idx="14">
                  <c:v>6.46</c:v>
                </c:pt>
                <c:pt idx="15">
                  <c:v>6.45</c:v>
                </c:pt>
                <c:pt idx="16">
                  <c:v>6.45</c:v>
                </c:pt>
                <c:pt idx="17">
                  <c:v>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F2-40DF-94B4-150C6A000994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1">
                  <c:v>6.5</c:v>
                </c:pt>
                <c:pt idx="2">
                  <c:v>6.3</c:v>
                </c:pt>
                <c:pt idx="3">
                  <c:v>6.4</c:v>
                </c:pt>
                <c:pt idx="4">
                  <c:v>6.3</c:v>
                </c:pt>
                <c:pt idx="5">
                  <c:v>6.4</c:v>
                </c:pt>
                <c:pt idx="6">
                  <c:v>6.3</c:v>
                </c:pt>
                <c:pt idx="7">
                  <c:v>6.4</c:v>
                </c:pt>
                <c:pt idx="8">
                  <c:v>6.4249999999999998</c:v>
                </c:pt>
                <c:pt idx="9">
                  <c:v>6.3636363636363624</c:v>
                </c:pt>
                <c:pt idx="10">
                  <c:v>6.35</c:v>
                </c:pt>
                <c:pt idx="11">
                  <c:v>6.3416666666666659</c:v>
                </c:pt>
                <c:pt idx="12">
                  <c:v>6.3538461538461535</c:v>
                </c:pt>
                <c:pt idx="13">
                  <c:v>6.3500000000000023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6.4461538461538463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F2-40DF-94B4-150C6A000994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F2-40DF-94B4-150C6A000994}"/>
            </c:ext>
          </c:extLst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6.381195652173913</c:v>
                </c:pt>
                <c:pt idx="1">
                  <c:v>6.3629162634408596</c:v>
                </c:pt>
                <c:pt idx="2">
                  <c:v>6.3530181216291153</c:v>
                </c:pt>
                <c:pt idx="3">
                  <c:v>6.3421598428453274</c:v>
                </c:pt>
                <c:pt idx="4">
                  <c:v>6.3334769673862814</c:v>
                </c:pt>
                <c:pt idx="5">
                  <c:v>6.3529479152120292</c:v>
                </c:pt>
                <c:pt idx="6">
                  <c:v>6.344505368221613</c:v>
                </c:pt>
                <c:pt idx="7">
                  <c:v>6.345065601694265</c:v>
                </c:pt>
                <c:pt idx="8">
                  <c:v>6.3551863404353215</c:v>
                </c:pt>
                <c:pt idx="9">
                  <c:v>6.3399411428636405</c:v>
                </c:pt>
                <c:pt idx="10">
                  <c:v>6.3289300271595188</c:v>
                </c:pt>
                <c:pt idx="11">
                  <c:v>6.3305734750593468</c:v>
                </c:pt>
                <c:pt idx="12">
                  <c:v>6.3283875305331652</c:v>
                </c:pt>
                <c:pt idx="13">
                  <c:v>6.327150137654673</c:v>
                </c:pt>
                <c:pt idx="14">
                  <c:v>6.3283613999163961</c:v>
                </c:pt>
                <c:pt idx="15">
                  <c:v>6.3317236530867955</c:v>
                </c:pt>
                <c:pt idx="16">
                  <c:v>6.3274416710711776</c:v>
                </c:pt>
                <c:pt idx="17">
                  <c:v>6.3208944013336179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6F2-40DF-94B4-150C6A000994}"/>
            </c:ext>
          </c:extLst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7.7608695652173765E-2</c:v>
                </c:pt>
                <c:pt idx="1">
                  <c:v>0.23393333333333288</c:v>
                </c:pt>
                <c:pt idx="2">
                  <c:v>0.1970045045045028</c:v>
                </c:pt>
                <c:pt idx="3">
                  <c:v>0.2699999999999978</c:v>
                </c:pt>
                <c:pt idx="4">
                  <c:v>0.19545454545454621</c:v>
                </c:pt>
                <c:pt idx="5">
                  <c:v>0.21714285714285708</c:v>
                </c:pt>
                <c:pt idx="6">
                  <c:v>0.21315789473684177</c:v>
                </c:pt>
                <c:pt idx="7">
                  <c:v>0.26619047619047542</c:v>
                </c:pt>
                <c:pt idx="8">
                  <c:v>0.25714285714285712</c:v>
                </c:pt>
                <c:pt idx="9">
                  <c:v>0.24657246376811504</c:v>
                </c:pt>
                <c:pt idx="10">
                  <c:v>0.24500000000000011</c:v>
                </c:pt>
                <c:pt idx="11">
                  <c:v>0.27839743589743726</c:v>
                </c:pt>
                <c:pt idx="12">
                  <c:v>0.2848999999999986</c:v>
                </c:pt>
                <c:pt idx="13">
                  <c:v>0.28623873873873773</c:v>
                </c:pt>
                <c:pt idx="14">
                  <c:v>0.21066666666666567</c:v>
                </c:pt>
                <c:pt idx="15">
                  <c:v>0.2030769230769236</c:v>
                </c:pt>
                <c:pt idx="16">
                  <c:v>0.22727272727272751</c:v>
                </c:pt>
                <c:pt idx="17">
                  <c:v>0.24999999999999822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6F2-40DF-94B4-150C6A000994}"/>
            </c:ext>
          </c:extLst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6F2-40DF-94B4-150C6A000994}"/>
            </c:ext>
          </c:extLst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6F2-40DF-94B4-150C6A000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00480"/>
        <c:axId val="324102400"/>
      </c:lineChart>
      <c:catAx>
        <c:axId val="324100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10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102400"/>
        <c:scaling>
          <c:orientation val="minMax"/>
          <c:max val="6.8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10048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4.0203124999999993</c:v>
                </c:pt>
                <c:pt idx="2">
                  <c:v>3.9753124999999998</c:v>
                </c:pt>
                <c:pt idx="3">
                  <c:v>3.9656250000000002</c:v>
                </c:pt>
                <c:pt idx="4">
                  <c:v>3.9187500000000006</c:v>
                </c:pt>
                <c:pt idx="5">
                  <c:v>3.9390624999999999</c:v>
                </c:pt>
                <c:pt idx="6">
                  <c:v>3.9724999999999988</c:v>
                </c:pt>
                <c:pt idx="7">
                  <c:v>3.9893749999999999</c:v>
                </c:pt>
                <c:pt idx="8">
                  <c:v>3.9639999999999995</c:v>
                </c:pt>
                <c:pt idx="9">
                  <c:v>3.9981578947368424</c:v>
                </c:pt>
                <c:pt idx="10">
                  <c:v>4.0028947368421051</c:v>
                </c:pt>
                <c:pt idx="11">
                  <c:v>3.9234210526315807</c:v>
                </c:pt>
                <c:pt idx="12">
                  <c:v>3.8999613899613896</c:v>
                </c:pt>
                <c:pt idx="13">
                  <c:v>3.9023684210526306</c:v>
                </c:pt>
                <c:pt idx="14">
                  <c:v>3.9676315789473686</c:v>
                </c:pt>
                <c:pt idx="15">
                  <c:v>3.9717760617760605</c:v>
                </c:pt>
                <c:pt idx="16">
                  <c:v>3.9181578947368423</c:v>
                </c:pt>
                <c:pt idx="17">
                  <c:v>3.8862499999999995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6C-4DC8-ACC3-F7BC423ECBD2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2">
                  <c:v>3.9679518072289146</c:v>
                </c:pt>
                <c:pt idx="3">
                  <c:v>3.9931168831168833</c:v>
                </c:pt>
                <c:pt idx="4">
                  <c:v>4.0009756097560967</c:v>
                </c:pt>
                <c:pt idx="5">
                  <c:v>3.9794047619047626</c:v>
                </c:pt>
                <c:pt idx="6">
                  <c:v>3.9446987951807233</c:v>
                </c:pt>
                <c:pt idx="7">
                  <c:v>3.9583333333333326</c:v>
                </c:pt>
                <c:pt idx="8">
                  <c:v>3.9190666666666676</c:v>
                </c:pt>
                <c:pt idx="9">
                  <c:v>3.915</c:v>
                </c:pt>
                <c:pt idx="10">
                  <c:v>3.9101369863013691</c:v>
                </c:pt>
                <c:pt idx="11">
                  <c:v>3.926764705882352</c:v>
                </c:pt>
                <c:pt idx="12">
                  <c:v>3.9180281690140824</c:v>
                </c:pt>
                <c:pt idx="13">
                  <c:v>3.9160759493670887</c:v>
                </c:pt>
                <c:pt idx="14">
                  <c:v>3.9160759493670887</c:v>
                </c:pt>
                <c:pt idx="15">
                  <c:v>3.99525</c:v>
                </c:pt>
                <c:pt idx="16">
                  <c:v>3.9951724137931039</c:v>
                </c:pt>
                <c:pt idx="17">
                  <c:v>4.0247252747252737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C-4DC8-ACC3-F7BC423ECBD2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ALB!$D$3:$D$20</c:f>
              <c:numCache>
                <c:formatCode>0.00\ </c:formatCode>
                <c:ptCount val="18"/>
                <c:pt idx="1">
                  <c:v>3.9464705882352935</c:v>
                </c:pt>
                <c:pt idx="2">
                  <c:v>3.9512499999999999</c:v>
                </c:pt>
                <c:pt idx="3">
                  <c:v>3.9386666666666668</c:v>
                </c:pt>
                <c:pt idx="4">
                  <c:v>3.952142857142857</c:v>
                </c:pt>
                <c:pt idx="5">
                  <c:v>3.9511764705882344</c:v>
                </c:pt>
                <c:pt idx="6">
                  <c:v>3.9633333333333334</c:v>
                </c:pt>
                <c:pt idx="7">
                  <c:v>3.9212499999999997</c:v>
                </c:pt>
                <c:pt idx="8">
                  <c:v>3.9355555555555548</c:v>
                </c:pt>
                <c:pt idx="9">
                  <c:v>3.9380000000000002</c:v>
                </c:pt>
                <c:pt idx="10">
                  <c:v>3.9394117647058824</c:v>
                </c:pt>
                <c:pt idx="11">
                  <c:v>3.9117647058823528</c:v>
                </c:pt>
                <c:pt idx="12">
                  <c:v>3.9181249999999994</c:v>
                </c:pt>
                <c:pt idx="13">
                  <c:v>3.9200000000000004</c:v>
                </c:pt>
                <c:pt idx="14">
                  <c:v>3.9260000000000002</c:v>
                </c:pt>
                <c:pt idx="15">
                  <c:v>3.9013333333333331</c:v>
                </c:pt>
                <c:pt idx="16">
                  <c:v>3.9294736842105267</c:v>
                </c:pt>
                <c:pt idx="17">
                  <c:v>3.9343750000000002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6C-4DC8-ACC3-F7BC423ECBD2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1">
                  <c:v>4.0206451612903216</c:v>
                </c:pt>
                <c:pt idx="2">
                  <c:v>4.0354838709677425</c:v>
                </c:pt>
                <c:pt idx="3">
                  <c:v>4.0158064516129031</c:v>
                </c:pt>
                <c:pt idx="4">
                  <c:v>4.0276666666666658</c:v>
                </c:pt>
                <c:pt idx="5">
                  <c:v>4.0267741935483867</c:v>
                </c:pt>
                <c:pt idx="6">
                  <c:v>4.0567741935483852</c:v>
                </c:pt>
                <c:pt idx="7">
                  <c:v>4.078666666666666</c:v>
                </c:pt>
                <c:pt idx="8">
                  <c:v>4.0816129032258059</c:v>
                </c:pt>
                <c:pt idx="9">
                  <c:v>4.0264516129032257</c:v>
                </c:pt>
                <c:pt idx="10">
                  <c:v>4.0264516129032266</c:v>
                </c:pt>
                <c:pt idx="11">
                  <c:v>4.0264516129032257</c:v>
                </c:pt>
                <c:pt idx="12">
                  <c:v>4.0060000000000002</c:v>
                </c:pt>
                <c:pt idx="13">
                  <c:v>3.9969999999999999</c:v>
                </c:pt>
                <c:pt idx="14">
                  <c:v>3.992</c:v>
                </c:pt>
                <c:pt idx="15">
                  <c:v>3.9359999999999999</c:v>
                </c:pt>
                <c:pt idx="16">
                  <c:v>3.9279999999999999</c:v>
                </c:pt>
                <c:pt idx="17">
                  <c:v>3.9180000000000001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6C-4DC8-ACC3-F7BC423ECBD2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3.8849999999999993</c:v>
                </c:pt>
                <c:pt idx="2">
                  <c:v>3.88</c:v>
                </c:pt>
                <c:pt idx="3">
                  <c:v>3.8722222222222218</c:v>
                </c:pt>
                <c:pt idx="4">
                  <c:v>3.9454545454545458</c:v>
                </c:pt>
                <c:pt idx="5">
                  <c:v>3.9190476190476189</c:v>
                </c:pt>
                <c:pt idx="6">
                  <c:v>3.9368421052631577</c:v>
                </c:pt>
                <c:pt idx="7">
                  <c:v>3.9285714285714293</c:v>
                </c:pt>
                <c:pt idx="8">
                  <c:v>3.9285714285714293</c:v>
                </c:pt>
                <c:pt idx="9">
                  <c:v>3.9277777777777771</c:v>
                </c:pt>
                <c:pt idx="10">
                  <c:v>3.9050000000000002</c:v>
                </c:pt>
                <c:pt idx="11">
                  <c:v>3.9058823529411759</c:v>
                </c:pt>
                <c:pt idx="12">
                  <c:v>3.96</c:v>
                </c:pt>
                <c:pt idx="13">
                  <c:v>3.9695652173913047</c:v>
                </c:pt>
                <c:pt idx="14">
                  <c:v>3.9823529411764698</c:v>
                </c:pt>
                <c:pt idx="15">
                  <c:v>3.9529411764705875</c:v>
                </c:pt>
                <c:pt idx="16">
                  <c:v>3.9318181818181825</c:v>
                </c:pt>
                <c:pt idx="17">
                  <c:v>3.9300000000000006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6C-4DC8-ACC3-F7BC423ECBD2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0">
                  <c:v>3.9794696969696983</c:v>
                </c:pt>
                <c:pt idx="1">
                  <c:v>3.9574666666666674</c:v>
                </c:pt>
                <c:pt idx="2">
                  <c:v>4.0086021505376337</c:v>
                </c:pt>
                <c:pt idx="3">
                  <c:v>3.9806884057971019</c:v>
                </c:pt>
                <c:pt idx="4">
                  <c:v>3.9541666666666666</c:v>
                </c:pt>
                <c:pt idx="5">
                  <c:v>3.9444444444444446</c:v>
                </c:pt>
                <c:pt idx="6">
                  <c:v>3.9365740740740751</c:v>
                </c:pt>
                <c:pt idx="7">
                  <c:v>3.9031884057971018</c:v>
                </c:pt>
                <c:pt idx="8">
                  <c:v>3.9152413793103453</c:v>
                </c:pt>
                <c:pt idx="9">
                  <c:v>3.9209666666666667</c:v>
                </c:pt>
                <c:pt idx="10">
                  <c:v>3.9110353535353526</c:v>
                </c:pt>
                <c:pt idx="11">
                  <c:v>3.9730246913580234</c:v>
                </c:pt>
                <c:pt idx="12">
                  <c:v>3.9662121212121209</c:v>
                </c:pt>
                <c:pt idx="13">
                  <c:v>3.9378535353535367</c:v>
                </c:pt>
                <c:pt idx="14">
                  <c:v>3.9365952380952383</c:v>
                </c:pt>
                <c:pt idx="15">
                  <c:v>3.9696491228070183</c:v>
                </c:pt>
                <c:pt idx="16">
                  <c:v>3.9633333333333325</c:v>
                </c:pt>
                <c:pt idx="17">
                  <c:v>3.9443859649122803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6C-4DC8-ACC3-F7BC423ECBD2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3">
                  <c:v>4.0339999999999998</c:v>
                </c:pt>
                <c:pt idx="4">
                  <c:v>4.0220000000000002</c:v>
                </c:pt>
                <c:pt idx="5">
                  <c:v>4.04</c:v>
                </c:pt>
                <c:pt idx="6">
                  <c:v>4.008</c:v>
                </c:pt>
                <c:pt idx="7">
                  <c:v>4.0380000000000003</c:v>
                </c:pt>
                <c:pt idx="8">
                  <c:v>4.0209999999999999</c:v>
                </c:pt>
                <c:pt idx="9">
                  <c:v>4.0030000000000001</c:v>
                </c:pt>
                <c:pt idx="10">
                  <c:v>3.9889999999999999</c:v>
                </c:pt>
                <c:pt idx="11">
                  <c:v>3.9780000000000002</c:v>
                </c:pt>
                <c:pt idx="12">
                  <c:v>3.9609999999999999</c:v>
                </c:pt>
                <c:pt idx="13">
                  <c:v>3.9769999999999999</c:v>
                </c:pt>
                <c:pt idx="14">
                  <c:v>3.9769999999999999</c:v>
                </c:pt>
                <c:pt idx="15">
                  <c:v>3.9903</c:v>
                </c:pt>
                <c:pt idx="16">
                  <c:v>3.9630000000000001</c:v>
                </c:pt>
                <c:pt idx="17">
                  <c:v>3.9489999999999998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6C-4DC8-ACC3-F7BC423ECBD2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0">
                  <c:v>4.17</c:v>
                </c:pt>
                <c:pt idx="1">
                  <c:v>4.1500000000000004</c:v>
                </c:pt>
                <c:pt idx="2">
                  <c:v>4.1399999999999997</c:v>
                </c:pt>
                <c:pt idx="3">
                  <c:v>4.1399999999999997</c:v>
                </c:pt>
                <c:pt idx="4">
                  <c:v>4.1100000000000003</c:v>
                </c:pt>
                <c:pt idx="5">
                  <c:v>4.05</c:v>
                </c:pt>
                <c:pt idx="6">
                  <c:v>4.07</c:v>
                </c:pt>
                <c:pt idx="7">
                  <c:v>4.16</c:v>
                </c:pt>
                <c:pt idx="8">
                  <c:v>4.07</c:v>
                </c:pt>
                <c:pt idx="9">
                  <c:v>4.03</c:v>
                </c:pt>
                <c:pt idx="10">
                  <c:v>4.0199999999999996</c:v>
                </c:pt>
                <c:pt idx="11">
                  <c:v>4.0199999999999996</c:v>
                </c:pt>
                <c:pt idx="12">
                  <c:v>4.03</c:v>
                </c:pt>
                <c:pt idx="13">
                  <c:v>3.97</c:v>
                </c:pt>
                <c:pt idx="14">
                  <c:v>4.01</c:v>
                </c:pt>
                <c:pt idx="15">
                  <c:v>4.01</c:v>
                </c:pt>
                <c:pt idx="16">
                  <c:v>4</c:v>
                </c:pt>
                <c:pt idx="17">
                  <c:v>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6C-4DC8-ACC3-F7BC423ECBD2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1">
                  <c:v>4.0599999999999996</c:v>
                </c:pt>
                <c:pt idx="2">
                  <c:v>4.0599999999999996</c:v>
                </c:pt>
                <c:pt idx="3">
                  <c:v>4.04</c:v>
                </c:pt>
                <c:pt idx="4">
                  <c:v>3.97</c:v>
                </c:pt>
                <c:pt idx="5">
                  <c:v>3.97</c:v>
                </c:pt>
                <c:pt idx="6">
                  <c:v>3.97</c:v>
                </c:pt>
                <c:pt idx="7">
                  <c:v>4.01</c:v>
                </c:pt>
                <c:pt idx="8">
                  <c:v>4.01</c:v>
                </c:pt>
                <c:pt idx="9">
                  <c:v>4.03</c:v>
                </c:pt>
                <c:pt idx="10">
                  <c:v>4.03</c:v>
                </c:pt>
                <c:pt idx="11">
                  <c:v>4.0199999999999996</c:v>
                </c:pt>
                <c:pt idx="12">
                  <c:v>4.0199999999999996</c:v>
                </c:pt>
                <c:pt idx="13">
                  <c:v>4.03</c:v>
                </c:pt>
                <c:pt idx="14">
                  <c:v>4</c:v>
                </c:pt>
                <c:pt idx="15">
                  <c:v>4.04</c:v>
                </c:pt>
                <c:pt idx="16">
                  <c:v>4.04</c:v>
                </c:pt>
                <c:pt idx="17">
                  <c:v>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36C-4DC8-ACC3-F7BC423ECBD2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1">
                  <c:v>4</c:v>
                </c:pt>
                <c:pt idx="2">
                  <c:v>3.9</c:v>
                </c:pt>
                <c:pt idx="3">
                  <c:v>3.9</c:v>
                </c:pt>
                <c:pt idx="4">
                  <c:v>3.9</c:v>
                </c:pt>
                <c:pt idx="5">
                  <c:v>4</c:v>
                </c:pt>
                <c:pt idx="6">
                  <c:v>3.9</c:v>
                </c:pt>
                <c:pt idx="7">
                  <c:v>4</c:v>
                </c:pt>
                <c:pt idx="8">
                  <c:v>3.9916666666666667</c:v>
                </c:pt>
                <c:pt idx="9">
                  <c:v>3.9916666666666667</c:v>
                </c:pt>
                <c:pt idx="10">
                  <c:v>3.9249999999999998</c:v>
                </c:pt>
                <c:pt idx="11">
                  <c:v>3.9583333333333335</c:v>
                </c:pt>
                <c:pt idx="12">
                  <c:v>3.9846153846153842</c:v>
                </c:pt>
                <c:pt idx="13">
                  <c:v>4.0142857142857142</c:v>
                </c:pt>
                <c:pt idx="14">
                  <c:v>4.023076923076923</c:v>
                </c:pt>
                <c:pt idx="15">
                  <c:v>4.0199999999999996</c:v>
                </c:pt>
                <c:pt idx="16">
                  <c:v>4</c:v>
                </c:pt>
                <c:pt idx="17">
                  <c:v>4.023076923076923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36C-4DC8-ACC3-F7BC423ECBD2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36C-4DC8-ACC3-F7BC423ECBD2}"/>
            </c:ext>
          </c:extLst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4.0747348484848489</c:v>
                </c:pt>
                <c:pt idx="1">
                  <c:v>4.0049868645240352</c:v>
                </c:pt>
                <c:pt idx="2">
                  <c:v>3.9909555920815873</c:v>
                </c:pt>
                <c:pt idx="3">
                  <c:v>3.9880125629415781</c:v>
                </c:pt>
                <c:pt idx="4">
                  <c:v>3.9801156345686826</c:v>
                </c:pt>
                <c:pt idx="5">
                  <c:v>3.9819909989533451</c:v>
                </c:pt>
                <c:pt idx="6">
                  <c:v>3.9758722501399673</c:v>
                </c:pt>
                <c:pt idx="7">
                  <c:v>3.9987384834368536</c:v>
                </c:pt>
                <c:pt idx="8">
                  <c:v>3.983671459999647</c:v>
                </c:pt>
                <c:pt idx="9">
                  <c:v>3.9781020618751186</c:v>
                </c:pt>
                <c:pt idx="10">
                  <c:v>3.9658930454287935</c:v>
                </c:pt>
                <c:pt idx="11">
                  <c:v>3.9643642454932051</c:v>
                </c:pt>
                <c:pt idx="12">
                  <c:v>3.9663942064802966</c:v>
                </c:pt>
                <c:pt idx="13">
                  <c:v>3.9634148837450267</c:v>
                </c:pt>
                <c:pt idx="14">
                  <c:v>3.973073263066309</c:v>
                </c:pt>
                <c:pt idx="15">
                  <c:v>3.9787249694387001</c:v>
                </c:pt>
                <c:pt idx="16">
                  <c:v>3.9668955507891988</c:v>
                </c:pt>
                <c:pt idx="17">
                  <c:v>3.961981316271447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36C-4DC8-ACC3-F7BC423ECBD2}"/>
            </c:ext>
          </c:extLst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0.19053030303030161</c:v>
                </c:pt>
                <c:pt idx="1">
                  <c:v>0.26500000000000101</c:v>
                </c:pt>
                <c:pt idx="2">
                  <c:v>0.25999999999999979</c:v>
                </c:pt>
                <c:pt idx="3">
                  <c:v>0.26777777777777789</c:v>
                </c:pt>
                <c:pt idx="4">
                  <c:v>0.21000000000000041</c:v>
                </c:pt>
                <c:pt idx="5">
                  <c:v>0.13095238095238093</c:v>
                </c:pt>
                <c:pt idx="6">
                  <c:v>0.17000000000000037</c:v>
                </c:pt>
                <c:pt idx="7">
                  <c:v>0.25681159420289834</c:v>
                </c:pt>
                <c:pt idx="8">
                  <c:v>0.16637152391546062</c:v>
                </c:pt>
                <c:pt idx="9">
                  <c:v>0.11500000000000021</c:v>
                </c:pt>
                <c:pt idx="10">
                  <c:v>0.125</c:v>
                </c:pt>
                <c:pt idx="11">
                  <c:v>0.12056925996204981</c:v>
                </c:pt>
                <c:pt idx="12">
                  <c:v>0.13003861003861061</c:v>
                </c:pt>
                <c:pt idx="13">
                  <c:v>0.12763157894736965</c:v>
                </c:pt>
                <c:pt idx="14">
                  <c:v>0.1070009737098343</c:v>
                </c:pt>
                <c:pt idx="15">
                  <c:v>0.13866666666666694</c:v>
                </c:pt>
                <c:pt idx="16">
                  <c:v>0.12184210526315775</c:v>
                </c:pt>
                <c:pt idx="17">
                  <c:v>0.14375000000000071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36C-4DC8-ACC3-F7BC423ECBD2}"/>
            </c:ext>
          </c:extLst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36C-4DC8-ACC3-F7BC423ECBD2}"/>
            </c:ext>
          </c:extLst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36C-4DC8-ACC3-F7BC423E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63936"/>
        <c:axId val="324265856"/>
      </c:lineChart>
      <c:catAx>
        <c:axId val="324263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265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265856"/>
        <c:scaling>
          <c:orientation val="minMax"/>
          <c:max val="4.4000000000000004"/>
          <c:min val="3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26393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63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1.9671874999999992</c:v>
                </c:pt>
                <c:pt idx="2">
                  <c:v>1.973125</c:v>
                </c:pt>
                <c:pt idx="3">
                  <c:v>1.9968749999999995</c:v>
                </c:pt>
                <c:pt idx="4">
                  <c:v>1.9509375000000007</c:v>
                </c:pt>
                <c:pt idx="5">
                  <c:v>1.9737499999999992</c:v>
                </c:pt>
                <c:pt idx="6">
                  <c:v>1.9787499999999993</c:v>
                </c:pt>
                <c:pt idx="7">
                  <c:v>1.9715624999999997</c:v>
                </c:pt>
                <c:pt idx="8">
                  <c:v>1.9819999999999998</c:v>
                </c:pt>
                <c:pt idx="9">
                  <c:v>1.9915789473684209</c:v>
                </c:pt>
                <c:pt idx="10">
                  <c:v>2.0118421052631574</c:v>
                </c:pt>
                <c:pt idx="11">
                  <c:v>2.0007894736842107</c:v>
                </c:pt>
                <c:pt idx="12">
                  <c:v>1.9935617760617768</c:v>
                </c:pt>
                <c:pt idx="13">
                  <c:v>1.9923684210526318</c:v>
                </c:pt>
                <c:pt idx="14">
                  <c:v>1.9889473684210526</c:v>
                </c:pt>
                <c:pt idx="15">
                  <c:v>2.0052316602316602</c:v>
                </c:pt>
                <c:pt idx="16">
                  <c:v>1.9957894736842094</c:v>
                </c:pt>
                <c:pt idx="17">
                  <c:v>2.0037500000000001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2-4B12-A264-CEC0AC4F8F5F}"/>
            </c:ext>
          </c:extLst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2">
                  <c:v>2.0481609195402304</c:v>
                </c:pt>
                <c:pt idx="3">
                  <c:v>2.039605263157894</c:v>
                </c:pt>
                <c:pt idx="4">
                  <c:v>2.0527160493827163</c:v>
                </c:pt>
                <c:pt idx="5">
                  <c:v>2.0375862068965525</c:v>
                </c:pt>
                <c:pt idx="6">
                  <c:v>2.0340963855421696</c:v>
                </c:pt>
                <c:pt idx="7">
                  <c:v>2.032337662337663</c:v>
                </c:pt>
                <c:pt idx="8">
                  <c:v>2.0249295774647895</c:v>
                </c:pt>
                <c:pt idx="9">
                  <c:v>1.9395890410958911</c:v>
                </c:pt>
                <c:pt idx="10">
                  <c:v>1.9156756756756763</c:v>
                </c:pt>
                <c:pt idx="11">
                  <c:v>1.9251428571428579</c:v>
                </c:pt>
                <c:pt idx="12">
                  <c:v>1.8518309859154924</c:v>
                </c:pt>
                <c:pt idx="13">
                  <c:v>2.0411111111111109</c:v>
                </c:pt>
                <c:pt idx="14">
                  <c:v>2.0411111111111109</c:v>
                </c:pt>
                <c:pt idx="15">
                  <c:v>2.0368181818181825</c:v>
                </c:pt>
                <c:pt idx="16">
                  <c:v>2.0178823529411769</c:v>
                </c:pt>
                <c:pt idx="17">
                  <c:v>2.0319318181818184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2-4B12-A264-CEC0AC4F8F5F}"/>
            </c:ext>
          </c:extLst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TBIL!$D$3:$D$20</c:f>
              <c:numCache>
                <c:formatCode>0.00\ </c:formatCode>
                <c:ptCount val="18"/>
                <c:pt idx="1">
                  <c:v>1.9228571428571428</c:v>
                </c:pt>
                <c:pt idx="2">
                  <c:v>1.9000000000000004</c:v>
                </c:pt>
                <c:pt idx="3">
                  <c:v>1.8699999999999999</c:v>
                </c:pt>
                <c:pt idx="4">
                  <c:v>1.9037500000000001</c:v>
                </c:pt>
                <c:pt idx="5">
                  <c:v>1.8775000000000002</c:v>
                </c:pt>
                <c:pt idx="6">
                  <c:v>1.8272727272727272</c:v>
                </c:pt>
                <c:pt idx="7">
                  <c:v>1.9416666666666667</c:v>
                </c:pt>
                <c:pt idx="8">
                  <c:v>1.916923076923077</c:v>
                </c:pt>
                <c:pt idx="9">
                  <c:v>1.9430769230769231</c:v>
                </c:pt>
                <c:pt idx="10">
                  <c:v>1.9715384615384615</c:v>
                </c:pt>
                <c:pt idx="11">
                  <c:v>1.9737500000000001</c:v>
                </c:pt>
                <c:pt idx="12">
                  <c:v>1.9414285714285715</c:v>
                </c:pt>
                <c:pt idx="13">
                  <c:v>1.982</c:v>
                </c:pt>
                <c:pt idx="14">
                  <c:v>2.0426666666666669</c:v>
                </c:pt>
                <c:pt idx="15">
                  <c:v>2.0261538461538455</c:v>
                </c:pt>
                <c:pt idx="16">
                  <c:v>1.9812499999999997</c:v>
                </c:pt>
                <c:pt idx="17">
                  <c:v>2.0049999999999994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22-4B12-A264-CEC0AC4F8F5F}"/>
            </c:ext>
          </c:extLst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1">
                  <c:v>1.9935483870967738</c:v>
                </c:pt>
                <c:pt idx="2">
                  <c:v>1.9916129032258059</c:v>
                </c:pt>
                <c:pt idx="3">
                  <c:v>2.0048387096774194</c:v>
                </c:pt>
                <c:pt idx="4">
                  <c:v>1.9863333333333333</c:v>
                </c:pt>
                <c:pt idx="5">
                  <c:v>1.9919354838709677</c:v>
                </c:pt>
                <c:pt idx="6">
                  <c:v>1.9948387096774189</c:v>
                </c:pt>
                <c:pt idx="7">
                  <c:v>1.9746666666666668</c:v>
                </c:pt>
                <c:pt idx="8">
                  <c:v>1.9674193548387098</c:v>
                </c:pt>
                <c:pt idx="9">
                  <c:v>1.9741935483870967</c:v>
                </c:pt>
                <c:pt idx="10">
                  <c:v>1.9954838709677418</c:v>
                </c:pt>
                <c:pt idx="11">
                  <c:v>1.9741935483870967</c:v>
                </c:pt>
                <c:pt idx="12">
                  <c:v>1.9769999999999999</c:v>
                </c:pt>
                <c:pt idx="13">
                  <c:v>1.966</c:v>
                </c:pt>
                <c:pt idx="14">
                  <c:v>1.962</c:v>
                </c:pt>
                <c:pt idx="15">
                  <c:v>1.9929999999999999</c:v>
                </c:pt>
                <c:pt idx="16">
                  <c:v>1.98</c:v>
                </c:pt>
                <c:pt idx="17">
                  <c:v>1.9710000000000001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22-4B12-A264-CEC0AC4F8F5F}"/>
            </c:ext>
          </c:extLst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1.8689999999999998</c:v>
                </c:pt>
                <c:pt idx="2">
                  <c:v>1.859</c:v>
                </c:pt>
                <c:pt idx="3">
                  <c:v>1.8642857142857143</c:v>
                </c:pt>
                <c:pt idx="4">
                  <c:v>1.8704545454545454</c:v>
                </c:pt>
                <c:pt idx="5">
                  <c:v>1.9680952380952372</c:v>
                </c:pt>
                <c:pt idx="6">
                  <c:v>1.9710526315789472</c:v>
                </c:pt>
                <c:pt idx="7">
                  <c:v>1.855</c:v>
                </c:pt>
                <c:pt idx="8">
                  <c:v>1.8847619047619046</c:v>
                </c:pt>
                <c:pt idx="9">
                  <c:v>1.8794444444444443</c:v>
                </c:pt>
                <c:pt idx="10">
                  <c:v>1.8850000000000002</c:v>
                </c:pt>
                <c:pt idx="11">
                  <c:v>1.9188235294117646</c:v>
                </c:pt>
                <c:pt idx="12">
                  <c:v>1.8993333333333333</c:v>
                </c:pt>
                <c:pt idx="13">
                  <c:v>1.8565217391304345</c:v>
                </c:pt>
                <c:pt idx="14">
                  <c:v>1.8770588235294117</c:v>
                </c:pt>
                <c:pt idx="15">
                  <c:v>1.8752941176470592</c:v>
                </c:pt>
                <c:pt idx="16">
                  <c:v>1.8822727272727269</c:v>
                </c:pt>
                <c:pt idx="17">
                  <c:v>1.8770000000000002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22-4B12-A264-CEC0AC4F8F5F}"/>
            </c:ext>
          </c:extLst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0">
                  <c:v>2.1172463768115941</c:v>
                </c:pt>
                <c:pt idx="1">
                  <c:v>2.0976282051282049</c:v>
                </c:pt>
                <c:pt idx="2">
                  <c:v>2.0878828828828815</c:v>
                </c:pt>
                <c:pt idx="3">
                  <c:v>2.0858333333333334</c:v>
                </c:pt>
                <c:pt idx="4">
                  <c:v>2.0853030303030304</c:v>
                </c:pt>
                <c:pt idx="5">
                  <c:v>2.0797839506172839</c:v>
                </c:pt>
                <c:pt idx="6">
                  <c:v>2.0738461538461532</c:v>
                </c:pt>
                <c:pt idx="7">
                  <c:v>2.0877430555555558</c:v>
                </c:pt>
                <c:pt idx="8">
                  <c:v>2.0820114942528734</c:v>
                </c:pt>
                <c:pt idx="9">
                  <c:v>2.0811538461538466</c:v>
                </c:pt>
                <c:pt idx="10">
                  <c:v>2.078288288288288</c:v>
                </c:pt>
                <c:pt idx="11">
                  <c:v>2.1069047619047625</c:v>
                </c:pt>
                <c:pt idx="12">
                  <c:v>2.0861419753086428</c:v>
                </c:pt>
                <c:pt idx="13">
                  <c:v>2.0972072072072074</c:v>
                </c:pt>
                <c:pt idx="14">
                  <c:v>2.0879523809523803</c:v>
                </c:pt>
                <c:pt idx="15">
                  <c:v>2.0529901960784307</c:v>
                </c:pt>
                <c:pt idx="16">
                  <c:v>2.046388888888889</c:v>
                </c:pt>
                <c:pt idx="17">
                  <c:v>2.0631159420289853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22-4B12-A264-CEC0AC4F8F5F}"/>
            </c:ext>
          </c:extLst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3">
                  <c:v>1.962</c:v>
                </c:pt>
                <c:pt idx="4">
                  <c:v>1.958</c:v>
                </c:pt>
                <c:pt idx="5">
                  <c:v>2.0720000000000001</c:v>
                </c:pt>
                <c:pt idx="6">
                  <c:v>2.0670000000000002</c:v>
                </c:pt>
                <c:pt idx="7">
                  <c:v>2.0649999999999999</c:v>
                </c:pt>
                <c:pt idx="8">
                  <c:v>2.048</c:v>
                </c:pt>
                <c:pt idx="9">
                  <c:v>2.0299999999999998</c:v>
                </c:pt>
                <c:pt idx="10">
                  <c:v>2.048</c:v>
                </c:pt>
                <c:pt idx="11">
                  <c:v>2.052</c:v>
                </c:pt>
                <c:pt idx="12">
                  <c:v>2.0579999999999998</c:v>
                </c:pt>
                <c:pt idx="13">
                  <c:v>2.0459999999999998</c:v>
                </c:pt>
                <c:pt idx="14">
                  <c:v>2.0459999999999998</c:v>
                </c:pt>
                <c:pt idx="15">
                  <c:v>2.0395499999999998</c:v>
                </c:pt>
                <c:pt idx="16">
                  <c:v>2.0379999999999998</c:v>
                </c:pt>
                <c:pt idx="17">
                  <c:v>2.0289999999999999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22-4B12-A264-CEC0AC4F8F5F}"/>
            </c:ext>
          </c:extLst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0">
                  <c:v>1.96</c:v>
                </c:pt>
                <c:pt idx="1">
                  <c:v>1.92</c:v>
                </c:pt>
                <c:pt idx="2">
                  <c:v>2.02</c:v>
                </c:pt>
                <c:pt idx="3">
                  <c:v>2.0099999999999998</c:v>
                </c:pt>
                <c:pt idx="4">
                  <c:v>1.97</c:v>
                </c:pt>
                <c:pt idx="5">
                  <c:v>2.0099999999999998</c:v>
                </c:pt>
                <c:pt idx="6">
                  <c:v>1.98</c:v>
                </c:pt>
                <c:pt idx="7">
                  <c:v>2.0699999999999998</c:v>
                </c:pt>
                <c:pt idx="8">
                  <c:v>2.0099999999999998</c:v>
                </c:pt>
                <c:pt idx="9">
                  <c:v>2.08</c:v>
                </c:pt>
                <c:pt idx="10">
                  <c:v>2.12</c:v>
                </c:pt>
                <c:pt idx="11">
                  <c:v>2.0699999999999998</c:v>
                </c:pt>
                <c:pt idx="12">
                  <c:v>2.06</c:v>
                </c:pt>
                <c:pt idx="13">
                  <c:v>2.04</c:v>
                </c:pt>
                <c:pt idx="14">
                  <c:v>2.0699999999999998</c:v>
                </c:pt>
                <c:pt idx="15">
                  <c:v>2.11</c:v>
                </c:pt>
                <c:pt idx="16">
                  <c:v>2.11</c:v>
                </c:pt>
                <c:pt idx="17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A22-4B12-A264-CEC0AC4F8F5F}"/>
            </c:ext>
          </c:extLst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2.0099999999999998</c:v>
                </c:pt>
                <c:pt idx="14">
                  <c:v>2.0099999999999998</c:v>
                </c:pt>
                <c:pt idx="15">
                  <c:v>2.0099999999999998</c:v>
                </c:pt>
                <c:pt idx="16">
                  <c:v>2</c:v>
                </c:pt>
                <c:pt idx="1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A22-4B12-A264-CEC0AC4F8F5F}"/>
            </c:ext>
          </c:extLst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1">
                  <c:v>2.1</c:v>
                </c:pt>
                <c:pt idx="2">
                  <c:v>2</c:v>
                </c:pt>
                <c:pt idx="3">
                  <c:v>2.1</c:v>
                </c:pt>
                <c:pt idx="4">
                  <c:v>1.9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1.9416666666666664</c:v>
                </c:pt>
                <c:pt idx="9">
                  <c:v>1.9083333333333332</c:v>
                </c:pt>
                <c:pt idx="10">
                  <c:v>1.9250000000000003</c:v>
                </c:pt>
                <c:pt idx="11">
                  <c:v>1.9416666666666664</c:v>
                </c:pt>
                <c:pt idx="12">
                  <c:v>1.9307692307692306</c:v>
                </c:pt>
                <c:pt idx="13">
                  <c:v>1.8999999999999992</c:v>
                </c:pt>
                <c:pt idx="14">
                  <c:v>1.8846153846153846</c:v>
                </c:pt>
                <c:pt idx="15">
                  <c:v>1.8733333333333335</c:v>
                </c:pt>
                <c:pt idx="16">
                  <c:v>1.9</c:v>
                </c:pt>
                <c:pt idx="17">
                  <c:v>1.8384615384615384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A22-4B12-A264-CEC0AC4F8F5F}"/>
            </c:ext>
          </c:extLst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A22-4B12-A264-CEC0AC4F8F5F}"/>
            </c:ext>
          </c:extLst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2.038623188405797</c:v>
                </c:pt>
                <c:pt idx="1">
                  <c:v>1.983777654385265</c:v>
                </c:pt>
                <c:pt idx="2">
                  <c:v>1.9866424117387684</c:v>
                </c:pt>
                <c:pt idx="3">
                  <c:v>1.9933438020454362</c:v>
                </c:pt>
                <c:pt idx="4">
                  <c:v>1.9677494458473626</c:v>
                </c:pt>
                <c:pt idx="5">
                  <c:v>2.0010650879480041</c:v>
                </c:pt>
                <c:pt idx="6">
                  <c:v>1.9926856607917416</c:v>
                </c:pt>
                <c:pt idx="7">
                  <c:v>1.9997976551226551</c:v>
                </c:pt>
                <c:pt idx="8">
                  <c:v>1.9857712074908018</c:v>
                </c:pt>
                <c:pt idx="9">
                  <c:v>1.9827370083859954</c:v>
                </c:pt>
                <c:pt idx="10">
                  <c:v>1.9950828401733325</c:v>
                </c:pt>
                <c:pt idx="11">
                  <c:v>1.9963270837197356</c:v>
                </c:pt>
                <c:pt idx="12">
                  <c:v>1.9798065872817046</c:v>
                </c:pt>
                <c:pt idx="13">
                  <c:v>1.9931208478501383</c:v>
                </c:pt>
                <c:pt idx="14">
                  <c:v>2.0010351735296004</c:v>
                </c:pt>
                <c:pt idx="15">
                  <c:v>2.0022371335262514</c:v>
                </c:pt>
                <c:pt idx="16">
                  <c:v>1.9951583442787002</c:v>
                </c:pt>
                <c:pt idx="17">
                  <c:v>1.9859259298672343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A22-4B12-A264-CEC0AC4F8F5F}"/>
            </c:ext>
          </c:extLst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0.15724637681159415</c:v>
                </c:pt>
                <c:pt idx="1">
                  <c:v>0.23100000000000032</c:v>
                </c:pt>
                <c:pt idx="2">
                  <c:v>0.2288828828828815</c:v>
                </c:pt>
                <c:pt idx="3">
                  <c:v>0.23571428571428577</c:v>
                </c:pt>
                <c:pt idx="4">
                  <c:v>0.21484848484848507</c:v>
                </c:pt>
                <c:pt idx="5">
                  <c:v>0.20228395061728377</c:v>
                </c:pt>
                <c:pt idx="6">
                  <c:v>0.24657342657342607</c:v>
                </c:pt>
                <c:pt idx="7">
                  <c:v>0.23274305555555586</c:v>
                </c:pt>
                <c:pt idx="8">
                  <c:v>0.19724958949096871</c:v>
                </c:pt>
                <c:pt idx="9">
                  <c:v>0.20170940170940233</c:v>
                </c:pt>
                <c:pt idx="10">
                  <c:v>0.23499999999999988</c:v>
                </c:pt>
                <c:pt idx="11">
                  <c:v>0.18808123249299791</c:v>
                </c:pt>
                <c:pt idx="12">
                  <c:v>0.23431098939315032</c:v>
                </c:pt>
                <c:pt idx="13">
                  <c:v>0.24068546807677293</c:v>
                </c:pt>
                <c:pt idx="14">
                  <c:v>0.21089355742296867</c:v>
                </c:pt>
                <c:pt idx="15">
                  <c:v>0.23666666666666636</c:v>
                </c:pt>
                <c:pt idx="16">
                  <c:v>0.227727272727273</c:v>
                </c:pt>
                <c:pt idx="17">
                  <c:v>0.22465440356744693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A22-4B12-A264-CEC0AC4F8F5F}"/>
            </c:ext>
          </c:extLst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1.8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A22-4B12-A264-CEC0AC4F8F5F}"/>
            </c:ext>
          </c:extLst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2.4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2.4</c:v>
                </c:pt>
                <c:pt idx="17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A22-4B12-A264-CEC0AC4F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742528"/>
        <c:axId val="324769280"/>
      </c:lineChart>
      <c:catAx>
        <c:axId val="32474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769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769280"/>
        <c:scaling>
          <c:orientation val="minMax"/>
          <c:max val="2.7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742528"/>
        <c:crosses val="autoZero"/>
        <c:crossBetween val="between"/>
        <c:majorUnit val="0.300000000000000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11"/>
          <c:y val="0.11784182453352825"/>
          <c:w val="0.1593266128358154"/>
          <c:h val="0.87106801157797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72913992297846E-2"/>
          <c:y val="7.6158940397350966E-2"/>
          <c:w val="0.69833119383825359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1.9096874999999998</c:v>
                </c:pt>
                <c:pt idx="2">
                  <c:v>1.9212499999999999</c:v>
                </c:pt>
                <c:pt idx="3">
                  <c:v>1.9490624999999999</c:v>
                </c:pt>
                <c:pt idx="4">
                  <c:v>1.8937500000000003</c:v>
                </c:pt>
                <c:pt idx="5">
                  <c:v>1.9068749999999994</c:v>
                </c:pt>
                <c:pt idx="6">
                  <c:v>1.899375</c:v>
                </c:pt>
                <c:pt idx="7">
                  <c:v>1.9128124999999994</c:v>
                </c:pt>
                <c:pt idx="8">
                  <c:v>1.9233333333333329</c:v>
                </c:pt>
                <c:pt idx="9">
                  <c:v>1.9294736842105262</c:v>
                </c:pt>
                <c:pt idx="10">
                  <c:v>1.9315789473684213</c:v>
                </c:pt>
                <c:pt idx="11">
                  <c:v>1.9292105263157895</c:v>
                </c:pt>
                <c:pt idx="12">
                  <c:v>1.9266505791505788</c:v>
                </c:pt>
                <c:pt idx="13">
                  <c:v>1.9321052631578952</c:v>
                </c:pt>
                <c:pt idx="14">
                  <c:v>1.9449999999999998</c:v>
                </c:pt>
                <c:pt idx="15">
                  <c:v>1.9133301158301159</c:v>
                </c:pt>
                <c:pt idx="16">
                  <c:v>1.9147368421052628</c:v>
                </c:pt>
                <c:pt idx="17">
                  <c:v>1.9087499999999995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8-4647-8374-7BABA1E7E8D5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2">
                  <c:v>1.9481944444444439</c:v>
                </c:pt>
                <c:pt idx="3">
                  <c:v>1.9372000000000007</c:v>
                </c:pt>
                <c:pt idx="4">
                  <c:v>1.9239240506329116</c:v>
                </c:pt>
                <c:pt idx="5">
                  <c:v>1.9163953488372094</c:v>
                </c:pt>
                <c:pt idx="6">
                  <c:v>1.9122891566265057</c:v>
                </c:pt>
                <c:pt idx="7">
                  <c:v>1.8764556962025321</c:v>
                </c:pt>
                <c:pt idx="8">
                  <c:v>1.8666666666666658</c:v>
                </c:pt>
                <c:pt idx="9">
                  <c:v>1.8668571428571434</c:v>
                </c:pt>
                <c:pt idx="10">
                  <c:v>1.8661971830985915</c:v>
                </c:pt>
                <c:pt idx="11">
                  <c:v>1.8713333333333337</c:v>
                </c:pt>
                <c:pt idx="12">
                  <c:v>1.9577464788732386</c:v>
                </c:pt>
                <c:pt idx="13">
                  <c:v>1.9458108108108101</c:v>
                </c:pt>
                <c:pt idx="14">
                  <c:v>1.9458108108108101</c:v>
                </c:pt>
                <c:pt idx="15">
                  <c:v>1.9321250000000003</c:v>
                </c:pt>
                <c:pt idx="16">
                  <c:v>1.914482758620689</c:v>
                </c:pt>
                <c:pt idx="17">
                  <c:v>1.9068539325842691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8-4647-8374-7BABA1E7E8D5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1.9243333333333335</c:v>
                </c:pt>
                <c:pt idx="2">
                  <c:v>1.9565000000000001</c:v>
                </c:pt>
                <c:pt idx="3">
                  <c:v>1.9376666666666664</c:v>
                </c:pt>
                <c:pt idx="4">
                  <c:v>1.9368750000000001</c:v>
                </c:pt>
                <c:pt idx="5">
                  <c:v>1.9139230769230766</c:v>
                </c:pt>
                <c:pt idx="6">
                  <c:v>1.8205384615384612</c:v>
                </c:pt>
                <c:pt idx="7">
                  <c:v>1.8553999999999997</c:v>
                </c:pt>
                <c:pt idx="8">
                  <c:v>1.8633333333333335</c:v>
                </c:pt>
                <c:pt idx="9">
                  <c:v>1.8972857142857145</c:v>
                </c:pt>
                <c:pt idx="10">
                  <c:v>1.8858333333333333</c:v>
                </c:pt>
                <c:pt idx="11">
                  <c:v>1.883733333333333</c:v>
                </c:pt>
                <c:pt idx="12">
                  <c:v>1.9377272727272725</c:v>
                </c:pt>
                <c:pt idx="13">
                  <c:v>1.9726111111111113</c:v>
                </c:pt>
                <c:pt idx="14">
                  <c:v>1.9420000000000002</c:v>
                </c:pt>
                <c:pt idx="15">
                  <c:v>1.8952307692307691</c:v>
                </c:pt>
                <c:pt idx="16">
                  <c:v>1.8597333333333335</c:v>
                </c:pt>
                <c:pt idx="17">
                  <c:v>1.885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38-4647-8374-7BABA1E7E8D5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1">
                  <c:v>1.9082258064516122</c:v>
                </c:pt>
                <c:pt idx="2">
                  <c:v>1.9142903225806451</c:v>
                </c:pt>
                <c:pt idx="3">
                  <c:v>1.8885483870967747</c:v>
                </c:pt>
                <c:pt idx="4">
                  <c:v>1.8845666666666667</c:v>
                </c:pt>
                <c:pt idx="5">
                  <c:v>1.9084193548387094</c:v>
                </c:pt>
                <c:pt idx="6">
                  <c:v>1.9093225806451608</c:v>
                </c:pt>
                <c:pt idx="7">
                  <c:v>1.8966666666666667</c:v>
                </c:pt>
                <c:pt idx="8">
                  <c:v>1.9281290322580644</c:v>
                </c:pt>
                <c:pt idx="9">
                  <c:v>1.9240967741935486</c:v>
                </c:pt>
                <c:pt idx="10">
                  <c:v>1.9403548387096772</c:v>
                </c:pt>
                <c:pt idx="11">
                  <c:v>1.9240967741935486</c:v>
                </c:pt>
                <c:pt idx="12">
                  <c:v>1.9370000000000001</c:v>
                </c:pt>
                <c:pt idx="13">
                  <c:v>1.99</c:v>
                </c:pt>
                <c:pt idx="14">
                  <c:v>2.0009999999999999</c:v>
                </c:pt>
                <c:pt idx="15">
                  <c:v>1.9159999999999999</c:v>
                </c:pt>
                <c:pt idx="16">
                  <c:v>1.9079999999999999</c:v>
                </c:pt>
                <c:pt idx="17">
                  <c:v>1.901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8-4647-8374-7BABA1E7E8D5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1.9175</c:v>
                </c:pt>
                <c:pt idx="2">
                  <c:v>1.9380000000000002</c:v>
                </c:pt>
                <c:pt idx="3">
                  <c:v>1.9294444444444443</c:v>
                </c:pt>
                <c:pt idx="4">
                  <c:v>1.9272727272727275</c:v>
                </c:pt>
                <c:pt idx="5">
                  <c:v>1.922857142857143</c:v>
                </c:pt>
                <c:pt idx="6">
                  <c:v>1.9252631578947368</c:v>
                </c:pt>
                <c:pt idx="7">
                  <c:v>1.9280952380952379</c:v>
                </c:pt>
                <c:pt idx="8">
                  <c:v>1.9314285714285713</c:v>
                </c:pt>
                <c:pt idx="9">
                  <c:v>1.9305555555555556</c:v>
                </c:pt>
                <c:pt idx="10">
                  <c:v>1.9149999999999998</c:v>
                </c:pt>
                <c:pt idx="11">
                  <c:v>1.9205882352941175</c:v>
                </c:pt>
                <c:pt idx="12">
                  <c:v>1.9219999999999999</c:v>
                </c:pt>
                <c:pt idx="13">
                  <c:v>1.9530434782608694</c:v>
                </c:pt>
                <c:pt idx="14">
                  <c:v>1.9905882352941173</c:v>
                </c:pt>
                <c:pt idx="15">
                  <c:v>1.9982352941176467</c:v>
                </c:pt>
                <c:pt idx="16">
                  <c:v>1.9813636363636362</c:v>
                </c:pt>
                <c:pt idx="17">
                  <c:v>1.9530000000000001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38-4647-8374-7BABA1E7E8D5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1.9814375000000002</c:v>
                </c:pt>
                <c:pt idx="1">
                  <c:v>1.926705128205128</c:v>
                </c:pt>
                <c:pt idx="2">
                  <c:v>1.9436306306306306</c:v>
                </c:pt>
                <c:pt idx="3">
                  <c:v>1.9418390804597701</c:v>
                </c:pt>
                <c:pt idx="4">
                  <c:v>1.9651190476190472</c:v>
                </c:pt>
                <c:pt idx="5">
                  <c:v>1.9197777777777776</c:v>
                </c:pt>
                <c:pt idx="6">
                  <c:v>1.9055769230769231</c:v>
                </c:pt>
                <c:pt idx="7">
                  <c:v>1.9613974358974358</c:v>
                </c:pt>
                <c:pt idx="8">
                  <c:v>1.9952183908045977</c:v>
                </c:pt>
                <c:pt idx="9">
                  <c:v>1.9033333333333329</c:v>
                </c:pt>
                <c:pt idx="10">
                  <c:v>1.8729193548387093</c:v>
                </c:pt>
                <c:pt idx="11">
                  <c:v>1.9520714285714289</c:v>
                </c:pt>
                <c:pt idx="12">
                  <c:v>1.9321666666666668</c:v>
                </c:pt>
                <c:pt idx="13">
                  <c:v>1.9022499999999996</c:v>
                </c:pt>
                <c:pt idx="14">
                  <c:v>2.0053428571428569</c:v>
                </c:pt>
                <c:pt idx="15">
                  <c:v>1.9576617647058825</c:v>
                </c:pt>
                <c:pt idx="16">
                  <c:v>1.9033636363636361</c:v>
                </c:pt>
                <c:pt idx="17">
                  <c:v>1.9074999999999991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38-4647-8374-7BABA1E7E8D5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3">
                  <c:v>1.9179999999999999</c:v>
                </c:pt>
                <c:pt idx="4">
                  <c:v>1.8740000000000001</c:v>
                </c:pt>
                <c:pt idx="5">
                  <c:v>1.879</c:v>
                </c:pt>
                <c:pt idx="6">
                  <c:v>1.873</c:v>
                </c:pt>
                <c:pt idx="7">
                  <c:v>1.877</c:v>
                </c:pt>
                <c:pt idx="8">
                  <c:v>1.869</c:v>
                </c:pt>
                <c:pt idx="9">
                  <c:v>1.863</c:v>
                </c:pt>
                <c:pt idx="10">
                  <c:v>1.8759999999999999</c:v>
                </c:pt>
                <c:pt idx="11">
                  <c:v>1.883</c:v>
                </c:pt>
                <c:pt idx="12">
                  <c:v>1.9139999999999999</c:v>
                </c:pt>
                <c:pt idx="13">
                  <c:v>1.9119999999999999</c:v>
                </c:pt>
                <c:pt idx="14">
                  <c:v>1.9119999999999999</c:v>
                </c:pt>
                <c:pt idx="15">
                  <c:v>1.897</c:v>
                </c:pt>
                <c:pt idx="16">
                  <c:v>1.883</c:v>
                </c:pt>
                <c:pt idx="17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38-4647-8374-7BABA1E7E8D5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0">
                  <c:v>1.978</c:v>
                </c:pt>
                <c:pt idx="1">
                  <c:v>2.0329999999999999</c:v>
                </c:pt>
                <c:pt idx="2">
                  <c:v>2.0139999999999998</c:v>
                </c:pt>
                <c:pt idx="3">
                  <c:v>1.986</c:v>
                </c:pt>
                <c:pt idx="4">
                  <c:v>1.9630000000000001</c:v>
                </c:pt>
                <c:pt idx="5">
                  <c:v>1.9350000000000001</c:v>
                </c:pt>
                <c:pt idx="6">
                  <c:v>1.927</c:v>
                </c:pt>
                <c:pt idx="7">
                  <c:v>1.976</c:v>
                </c:pt>
                <c:pt idx="8">
                  <c:v>1.9319999999999999</c:v>
                </c:pt>
                <c:pt idx="9">
                  <c:v>1.9239999999999999</c:v>
                </c:pt>
                <c:pt idx="10">
                  <c:v>1.919</c:v>
                </c:pt>
                <c:pt idx="11">
                  <c:v>1.9690000000000001</c:v>
                </c:pt>
                <c:pt idx="12">
                  <c:v>1.954</c:v>
                </c:pt>
                <c:pt idx="13">
                  <c:v>1.915</c:v>
                </c:pt>
                <c:pt idx="14">
                  <c:v>1.907</c:v>
                </c:pt>
                <c:pt idx="15">
                  <c:v>1.954</c:v>
                </c:pt>
                <c:pt idx="16">
                  <c:v>1.92</c:v>
                </c:pt>
                <c:pt idx="17">
                  <c:v>1.909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38-4647-8374-7BABA1E7E8D5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1">
                  <c:v>1.94</c:v>
                </c:pt>
                <c:pt idx="2">
                  <c:v>1.97</c:v>
                </c:pt>
                <c:pt idx="3">
                  <c:v>1.98</c:v>
                </c:pt>
                <c:pt idx="4">
                  <c:v>1.96</c:v>
                </c:pt>
                <c:pt idx="5">
                  <c:v>1.95</c:v>
                </c:pt>
                <c:pt idx="6">
                  <c:v>1.94</c:v>
                </c:pt>
                <c:pt idx="7">
                  <c:v>1.93</c:v>
                </c:pt>
                <c:pt idx="8">
                  <c:v>1.93</c:v>
                </c:pt>
                <c:pt idx="9">
                  <c:v>1.97</c:v>
                </c:pt>
                <c:pt idx="10">
                  <c:v>1.98</c:v>
                </c:pt>
                <c:pt idx="11">
                  <c:v>1.94</c:v>
                </c:pt>
                <c:pt idx="12">
                  <c:v>1.93</c:v>
                </c:pt>
                <c:pt idx="13">
                  <c:v>1.96</c:v>
                </c:pt>
                <c:pt idx="14">
                  <c:v>1.96</c:v>
                </c:pt>
                <c:pt idx="15">
                  <c:v>1.95</c:v>
                </c:pt>
                <c:pt idx="16">
                  <c:v>1.93</c:v>
                </c:pt>
                <c:pt idx="17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38-4647-8374-7BABA1E7E8D5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1.83</c:v>
                </c:pt>
                <c:pt idx="2">
                  <c:v>1.83</c:v>
                </c:pt>
                <c:pt idx="3">
                  <c:v>1.82</c:v>
                </c:pt>
                <c:pt idx="4">
                  <c:v>1.86</c:v>
                </c:pt>
                <c:pt idx="5">
                  <c:v>1.91</c:v>
                </c:pt>
                <c:pt idx="6">
                  <c:v>1.95</c:v>
                </c:pt>
                <c:pt idx="7">
                  <c:v>1.86</c:v>
                </c:pt>
                <c:pt idx="8">
                  <c:v>1.8454166666666667</c:v>
                </c:pt>
                <c:pt idx="9">
                  <c:v>1.8294166666666669</c:v>
                </c:pt>
                <c:pt idx="10">
                  <c:v>1.8611249999999999</c:v>
                </c:pt>
                <c:pt idx="11">
                  <c:v>1.9029999999999998</c:v>
                </c:pt>
                <c:pt idx="12">
                  <c:v>1.9043846153846158</c:v>
                </c:pt>
                <c:pt idx="13">
                  <c:v>1.9488214285714283</c:v>
                </c:pt>
                <c:pt idx="14">
                  <c:v>1.8986153846153846</c:v>
                </c:pt>
                <c:pt idx="15">
                  <c:v>1.9009333333333334</c:v>
                </c:pt>
                <c:pt idx="16">
                  <c:v>1.9</c:v>
                </c:pt>
                <c:pt idx="17">
                  <c:v>1.8720000000000001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38-4647-8374-7BABA1E7E8D5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1.92</c:v>
                </c:pt>
                <c:pt idx="1">
                  <c:v>1.92</c:v>
                </c:pt>
                <c:pt idx="2">
                  <c:v>1.92</c:v>
                </c:pt>
                <c:pt idx="3">
                  <c:v>1.92</c:v>
                </c:pt>
                <c:pt idx="4">
                  <c:v>1.92</c:v>
                </c:pt>
                <c:pt idx="5">
                  <c:v>1.92</c:v>
                </c:pt>
                <c:pt idx="6">
                  <c:v>1.92</c:v>
                </c:pt>
                <c:pt idx="7">
                  <c:v>1.92</c:v>
                </c:pt>
                <c:pt idx="8">
                  <c:v>1.92</c:v>
                </c:pt>
                <c:pt idx="9">
                  <c:v>1.92</c:v>
                </c:pt>
                <c:pt idx="10">
                  <c:v>1.92</c:v>
                </c:pt>
                <c:pt idx="11">
                  <c:v>1.92</c:v>
                </c:pt>
                <c:pt idx="12">
                  <c:v>1.92</c:v>
                </c:pt>
                <c:pt idx="13">
                  <c:v>1.92</c:v>
                </c:pt>
                <c:pt idx="14">
                  <c:v>1.92</c:v>
                </c:pt>
                <c:pt idx="15">
                  <c:v>1.92</c:v>
                </c:pt>
                <c:pt idx="16">
                  <c:v>1.92</c:v>
                </c:pt>
                <c:pt idx="17">
                  <c:v>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38-4647-8374-7BABA1E7E8D5}"/>
            </c:ext>
          </c:extLst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1.97971875</c:v>
                </c:pt>
                <c:pt idx="1">
                  <c:v>1.9236814709987591</c:v>
                </c:pt>
                <c:pt idx="2">
                  <c:v>1.937318377517302</c:v>
                </c:pt>
                <c:pt idx="3">
                  <c:v>1.9287761078667658</c:v>
                </c:pt>
                <c:pt idx="4">
                  <c:v>1.9188507492191356</c:v>
                </c:pt>
                <c:pt idx="5">
                  <c:v>1.9162247701233917</c:v>
                </c:pt>
                <c:pt idx="6">
                  <c:v>1.9062365279781788</c:v>
                </c:pt>
                <c:pt idx="7">
                  <c:v>1.9073827536861869</c:v>
                </c:pt>
                <c:pt idx="8">
                  <c:v>1.908452599449123</c:v>
                </c:pt>
                <c:pt idx="9">
                  <c:v>1.9038018871102487</c:v>
                </c:pt>
                <c:pt idx="10">
                  <c:v>1.9048008657348732</c:v>
                </c:pt>
                <c:pt idx="11">
                  <c:v>1.9176033631041549</c:v>
                </c:pt>
                <c:pt idx="12">
                  <c:v>1.9315675612802372</c:v>
                </c:pt>
                <c:pt idx="13">
                  <c:v>1.9431642091912114</c:v>
                </c:pt>
                <c:pt idx="14">
                  <c:v>1.9507357287863172</c:v>
                </c:pt>
                <c:pt idx="15">
                  <c:v>1.9314516277217753</c:v>
                </c:pt>
                <c:pt idx="16">
                  <c:v>1.9114680206786556</c:v>
                </c:pt>
                <c:pt idx="17">
                  <c:v>1.9103103932584269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38-4647-8374-7BABA1E7E8D5}"/>
            </c:ext>
          </c:extLst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3.4375000000002043E-3</c:v>
                </c:pt>
                <c:pt idx="1">
                  <c:v>0.20299999999999985</c:v>
                </c:pt>
                <c:pt idx="2">
                  <c:v>0.18399999999999972</c:v>
                </c:pt>
                <c:pt idx="3">
                  <c:v>0.16599999999999993</c:v>
                </c:pt>
                <c:pt idx="4">
                  <c:v>0.10511904761904711</c:v>
                </c:pt>
                <c:pt idx="5">
                  <c:v>7.0999999999999952E-2</c:v>
                </c:pt>
                <c:pt idx="6">
                  <c:v>0.12946153846153874</c:v>
                </c:pt>
                <c:pt idx="7">
                  <c:v>0.12060000000000026</c:v>
                </c:pt>
                <c:pt idx="8">
                  <c:v>0.14980172413793102</c:v>
                </c:pt>
                <c:pt idx="9">
                  <c:v>0.14058333333333306</c:v>
                </c:pt>
                <c:pt idx="10">
                  <c:v>0.11887500000000006</c:v>
                </c:pt>
                <c:pt idx="11">
                  <c:v>9.7666666666666346E-2</c:v>
                </c:pt>
                <c:pt idx="12">
                  <c:v>5.3361863488622818E-2</c:v>
                </c:pt>
                <c:pt idx="13">
                  <c:v>8.7750000000000439E-2</c:v>
                </c:pt>
                <c:pt idx="14">
                  <c:v>0.10672747252747228</c:v>
                </c:pt>
                <c:pt idx="15">
                  <c:v>0.10300452488687761</c:v>
                </c:pt>
                <c:pt idx="16">
                  <c:v>0.12163030303030276</c:v>
                </c:pt>
                <c:pt idx="17">
                  <c:v>8.0999999999999961E-2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F38-4647-8374-7BABA1E7E8D5}"/>
            </c:ext>
          </c:extLst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1.72</c:v>
                </c:pt>
                <c:pt idx="1">
                  <c:v>1.72</c:v>
                </c:pt>
                <c:pt idx="2">
                  <c:v>1.72</c:v>
                </c:pt>
                <c:pt idx="3">
                  <c:v>1.72</c:v>
                </c:pt>
                <c:pt idx="4">
                  <c:v>1.72</c:v>
                </c:pt>
                <c:pt idx="5">
                  <c:v>1.72</c:v>
                </c:pt>
                <c:pt idx="6">
                  <c:v>1.72</c:v>
                </c:pt>
                <c:pt idx="7">
                  <c:v>1.72</c:v>
                </c:pt>
                <c:pt idx="8">
                  <c:v>1.72</c:v>
                </c:pt>
                <c:pt idx="9">
                  <c:v>1.72</c:v>
                </c:pt>
                <c:pt idx="10">
                  <c:v>1.72</c:v>
                </c:pt>
                <c:pt idx="11">
                  <c:v>1.72</c:v>
                </c:pt>
                <c:pt idx="12">
                  <c:v>1.72</c:v>
                </c:pt>
                <c:pt idx="13">
                  <c:v>1.72</c:v>
                </c:pt>
                <c:pt idx="14">
                  <c:v>1.72</c:v>
                </c:pt>
                <c:pt idx="15">
                  <c:v>1.72</c:v>
                </c:pt>
                <c:pt idx="16">
                  <c:v>1.72</c:v>
                </c:pt>
                <c:pt idx="17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F38-4647-8374-7BABA1E7E8D5}"/>
            </c:ext>
          </c:extLst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2.12</c:v>
                </c:pt>
                <c:pt idx="1">
                  <c:v>2.12</c:v>
                </c:pt>
                <c:pt idx="2">
                  <c:v>2.12</c:v>
                </c:pt>
                <c:pt idx="3">
                  <c:v>2.12</c:v>
                </c:pt>
                <c:pt idx="4">
                  <c:v>2.12</c:v>
                </c:pt>
                <c:pt idx="5">
                  <c:v>2.12</c:v>
                </c:pt>
                <c:pt idx="6">
                  <c:v>2.12</c:v>
                </c:pt>
                <c:pt idx="7">
                  <c:v>2.12</c:v>
                </c:pt>
                <c:pt idx="8">
                  <c:v>2.12</c:v>
                </c:pt>
                <c:pt idx="9">
                  <c:v>2.12</c:v>
                </c:pt>
                <c:pt idx="10">
                  <c:v>2.12</c:v>
                </c:pt>
                <c:pt idx="11">
                  <c:v>2.12</c:v>
                </c:pt>
                <c:pt idx="12">
                  <c:v>2.12</c:v>
                </c:pt>
                <c:pt idx="13">
                  <c:v>2.12</c:v>
                </c:pt>
                <c:pt idx="14">
                  <c:v>2.12</c:v>
                </c:pt>
                <c:pt idx="15">
                  <c:v>2.12</c:v>
                </c:pt>
                <c:pt idx="16">
                  <c:v>2.12</c:v>
                </c:pt>
                <c:pt idx="17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F38-4647-8374-7BABA1E7E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647936"/>
        <c:axId val="324796800"/>
      </c:lineChart>
      <c:catAx>
        <c:axId val="32464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796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796800"/>
        <c:scaling>
          <c:orientation val="minMax"/>
          <c:max val="2.3199999999999998"/>
          <c:min val="1.5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64793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61"/>
          <c:y val="0.13576191685717151"/>
          <c:w val="0.15789471393795929"/>
          <c:h val="0.84768233003132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19547136314373E-2"/>
          <c:y val="8.2781456953642543E-2"/>
          <c:w val="0.70481189095764751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6.4093750000000034</c:v>
                </c:pt>
                <c:pt idx="2">
                  <c:v>6.4437500000000014</c:v>
                </c:pt>
                <c:pt idx="3">
                  <c:v>6.434375000000002</c:v>
                </c:pt>
                <c:pt idx="4">
                  <c:v>6.4281250000000023</c:v>
                </c:pt>
                <c:pt idx="5">
                  <c:v>6.4687500000000018</c:v>
                </c:pt>
                <c:pt idx="6">
                  <c:v>6.4187500000000028</c:v>
                </c:pt>
                <c:pt idx="7">
                  <c:v>6.431250000000003</c:v>
                </c:pt>
                <c:pt idx="8">
                  <c:v>6.4799999999999995</c:v>
                </c:pt>
                <c:pt idx="9">
                  <c:v>6.4868421052631584</c:v>
                </c:pt>
                <c:pt idx="10">
                  <c:v>6.4710526315789485</c:v>
                </c:pt>
                <c:pt idx="11">
                  <c:v>6.4868421052631584</c:v>
                </c:pt>
                <c:pt idx="12">
                  <c:v>6.4944980694980696</c:v>
                </c:pt>
                <c:pt idx="13">
                  <c:v>6.4842105263157901</c:v>
                </c:pt>
                <c:pt idx="14">
                  <c:v>6.492105263157895</c:v>
                </c:pt>
                <c:pt idx="15">
                  <c:v>6.4611003861003873</c:v>
                </c:pt>
                <c:pt idx="16">
                  <c:v>6.492105263157895</c:v>
                </c:pt>
                <c:pt idx="17">
                  <c:v>6.4906250000000005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6-483B-B41D-F7687CED9948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2">
                  <c:v>6.4903448275862115</c:v>
                </c:pt>
                <c:pt idx="3">
                  <c:v>6.4777333333333349</c:v>
                </c:pt>
                <c:pt idx="4">
                  <c:v>6.4606024096385557</c:v>
                </c:pt>
                <c:pt idx="5">
                  <c:v>6.4712643678160946</c:v>
                </c:pt>
                <c:pt idx="6">
                  <c:v>6.4712195121951241</c:v>
                </c:pt>
                <c:pt idx="7">
                  <c:v>6.4540259740259724</c:v>
                </c:pt>
                <c:pt idx="8">
                  <c:v>6.4443661971830997</c:v>
                </c:pt>
                <c:pt idx="9">
                  <c:v>6.450972222222223</c:v>
                </c:pt>
                <c:pt idx="10">
                  <c:v>6.4462162162162144</c:v>
                </c:pt>
                <c:pt idx="11">
                  <c:v>6.4880000000000004</c:v>
                </c:pt>
                <c:pt idx="12">
                  <c:v>6.50225352112676</c:v>
                </c:pt>
                <c:pt idx="13">
                  <c:v>6.4874683544303808</c:v>
                </c:pt>
                <c:pt idx="14">
                  <c:v>6.4874683544303808</c:v>
                </c:pt>
                <c:pt idx="15">
                  <c:v>6.506124999999999</c:v>
                </c:pt>
                <c:pt idx="16">
                  <c:v>6.5003448275862068</c:v>
                </c:pt>
                <c:pt idx="17">
                  <c:v>6.5142696629213459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6-483B-B41D-F7687CED9948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UA!$D$3:$D$20</c:f>
              <c:numCache>
                <c:formatCode>0.00\ </c:formatCode>
                <c:ptCount val="18"/>
                <c:pt idx="1">
                  <c:v>6.5176470588235293</c:v>
                </c:pt>
                <c:pt idx="2">
                  <c:v>6.5222222222222213</c:v>
                </c:pt>
                <c:pt idx="3">
                  <c:v>6.5166666666666657</c:v>
                </c:pt>
                <c:pt idx="4">
                  <c:v>6.5095238095238086</c:v>
                </c:pt>
                <c:pt idx="5">
                  <c:v>6.4866666666666672</c:v>
                </c:pt>
                <c:pt idx="6">
                  <c:v>6.3909090909090933</c:v>
                </c:pt>
                <c:pt idx="7">
                  <c:v>6.430769230769231</c:v>
                </c:pt>
                <c:pt idx="8">
                  <c:v>6.5210526315789474</c:v>
                </c:pt>
                <c:pt idx="9">
                  <c:v>6.5166666666666657</c:v>
                </c:pt>
                <c:pt idx="10">
                  <c:v>6.5105263157894733</c:v>
                </c:pt>
                <c:pt idx="11">
                  <c:v>6.4785714285714295</c:v>
                </c:pt>
                <c:pt idx="12">
                  <c:v>6.4200000000000008</c:v>
                </c:pt>
                <c:pt idx="13">
                  <c:v>6.4700000000000015</c:v>
                </c:pt>
                <c:pt idx="14">
                  <c:v>6.4812500000000011</c:v>
                </c:pt>
                <c:pt idx="15">
                  <c:v>6.4666666666666686</c:v>
                </c:pt>
                <c:pt idx="16">
                  <c:v>6.4777777777777779</c:v>
                </c:pt>
                <c:pt idx="17">
                  <c:v>6.4777777777777779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6-483B-B41D-F7687CED9948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1">
                  <c:v>6.5612903225806427</c:v>
                </c:pt>
                <c:pt idx="2">
                  <c:v>6.6129032258064475</c:v>
                </c:pt>
                <c:pt idx="3">
                  <c:v>6.6032258064516087</c:v>
                </c:pt>
                <c:pt idx="4">
                  <c:v>6.6033333333333291</c:v>
                </c:pt>
                <c:pt idx="5">
                  <c:v>6.5870967741935456</c:v>
                </c:pt>
                <c:pt idx="6">
                  <c:v>6.6129032258064493</c:v>
                </c:pt>
                <c:pt idx="7">
                  <c:v>6.543333333333333</c:v>
                </c:pt>
                <c:pt idx="8">
                  <c:v>6.5387096774193543</c:v>
                </c:pt>
                <c:pt idx="9">
                  <c:v>6.5258064516129028</c:v>
                </c:pt>
                <c:pt idx="10">
                  <c:v>6.4903225806451621</c:v>
                </c:pt>
                <c:pt idx="11">
                  <c:v>6.5258064516129028</c:v>
                </c:pt>
                <c:pt idx="12">
                  <c:v>6.4969999999999999</c:v>
                </c:pt>
                <c:pt idx="13">
                  <c:v>6.476</c:v>
                </c:pt>
                <c:pt idx="14">
                  <c:v>6.4669999999999996</c:v>
                </c:pt>
                <c:pt idx="15">
                  <c:v>6.4770000000000003</c:v>
                </c:pt>
                <c:pt idx="16">
                  <c:v>6.4790000000000001</c:v>
                </c:pt>
                <c:pt idx="17">
                  <c:v>6.4610000000000003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F6-483B-B41D-F7687CED9948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6.51</c:v>
                </c:pt>
                <c:pt idx="2">
                  <c:v>6.5349999999999993</c:v>
                </c:pt>
                <c:pt idx="3">
                  <c:v>6.5166666666666657</c:v>
                </c:pt>
                <c:pt idx="4">
                  <c:v>6.5272727272727273</c:v>
                </c:pt>
                <c:pt idx="5">
                  <c:v>6.5095238095238086</c:v>
                </c:pt>
                <c:pt idx="6">
                  <c:v>6.5052631578947366</c:v>
                </c:pt>
                <c:pt idx="7">
                  <c:v>6.5142857142857133</c:v>
                </c:pt>
                <c:pt idx="8">
                  <c:v>6.5047619047619047</c:v>
                </c:pt>
                <c:pt idx="9">
                  <c:v>6.5166666666666675</c:v>
                </c:pt>
                <c:pt idx="10">
                  <c:v>6.5049999999999999</c:v>
                </c:pt>
                <c:pt idx="11">
                  <c:v>6.5058823529411764</c:v>
                </c:pt>
                <c:pt idx="12">
                  <c:v>6.5133333333333336</c:v>
                </c:pt>
                <c:pt idx="13">
                  <c:v>6.5086956521739125</c:v>
                </c:pt>
                <c:pt idx="14">
                  <c:v>6.5294117647058814</c:v>
                </c:pt>
                <c:pt idx="15">
                  <c:v>6.5176470588235293</c:v>
                </c:pt>
                <c:pt idx="16">
                  <c:v>6.5136363636363628</c:v>
                </c:pt>
                <c:pt idx="17">
                  <c:v>6.5299999999999994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F6-483B-B41D-F7687CED9948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0">
                  <c:v>6.4375</c:v>
                </c:pt>
                <c:pt idx="1">
                  <c:v>6.3705128205128227</c:v>
                </c:pt>
                <c:pt idx="2">
                  <c:v>6.4013513513513542</c:v>
                </c:pt>
                <c:pt idx="3">
                  <c:v>6.3747126436781612</c:v>
                </c:pt>
                <c:pt idx="4">
                  <c:v>6.4325757575757594</c:v>
                </c:pt>
                <c:pt idx="5">
                  <c:v>6.4438271604938295</c:v>
                </c:pt>
                <c:pt idx="6">
                  <c:v>6.4391025641025657</c:v>
                </c:pt>
                <c:pt idx="7">
                  <c:v>6.3815217391304362</c:v>
                </c:pt>
                <c:pt idx="8">
                  <c:v>6.4201149425287385</c:v>
                </c:pt>
                <c:pt idx="9">
                  <c:v>6.380769230769233</c:v>
                </c:pt>
                <c:pt idx="10">
                  <c:v>6.4171171171171206</c:v>
                </c:pt>
                <c:pt idx="11">
                  <c:v>6.4410714285714308</c:v>
                </c:pt>
                <c:pt idx="12">
                  <c:v>6.4339506172839531</c:v>
                </c:pt>
                <c:pt idx="13">
                  <c:v>6.506756756756757</c:v>
                </c:pt>
                <c:pt idx="14">
                  <c:v>6.4542857142857164</c:v>
                </c:pt>
                <c:pt idx="15">
                  <c:v>6.4087719298245647</c:v>
                </c:pt>
                <c:pt idx="16">
                  <c:v>6.4020000000000001</c:v>
                </c:pt>
                <c:pt idx="17">
                  <c:v>6.4195652173913063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F6-483B-B41D-F7687CED9948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3">
                  <c:v>6.4080000000000004</c:v>
                </c:pt>
                <c:pt idx="4">
                  <c:v>6.4770000000000003</c:v>
                </c:pt>
                <c:pt idx="5">
                  <c:v>6.4009999999999998</c:v>
                </c:pt>
                <c:pt idx="6">
                  <c:v>6.37</c:v>
                </c:pt>
                <c:pt idx="7">
                  <c:v>6.4089999999999998</c:v>
                </c:pt>
                <c:pt idx="8">
                  <c:v>6.4409999999999998</c:v>
                </c:pt>
                <c:pt idx="9">
                  <c:v>6.4640000000000004</c:v>
                </c:pt>
                <c:pt idx="10">
                  <c:v>6.5350000000000001</c:v>
                </c:pt>
                <c:pt idx="11">
                  <c:v>6.4359999999999999</c:v>
                </c:pt>
                <c:pt idx="12">
                  <c:v>6.3920000000000003</c:v>
                </c:pt>
                <c:pt idx="13">
                  <c:v>6.3949999999999996</c:v>
                </c:pt>
                <c:pt idx="14">
                  <c:v>6.3949999999999996</c:v>
                </c:pt>
                <c:pt idx="15">
                  <c:v>6.4387499999999989</c:v>
                </c:pt>
                <c:pt idx="16">
                  <c:v>6.431</c:v>
                </c:pt>
                <c:pt idx="17">
                  <c:v>6.3810000000000002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F6-483B-B41D-F7687CED9948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0">
                  <c:v>6.52</c:v>
                </c:pt>
                <c:pt idx="1">
                  <c:v>6.49</c:v>
                </c:pt>
                <c:pt idx="2">
                  <c:v>6.52</c:v>
                </c:pt>
                <c:pt idx="3">
                  <c:v>6.5</c:v>
                </c:pt>
                <c:pt idx="4">
                  <c:v>6.54</c:v>
                </c:pt>
                <c:pt idx="5">
                  <c:v>6.54</c:v>
                </c:pt>
                <c:pt idx="6">
                  <c:v>6.54</c:v>
                </c:pt>
                <c:pt idx="7">
                  <c:v>6.65</c:v>
                </c:pt>
                <c:pt idx="8">
                  <c:v>6.53</c:v>
                </c:pt>
                <c:pt idx="9">
                  <c:v>6.37</c:v>
                </c:pt>
                <c:pt idx="10">
                  <c:v>6.48</c:v>
                </c:pt>
                <c:pt idx="11">
                  <c:v>6.43</c:v>
                </c:pt>
                <c:pt idx="12">
                  <c:v>6.45</c:v>
                </c:pt>
                <c:pt idx="13">
                  <c:v>6.4</c:v>
                </c:pt>
                <c:pt idx="14">
                  <c:v>6.45</c:v>
                </c:pt>
                <c:pt idx="15">
                  <c:v>6.47</c:v>
                </c:pt>
                <c:pt idx="16">
                  <c:v>6.45</c:v>
                </c:pt>
                <c:pt idx="17">
                  <c:v>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F6-483B-B41D-F7687CED9948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1">
                  <c:v>6.4</c:v>
                </c:pt>
                <c:pt idx="2">
                  <c:v>6.39</c:v>
                </c:pt>
                <c:pt idx="3">
                  <c:v>6.44</c:v>
                </c:pt>
                <c:pt idx="4">
                  <c:v>6.4</c:v>
                </c:pt>
                <c:pt idx="5">
                  <c:v>6.42</c:v>
                </c:pt>
                <c:pt idx="6">
                  <c:v>6.4</c:v>
                </c:pt>
                <c:pt idx="7">
                  <c:v>6.41</c:v>
                </c:pt>
                <c:pt idx="8">
                  <c:v>6.39</c:v>
                </c:pt>
                <c:pt idx="9">
                  <c:v>6.4</c:v>
                </c:pt>
                <c:pt idx="10">
                  <c:v>6.4</c:v>
                </c:pt>
                <c:pt idx="11">
                  <c:v>6.41</c:v>
                </c:pt>
                <c:pt idx="12">
                  <c:v>6.45</c:v>
                </c:pt>
                <c:pt idx="13">
                  <c:v>6.48</c:v>
                </c:pt>
                <c:pt idx="14">
                  <c:v>6.38</c:v>
                </c:pt>
                <c:pt idx="15">
                  <c:v>6.35</c:v>
                </c:pt>
                <c:pt idx="16">
                  <c:v>6.37</c:v>
                </c:pt>
                <c:pt idx="17">
                  <c:v>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5F6-483B-B41D-F7687CED9948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1">
                  <c:v>6.5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6.3</c:v>
                </c:pt>
                <c:pt idx="7">
                  <c:v>6.4</c:v>
                </c:pt>
                <c:pt idx="8">
                  <c:v>6.3999999999999995</c:v>
                </c:pt>
                <c:pt idx="9">
                  <c:v>6.3833333333333329</c:v>
                </c:pt>
                <c:pt idx="10">
                  <c:v>6.3999999999999995</c:v>
                </c:pt>
                <c:pt idx="11">
                  <c:v>6.45</c:v>
                </c:pt>
                <c:pt idx="12">
                  <c:v>6.5</c:v>
                </c:pt>
                <c:pt idx="13">
                  <c:v>6.5142857142857142</c:v>
                </c:pt>
                <c:pt idx="14">
                  <c:v>6.5076923076923077</c:v>
                </c:pt>
                <c:pt idx="15">
                  <c:v>6.4933333333333341</c:v>
                </c:pt>
                <c:pt idx="16">
                  <c:v>6.5</c:v>
                </c:pt>
                <c:pt idx="17">
                  <c:v>6.5769230769230758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F6-483B-B41D-F7687CED9948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5F6-483B-B41D-F7687CED9948}"/>
            </c:ext>
          </c:extLst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6.4787499999999998</c:v>
                </c:pt>
                <c:pt idx="1">
                  <c:v>6.4698531502396248</c:v>
                </c:pt>
                <c:pt idx="2">
                  <c:v>6.4795079585518032</c:v>
                </c:pt>
                <c:pt idx="3">
                  <c:v>6.4671380116796424</c:v>
                </c:pt>
                <c:pt idx="4">
                  <c:v>6.477843303734419</c:v>
                </c:pt>
                <c:pt idx="5">
                  <c:v>6.4728128778693943</c:v>
                </c:pt>
                <c:pt idx="6">
                  <c:v>6.4448147550907979</c:v>
                </c:pt>
                <c:pt idx="7">
                  <c:v>6.4624185991544696</c:v>
                </c:pt>
                <c:pt idx="8">
                  <c:v>6.4670005353472053</c:v>
                </c:pt>
                <c:pt idx="9">
                  <c:v>6.4495056676534173</c:v>
                </c:pt>
                <c:pt idx="10">
                  <c:v>6.4655234861346926</c:v>
                </c:pt>
                <c:pt idx="11">
                  <c:v>6.4652173766960104</c:v>
                </c:pt>
                <c:pt idx="12">
                  <c:v>6.4653035541242136</c:v>
                </c:pt>
                <c:pt idx="13">
                  <c:v>6.472241700396256</c:v>
                </c:pt>
                <c:pt idx="14">
                  <c:v>6.4644213404272177</c:v>
                </c:pt>
                <c:pt idx="15">
                  <c:v>6.4589394374748492</c:v>
                </c:pt>
                <c:pt idx="16">
                  <c:v>6.4615864232158247</c:v>
                </c:pt>
                <c:pt idx="17">
                  <c:v>6.468116073501351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F6-483B-B41D-F7687CED9948}"/>
            </c:ext>
          </c:extLst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8.2499999999999574E-2</c:v>
                </c:pt>
                <c:pt idx="1">
                  <c:v>0.19077750206781996</c:v>
                </c:pt>
                <c:pt idx="2">
                  <c:v>0.22290322580644784</c:v>
                </c:pt>
                <c:pt idx="3">
                  <c:v>0.22851316277344758</c:v>
                </c:pt>
                <c:pt idx="4">
                  <c:v>0.2033333333333287</c:v>
                </c:pt>
                <c:pt idx="5">
                  <c:v>0.1870967741935452</c:v>
                </c:pt>
                <c:pt idx="6">
                  <c:v>0.31290322580644947</c:v>
                </c:pt>
                <c:pt idx="7">
                  <c:v>0.26847826086956417</c:v>
                </c:pt>
                <c:pt idx="8">
                  <c:v>0.14870967741935459</c:v>
                </c:pt>
                <c:pt idx="9">
                  <c:v>0.15580645161290274</c:v>
                </c:pt>
                <c:pt idx="10">
                  <c:v>0.13500000000000068</c:v>
                </c:pt>
                <c:pt idx="11">
                  <c:v>0.11580645161290271</c:v>
                </c:pt>
                <c:pt idx="12">
                  <c:v>0.12133333333333329</c:v>
                </c:pt>
                <c:pt idx="13">
                  <c:v>0.11928571428571466</c:v>
                </c:pt>
                <c:pt idx="14">
                  <c:v>0.14941176470588147</c:v>
                </c:pt>
                <c:pt idx="15">
                  <c:v>0.1676470588235297</c:v>
                </c:pt>
                <c:pt idx="16">
                  <c:v>0.14363636363636267</c:v>
                </c:pt>
                <c:pt idx="17">
                  <c:v>0.21692307692307544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5F6-483B-B41D-F7687CED9948}"/>
            </c:ext>
          </c:extLst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5F6-483B-B41D-F7687CED9948}"/>
            </c:ext>
          </c:extLst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6.8</c:v>
                </c:pt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  <c:pt idx="9">
                  <c:v>6.8</c:v>
                </c:pt>
                <c:pt idx="10">
                  <c:v>6.8</c:v>
                </c:pt>
                <c:pt idx="11">
                  <c:v>6.8</c:v>
                </c:pt>
                <c:pt idx="12">
                  <c:v>6.8</c:v>
                </c:pt>
                <c:pt idx="13">
                  <c:v>6.8</c:v>
                </c:pt>
                <c:pt idx="14">
                  <c:v>6.8</c:v>
                </c:pt>
                <c:pt idx="15">
                  <c:v>6.8</c:v>
                </c:pt>
                <c:pt idx="16">
                  <c:v>6.8</c:v>
                </c:pt>
                <c:pt idx="17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5F6-483B-B41D-F7687CED9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56928"/>
        <c:axId val="324958848"/>
      </c:lineChart>
      <c:catAx>
        <c:axId val="32495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958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958848"/>
        <c:scaling>
          <c:orientation val="minMax"/>
          <c:max val="7.1"/>
          <c:min val="5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956928"/>
        <c:crosses val="autoZero"/>
        <c:crossBetween val="between"/>
        <c:majorUnit val="0.30000000000000032"/>
        <c:minorUnit val="6.0000000000000123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17"/>
          <c:y val="0.13907306747946829"/>
          <c:w val="0.15994811759642136"/>
          <c:h val="0.86092703327412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6256504250643E-2"/>
          <c:y val="8.5397452587317707E-2"/>
          <c:w val="0.70580617193722772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33.137500000000003</c:v>
                </c:pt>
                <c:pt idx="2">
                  <c:v>33.424999999999997</c:v>
                </c:pt>
                <c:pt idx="3">
                  <c:v>33.296875</c:v>
                </c:pt>
                <c:pt idx="4">
                  <c:v>33.231250000000003</c:v>
                </c:pt>
                <c:pt idx="5">
                  <c:v>33.337500000000006</c:v>
                </c:pt>
                <c:pt idx="6">
                  <c:v>33.409375000000004</c:v>
                </c:pt>
                <c:pt idx="7">
                  <c:v>33.659375000000004</c:v>
                </c:pt>
                <c:pt idx="8">
                  <c:v>33.660000000000004</c:v>
                </c:pt>
                <c:pt idx="9">
                  <c:v>33.757894736842104</c:v>
                </c:pt>
                <c:pt idx="10">
                  <c:v>33.76315789473685</c:v>
                </c:pt>
                <c:pt idx="11">
                  <c:v>33.763157894736842</c:v>
                </c:pt>
                <c:pt idx="12">
                  <c:v>33.827799227799225</c:v>
                </c:pt>
                <c:pt idx="13">
                  <c:v>33.681578947368415</c:v>
                </c:pt>
                <c:pt idx="14">
                  <c:v>33.805263157894743</c:v>
                </c:pt>
                <c:pt idx="15">
                  <c:v>33.838610038610028</c:v>
                </c:pt>
                <c:pt idx="16">
                  <c:v>33.757894736842104</c:v>
                </c:pt>
                <c:pt idx="17">
                  <c:v>33.674999999999997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C-46EA-8495-2BEC8196DA36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2">
                  <c:v>33.079195402298836</c:v>
                </c:pt>
                <c:pt idx="3">
                  <c:v>33.666666666666664</c:v>
                </c:pt>
                <c:pt idx="4">
                  <c:v>33.53</c:v>
                </c:pt>
                <c:pt idx="5">
                  <c:v>33.390454545454553</c:v>
                </c:pt>
                <c:pt idx="6">
                  <c:v>33.448902439024387</c:v>
                </c:pt>
                <c:pt idx="7">
                  <c:v>33.430129870129875</c:v>
                </c:pt>
                <c:pt idx="8">
                  <c:v>33.496619718309866</c:v>
                </c:pt>
                <c:pt idx="9">
                  <c:v>34.615277777777763</c:v>
                </c:pt>
                <c:pt idx="10">
                  <c:v>33.648918918918916</c:v>
                </c:pt>
                <c:pt idx="11">
                  <c:v>33.530882352941177</c:v>
                </c:pt>
                <c:pt idx="12">
                  <c:v>33.517183098591538</c:v>
                </c:pt>
                <c:pt idx="13">
                  <c:v>33.48354430379748</c:v>
                </c:pt>
                <c:pt idx="14">
                  <c:v>33.48354430379748</c:v>
                </c:pt>
                <c:pt idx="15">
                  <c:v>33.503625</c:v>
                </c:pt>
                <c:pt idx="16">
                  <c:v>33.464534883720923</c:v>
                </c:pt>
                <c:pt idx="17">
                  <c:v>33.56055555555556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C-46EA-8495-2BEC8196DA36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1">
                  <c:v>34.523529411764699</c:v>
                </c:pt>
                <c:pt idx="2">
                  <c:v>34.64374999999999</c:v>
                </c:pt>
                <c:pt idx="3">
                  <c:v>33.471428571428568</c:v>
                </c:pt>
                <c:pt idx="4">
                  <c:v>33.341176470588238</c:v>
                </c:pt>
                <c:pt idx="5">
                  <c:v>33.588888888888889</c:v>
                </c:pt>
                <c:pt idx="6">
                  <c:v>33.330000000000005</c:v>
                </c:pt>
                <c:pt idx="7">
                  <c:v>33.226666666666667</c:v>
                </c:pt>
                <c:pt idx="8">
                  <c:v>33.005882352941178</c:v>
                </c:pt>
                <c:pt idx="9">
                  <c:v>33.106666666666669</c:v>
                </c:pt>
                <c:pt idx="10">
                  <c:v>33.062500000000007</c:v>
                </c:pt>
                <c:pt idx="11">
                  <c:v>33.003529411764703</c:v>
                </c:pt>
                <c:pt idx="12">
                  <c:v>33.184615384615384</c:v>
                </c:pt>
                <c:pt idx="13">
                  <c:v>33.13636363636364</c:v>
                </c:pt>
                <c:pt idx="14">
                  <c:v>33.507142857142853</c:v>
                </c:pt>
                <c:pt idx="15">
                  <c:v>33.049999999999997</c:v>
                </c:pt>
                <c:pt idx="16">
                  <c:v>33.099999999999994</c:v>
                </c:pt>
                <c:pt idx="17">
                  <c:v>33.033333333333331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CC-46EA-8495-2BEC8196DA36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1">
                  <c:v>32.999999999999993</c:v>
                </c:pt>
                <c:pt idx="2">
                  <c:v>33.032258064516128</c:v>
                </c:pt>
                <c:pt idx="3">
                  <c:v>32.629032258064512</c:v>
                </c:pt>
                <c:pt idx="4">
                  <c:v>32.56333333333334</c:v>
                </c:pt>
                <c:pt idx="5">
                  <c:v>32.812903225806458</c:v>
                </c:pt>
                <c:pt idx="6">
                  <c:v>32.880645161290325</c:v>
                </c:pt>
                <c:pt idx="7">
                  <c:v>32.823333333333331</c:v>
                </c:pt>
                <c:pt idx="8">
                  <c:v>32.858064516129026</c:v>
                </c:pt>
                <c:pt idx="9">
                  <c:v>33.648387096774201</c:v>
                </c:pt>
                <c:pt idx="10">
                  <c:v>33.706451612903223</c:v>
                </c:pt>
                <c:pt idx="11">
                  <c:v>33.648387096774201</c:v>
                </c:pt>
                <c:pt idx="12">
                  <c:v>33.499000000000002</c:v>
                </c:pt>
                <c:pt idx="13">
                  <c:v>33.469000000000001</c:v>
                </c:pt>
                <c:pt idx="14">
                  <c:v>33.554000000000002</c:v>
                </c:pt>
                <c:pt idx="15">
                  <c:v>33.552999999999997</c:v>
                </c:pt>
                <c:pt idx="16">
                  <c:v>33.512</c:v>
                </c:pt>
                <c:pt idx="17">
                  <c:v>33.302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CC-46EA-8495-2BEC8196DA36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33.952380952380949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33.950000000000003</c:v>
                </c:pt>
                <c:pt idx="11">
                  <c:v>34</c:v>
                </c:pt>
                <c:pt idx="12">
                  <c:v>33.93333333333333</c:v>
                </c:pt>
                <c:pt idx="13">
                  <c:v>34</c:v>
                </c:pt>
                <c:pt idx="14">
                  <c:v>33.941176470588232</c:v>
                </c:pt>
                <c:pt idx="15">
                  <c:v>33.941176470588232</c:v>
                </c:pt>
                <c:pt idx="16">
                  <c:v>34</c:v>
                </c:pt>
                <c:pt idx="17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CC-46EA-8495-2BEC8196DA36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0">
                  <c:v>33.224603174603175</c:v>
                </c:pt>
                <c:pt idx="1">
                  <c:v>33.021474358974359</c:v>
                </c:pt>
                <c:pt idx="2">
                  <c:v>32.793750000000003</c:v>
                </c:pt>
                <c:pt idx="3">
                  <c:v>33.04712643678161</c:v>
                </c:pt>
                <c:pt idx="4">
                  <c:v>33.115151515151517</c:v>
                </c:pt>
                <c:pt idx="5">
                  <c:v>33.42345679012346</c:v>
                </c:pt>
                <c:pt idx="6">
                  <c:v>33.593589743589739</c:v>
                </c:pt>
                <c:pt idx="7">
                  <c:v>33.567013888888887</c:v>
                </c:pt>
                <c:pt idx="8">
                  <c:v>33.362068965517238</c:v>
                </c:pt>
                <c:pt idx="9">
                  <c:v>33.006089743589754</c:v>
                </c:pt>
                <c:pt idx="10">
                  <c:v>33.411261261261252</c:v>
                </c:pt>
                <c:pt idx="11">
                  <c:v>33.245238095238101</c:v>
                </c:pt>
                <c:pt idx="12">
                  <c:v>33.111111111111114</c:v>
                </c:pt>
                <c:pt idx="13">
                  <c:v>33.634909909909908</c:v>
                </c:pt>
                <c:pt idx="14">
                  <c:v>33.789784946236558</c:v>
                </c:pt>
                <c:pt idx="15">
                  <c:v>33.455701754385963</c:v>
                </c:pt>
                <c:pt idx="16">
                  <c:v>33.63472222222223</c:v>
                </c:pt>
                <c:pt idx="17">
                  <c:v>33.501315789473686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7CC-46EA-8495-2BEC8196DA36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3">
                  <c:v>33.845999999999997</c:v>
                </c:pt>
                <c:pt idx="4">
                  <c:v>33.762</c:v>
                </c:pt>
                <c:pt idx="5">
                  <c:v>33.654000000000003</c:v>
                </c:pt>
                <c:pt idx="6">
                  <c:v>33.58</c:v>
                </c:pt>
                <c:pt idx="7">
                  <c:v>33.588999999999999</c:v>
                </c:pt>
                <c:pt idx="8">
                  <c:v>33.823999999999998</c:v>
                </c:pt>
                <c:pt idx="9">
                  <c:v>33.851999999999997</c:v>
                </c:pt>
                <c:pt idx="10">
                  <c:v>33.594999999999999</c:v>
                </c:pt>
                <c:pt idx="11">
                  <c:v>33.792999999999999</c:v>
                </c:pt>
                <c:pt idx="12">
                  <c:v>33.756999999999998</c:v>
                </c:pt>
                <c:pt idx="13">
                  <c:v>33.631</c:v>
                </c:pt>
                <c:pt idx="14">
                  <c:v>33.631</c:v>
                </c:pt>
                <c:pt idx="15">
                  <c:v>33.558250000000001</c:v>
                </c:pt>
                <c:pt idx="16">
                  <c:v>33.664999999999999</c:v>
                </c:pt>
                <c:pt idx="17">
                  <c:v>33.591999999999999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CC-46EA-8495-2BEC8196DA36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BUN!$I$3:$I$20</c:f>
              <c:numCache>
                <c:formatCode>0.0</c:formatCode>
                <c:ptCount val="18"/>
                <c:pt idx="0">
                  <c:v>33.799999999999997</c:v>
                </c:pt>
                <c:pt idx="1">
                  <c:v>33.6</c:v>
                </c:pt>
                <c:pt idx="2">
                  <c:v>33.9</c:v>
                </c:pt>
                <c:pt idx="3">
                  <c:v>33.700000000000003</c:v>
                </c:pt>
                <c:pt idx="4">
                  <c:v>34</c:v>
                </c:pt>
                <c:pt idx="5">
                  <c:v>34.1</c:v>
                </c:pt>
                <c:pt idx="6">
                  <c:v>33.9</c:v>
                </c:pt>
                <c:pt idx="7">
                  <c:v>34</c:v>
                </c:pt>
                <c:pt idx="8">
                  <c:v>33.9</c:v>
                </c:pt>
                <c:pt idx="9">
                  <c:v>33.299999999999997</c:v>
                </c:pt>
                <c:pt idx="10">
                  <c:v>33.799999999999997</c:v>
                </c:pt>
                <c:pt idx="11">
                  <c:v>34.1</c:v>
                </c:pt>
                <c:pt idx="12">
                  <c:v>33.9</c:v>
                </c:pt>
                <c:pt idx="13">
                  <c:v>33.9</c:v>
                </c:pt>
                <c:pt idx="14">
                  <c:v>33.700000000000003</c:v>
                </c:pt>
                <c:pt idx="15">
                  <c:v>33.6</c:v>
                </c:pt>
                <c:pt idx="16">
                  <c:v>33.5</c:v>
                </c:pt>
                <c:pt idx="17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7CC-46EA-8495-2BEC8196DA36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1">
                  <c:v>33.51</c:v>
                </c:pt>
                <c:pt idx="2">
                  <c:v>33.619999999999997</c:v>
                </c:pt>
                <c:pt idx="3">
                  <c:v>33.49</c:v>
                </c:pt>
                <c:pt idx="4">
                  <c:v>33.770000000000003</c:v>
                </c:pt>
                <c:pt idx="5">
                  <c:v>33.69</c:v>
                </c:pt>
                <c:pt idx="6">
                  <c:v>33.35</c:v>
                </c:pt>
                <c:pt idx="7">
                  <c:v>33.270000000000003</c:v>
                </c:pt>
                <c:pt idx="8">
                  <c:v>33.08</c:v>
                </c:pt>
                <c:pt idx="9">
                  <c:v>33.04</c:v>
                </c:pt>
                <c:pt idx="10">
                  <c:v>33.520000000000003</c:v>
                </c:pt>
                <c:pt idx="11">
                  <c:v>33.15</c:v>
                </c:pt>
                <c:pt idx="12">
                  <c:v>33.35</c:v>
                </c:pt>
                <c:pt idx="13">
                  <c:v>33.299999999999997</c:v>
                </c:pt>
                <c:pt idx="14">
                  <c:v>33.729999999999997</c:v>
                </c:pt>
                <c:pt idx="15">
                  <c:v>33.659999999999997</c:v>
                </c:pt>
                <c:pt idx="16">
                  <c:v>33.92</c:v>
                </c:pt>
                <c:pt idx="17">
                  <c:v>34.42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7CC-46EA-8495-2BEC8196DA36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BUN!$K$3:$K$20</c:f>
              <c:numCache>
                <c:formatCode>0.0</c:formatCode>
                <c:ptCount val="18"/>
                <c:pt idx="1">
                  <c:v>33.19</c:v>
                </c:pt>
                <c:pt idx="2">
                  <c:v>33.1</c:v>
                </c:pt>
                <c:pt idx="3">
                  <c:v>34.090000000000003</c:v>
                </c:pt>
                <c:pt idx="4">
                  <c:v>33.54</c:v>
                </c:pt>
                <c:pt idx="5">
                  <c:v>33.5</c:v>
                </c:pt>
                <c:pt idx="6">
                  <c:v>33.020000000000003</c:v>
                </c:pt>
                <c:pt idx="7">
                  <c:v>34.520000000000003</c:v>
                </c:pt>
                <c:pt idx="8">
                  <c:v>34.199999999999996</c:v>
                </c:pt>
                <c:pt idx="9">
                  <c:v>33.274999999999999</c:v>
                </c:pt>
                <c:pt idx="10">
                  <c:v>34.662500000000001</c:v>
                </c:pt>
                <c:pt idx="11">
                  <c:v>33.633333333333333</c:v>
                </c:pt>
                <c:pt idx="12">
                  <c:v>33.800000000000004</c:v>
                </c:pt>
                <c:pt idx="13">
                  <c:v>33.642857142857139</c:v>
                </c:pt>
                <c:pt idx="14">
                  <c:v>33.576923076923073</c:v>
                </c:pt>
                <c:pt idx="15">
                  <c:v>33.979999999999997</c:v>
                </c:pt>
                <c:pt idx="16">
                  <c:v>33.36</c:v>
                </c:pt>
                <c:pt idx="17">
                  <c:v>34.283333333333331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7CC-46EA-8495-2BEC8196DA36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BUN!$L$3:$L$20</c:f>
              <c:numCache>
                <c:formatCode>0</c:formatCode>
                <c:ptCount val="18"/>
                <c:pt idx="0">
                  <c:v>34</c:v>
                </c:pt>
                <c:pt idx="1">
                  <c:v>34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34</c:v>
                </c:pt>
                <c:pt idx="8">
                  <c:v>34</c:v>
                </c:pt>
                <c:pt idx="9">
                  <c:v>34</c:v>
                </c:pt>
                <c:pt idx="10">
                  <c:v>34</c:v>
                </c:pt>
                <c:pt idx="11">
                  <c:v>34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7CC-46EA-8495-2BEC8196DA36}"/>
            </c:ext>
          </c:extLst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33.512301587301586</c:v>
                </c:pt>
                <c:pt idx="1">
                  <c:v>33.497812971342384</c:v>
                </c:pt>
                <c:pt idx="2">
                  <c:v>33.510439274090551</c:v>
                </c:pt>
                <c:pt idx="3">
                  <c:v>33.523712893294132</c:v>
                </c:pt>
                <c:pt idx="4">
                  <c:v>33.485291131907317</c:v>
                </c:pt>
                <c:pt idx="5">
                  <c:v>33.544958440265432</c:v>
                </c:pt>
                <c:pt idx="6">
                  <c:v>33.451251234390448</c:v>
                </c:pt>
                <c:pt idx="7">
                  <c:v>33.608551875901867</c:v>
                </c:pt>
                <c:pt idx="8">
                  <c:v>33.538663555289723</c:v>
                </c:pt>
                <c:pt idx="9">
                  <c:v>33.560131602165043</c:v>
                </c:pt>
                <c:pt idx="10">
                  <c:v>33.71197896878202</c:v>
                </c:pt>
                <c:pt idx="11">
                  <c:v>33.586752818478836</c:v>
                </c:pt>
                <c:pt idx="12">
                  <c:v>33.588004215545062</c:v>
                </c:pt>
                <c:pt idx="13">
                  <c:v>33.587925394029661</c:v>
                </c:pt>
                <c:pt idx="14">
                  <c:v>33.671883481258291</c:v>
                </c:pt>
                <c:pt idx="15">
                  <c:v>33.614036326358431</c:v>
                </c:pt>
                <c:pt idx="16">
                  <c:v>33.591415184278524</c:v>
                </c:pt>
                <c:pt idx="17">
                  <c:v>33.656753801169586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7CC-46EA-8495-2BEC8196DA36}"/>
            </c:ext>
          </c:extLst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0.57539682539682246</c:v>
                </c:pt>
                <c:pt idx="1">
                  <c:v>1.5235294117647058</c:v>
                </c:pt>
                <c:pt idx="2">
                  <c:v>1.8499999999999872</c:v>
                </c:pt>
                <c:pt idx="3">
                  <c:v>1.4609677419354909</c:v>
                </c:pt>
                <c:pt idx="4">
                  <c:v>1.4366666666666603</c:v>
                </c:pt>
                <c:pt idx="5">
                  <c:v>1.2870967741935431</c:v>
                </c:pt>
                <c:pt idx="6">
                  <c:v>1.1193548387096754</c:v>
                </c:pt>
                <c:pt idx="7">
                  <c:v>1.6966666666666725</c:v>
                </c:pt>
                <c:pt idx="8">
                  <c:v>1.3419354838709694</c:v>
                </c:pt>
                <c:pt idx="9">
                  <c:v>1.6091880341880085</c:v>
                </c:pt>
                <c:pt idx="10">
                  <c:v>1.5999999999999943</c:v>
                </c:pt>
                <c:pt idx="11">
                  <c:v>1.0964705882352987</c:v>
                </c:pt>
                <c:pt idx="12">
                  <c:v>0.82222222222221575</c:v>
                </c:pt>
                <c:pt idx="13">
                  <c:v>0.86363636363635976</c:v>
                </c:pt>
                <c:pt idx="14">
                  <c:v>0.45763216679075214</c:v>
                </c:pt>
                <c:pt idx="15">
                  <c:v>0.92999999999999972</c:v>
                </c:pt>
                <c:pt idx="16">
                  <c:v>0.90000000000000568</c:v>
                </c:pt>
                <c:pt idx="17">
                  <c:v>1.3866666666666703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7CC-46EA-8495-2BEC8196DA36}"/>
            </c:ext>
          </c:extLst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7CC-46EA-8495-2BEC8196DA36}"/>
            </c:ext>
          </c:extLst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7CC-46EA-8495-2BEC8196D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34752"/>
        <c:axId val="325449216"/>
      </c:lineChart>
      <c:catAx>
        <c:axId val="325434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544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5449216"/>
        <c:scaling>
          <c:orientation val="minMax"/>
          <c:max val="38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5434752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28"/>
          <c:y val="0.13953505811773895"/>
          <c:w val="0.17885143907333217"/>
          <c:h val="0.84053280839895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9479622403961E-2"/>
          <c:y val="7.3089819562752345E-2"/>
          <c:w val="0.6979438827672384"/>
          <c:h val="0.7308981956275374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3.0115624999999997</c:v>
                </c:pt>
                <c:pt idx="2">
                  <c:v>2.9943749999999993</c:v>
                </c:pt>
                <c:pt idx="3">
                  <c:v>2.9921875</c:v>
                </c:pt>
                <c:pt idx="4">
                  <c:v>2.995625</c:v>
                </c:pt>
                <c:pt idx="5">
                  <c:v>3.0156249999999996</c:v>
                </c:pt>
                <c:pt idx="6">
                  <c:v>3.0153124999999994</c:v>
                </c:pt>
                <c:pt idx="7">
                  <c:v>2.9834375</c:v>
                </c:pt>
                <c:pt idx="8">
                  <c:v>2.991333333333333</c:v>
                </c:pt>
                <c:pt idx="9">
                  <c:v>2.9876315789473686</c:v>
                </c:pt>
                <c:pt idx="10">
                  <c:v>2.9773684210526308</c:v>
                </c:pt>
                <c:pt idx="11">
                  <c:v>2.9818421052631576</c:v>
                </c:pt>
                <c:pt idx="12">
                  <c:v>2.9722104247104242</c:v>
                </c:pt>
                <c:pt idx="13">
                  <c:v>2.9692105263157882</c:v>
                </c:pt>
                <c:pt idx="14">
                  <c:v>2.9918421052631565</c:v>
                </c:pt>
                <c:pt idx="15">
                  <c:v>2.9833108108108108</c:v>
                </c:pt>
                <c:pt idx="16">
                  <c:v>2.9752631578947359</c:v>
                </c:pt>
                <c:pt idx="17">
                  <c:v>2.9709374999999998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A-468C-BD92-EFFBDBE6ECB4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2">
                  <c:v>2.9748863636363625</c:v>
                </c:pt>
                <c:pt idx="3">
                  <c:v>2.9808641975308632</c:v>
                </c:pt>
                <c:pt idx="4">
                  <c:v>3.0043902439024395</c:v>
                </c:pt>
                <c:pt idx="5">
                  <c:v>2.9926966292134827</c:v>
                </c:pt>
                <c:pt idx="6">
                  <c:v>2.9740963855421678</c:v>
                </c:pt>
                <c:pt idx="7">
                  <c:v>2.9783333333333326</c:v>
                </c:pt>
                <c:pt idx="8">
                  <c:v>2.9785915492957735</c:v>
                </c:pt>
                <c:pt idx="9">
                  <c:v>2.9880555555555555</c:v>
                </c:pt>
                <c:pt idx="10">
                  <c:v>3.0008108108108118</c:v>
                </c:pt>
                <c:pt idx="11">
                  <c:v>3.0011594202898553</c:v>
                </c:pt>
                <c:pt idx="12">
                  <c:v>3.0136986301369868</c:v>
                </c:pt>
                <c:pt idx="13">
                  <c:v>3.0036708860759491</c:v>
                </c:pt>
                <c:pt idx="14">
                  <c:v>3.0036708860759491</c:v>
                </c:pt>
                <c:pt idx="15">
                  <c:v>2.9953750000000001</c:v>
                </c:pt>
                <c:pt idx="16">
                  <c:v>3.013636363636365</c:v>
                </c:pt>
                <c:pt idx="17">
                  <c:v>3.0135955056179777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A-468C-BD92-EFFBDBE6ECB4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3.0438888888888886</c:v>
                </c:pt>
                <c:pt idx="2">
                  <c:v>3.0557894736842104</c:v>
                </c:pt>
                <c:pt idx="3">
                  <c:v>3.0617647058823527</c:v>
                </c:pt>
                <c:pt idx="4">
                  <c:v>3.0427777777777774</c:v>
                </c:pt>
                <c:pt idx="5">
                  <c:v>3.0375000000000005</c:v>
                </c:pt>
                <c:pt idx="6">
                  <c:v>3.0149999999999997</c:v>
                </c:pt>
                <c:pt idx="7">
                  <c:v>3.0124999999999997</c:v>
                </c:pt>
                <c:pt idx="8">
                  <c:v>3.0047368421052632</c:v>
                </c:pt>
                <c:pt idx="9">
                  <c:v>3.040588235294118</c:v>
                </c:pt>
                <c:pt idx="10">
                  <c:v>3.0243750000000005</c:v>
                </c:pt>
                <c:pt idx="11">
                  <c:v>3.02</c:v>
                </c:pt>
                <c:pt idx="12">
                  <c:v>3.0139999999999998</c:v>
                </c:pt>
                <c:pt idx="13">
                  <c:v>3.0161904761904759</c:v>
                </c:pt>
                <c:pt idx="14">
                  <c:v>3.0205882352941171</c:v>
                </c:pt>
                <c:pt idx="15">
                  <c:v>3.0676470588235296</c:v>
                </c:pt>
                <c:pt idx="16">
                  <c:v>3.0544999999999995</c:v>
                </c:pt>
                <c:pt idx="17">
                  <c:v>3.0452941176470585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A-468C-BD92-EFFBDBE6ECB4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1">
                  <c:v>3.0238709677419369</c:v>
                </c:pt>
                <c:pt idx="2">
                  <c:v>3.0158064516129035</c:v>
                </c:pt>
                <c:pt idx="3">
                  <c:v>2.9967741935483874</c:v>
                </c:pt>
                <c:pt idx="4">
                  <c:v>3.0083333333333337</c:v>
                </c:pt>
                <c:pt idx="5">
                  <c:v>3.0045161290322588</c:v>
                </c:pt>
                <c:pt idx="6">
                  <c:v>3.0174193548387103</c:v>
                </c:pt>
                <c:pt idx="7">
                  <c:v>3.0153333333333334</c:v>
                </c:pt>
                <c:pt idx="8">
                  <c:v>3.0109677419354837</c:v>
                </c:pt>
                <c:pt idx="9">
                  <c:v>3.0196774193548386</c:v>
                </c:pt>
                <c:pt idx="10">
                  <c:v>3.0180645161290323</c:v>
                </c:pt>
                <c:pt idx="11">
                  <c:v>3.0196774193548386</c:v>
                </c:pt>
                <c:pt idx="12">
                  <c:v>3.0030000000000001</c:v>
                </c:pt>
                <c:pt idx="13">
                  <c:v>3.0009999999999999</c:v>
                </c:pt>
                <c:pt idx="14">
                  <c:v>3.0019999999999998</c:v>
                </c:pt>
                <c:pt idx="15">
                  <c:v>2.996</c:v>
                </c:pt>
                <c:pt idx="16">
                  <c:v>2.9910000000000001</c:v>
                </c:pt>
                <c:pt idx="17">
                  <c:v>2.9849999999999999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EA-468C-BD92-EFFBDBE6ECB4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2.9724999999999997</c:v>
                </c:pt>
                <c:pt idx="2">
                  <c:v>2.9774999999999996</c:v>
                </c:pt>
                <c:pt idx="3">
                  <c:v>2.9755555555555557</c:v>
                </c:pt>
                <c:pt idx="4">
                  <c:v>2.9795454545454536</c:v>
                </c:pt>
                <c:pt idx="5">
                  <c:v>2.9747619047619045</c:v>
                </c:pt>
                <c:pt idx="6">
                  <c:v>2.9831578947368418</c:v>
                </c:pt>
                <c:pt idx="7">
                  <c:v>2.9719047619047618</c:v>
                </c:pt>
                <c:pt idx="8">
                  <c:v>2.9757142857142851</c:v>
                </c:pt>
                <c:pt idx="9">
                  <c:v>2.9688888888888894</c:v>
                </c:pt>
                <c:pt idx="10">
                  <c:v>2.9709999999999996</c:v>
                </c:pt>
                <c:pt idx="11">
                  <c:v>2.9717647058823524</c:v>
                </c:pt>
                <c:pt idx="12">
                  <c:v>2.9680000000000004</c:v>
                </c:pt>
                <c:pt idx="13">
                  <c:v>2.9669565217391303</c:v>
                </c:pt>
                <c:pt idx="14">
                  <c:v>2.9641176470588237</c:v>
                </c:pt>
                <c:pt idx="15">
                  <c:v>2.9594117647058829</c:v>
                </c:pt>
                <c:pt idx="16">
                  <c:v>2.9568181818181825</c:v>
                </c:pt>
                <c:pt idx="17">
                  <c:v>2.9709999999999996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EA-468C-BD92-EFFBDBE6ECB4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2.9279166666666669</c:v>
                </c:pt>
                <c:pt idx="1">
                  <c:v>2.9183333333333326</c:v>
                </c:pt>
                <c:pt idx="2">
                  <c:v>2.9228735632183911</c:v>
                </c:pt>
                <c:pt idx="3">
                  <c:v>2.921904761904762</c:v>
                </c:pt>
                <c:pt idx="4">
                  <c:v>2.9340350877192982</c:v>
                </c:pt>
                <c:pt idx="5">
                  <c:v>2.9226811594202897</c:v>
                </c:pt>
                <c:pt idx="6">
                  <c:v>2.9051086956521739</c:v>
                </c:pt>
                <c:pt idx="7">
                  <c:v>2.9118402777777774</c:v>
                </c:pt>
                <c:pt idx="8">
                  <c:v>2.9179597701149427</c:v>
                </c:pt>
                <c:pt idx="9">
                  <c:v>2.9206410256410256</c:v>
                </c:pt>
                <c:pt idx="10">
                  <c:v>2.9047727272727273</c:v>
                </c:pt>
                <c:pt idx="11">
                  <c:v>2.9124404761904761</c:v>
                </c:pt>
                <c:pt idx="12">
                  <c:v>2.9105555555555553</c:v>
                </c:pt>
                <c:pt idx="13">
                  <c:v>2.9372043010752695</c:v>
                </c:pt>
                <c:pt idx="14">
                  <c:v>2.9225694444444446</c:v>
                </c:pt>
                <c:pt idx="15">
                  <c:v>2.913846153846154</c:v>
                </c:pt>
                <c:pt idx="16">
                  <c:v>2.900757575757575</c:v>
                </c:pt>
                <c:pt idx="17">
                  <c:v>2.9445454545454552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EA-468C-BD92-EFFBDBE6ECB4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3">
                  <c:v>2.9750000000000001</c:v>
                </c:pt>
                <c:pt idx="4">
                  <c:v>2.956</c:v>
                </c:pt>
                <c:pt idx="5">
                  <c:v>2.9609999999999999</c:v>
                </c:pt>
                <c:pt idx="6">
                  <c:v>2.9590000000000001</c:v>
                </c:pt>
                <c:pt idx="7">
                  <c:v>2.9729999999999999</c:v>
                </c:pt>
                <c:pt idx="8">
                  <c:v>2.9580000000000002</c:v>
                </c:pt>
                <c:pt idx="9">
                  <c:v>2.9620000000000002</c:v>
                </c:pt>
                <c:pt idx="10">
                  <c:v>2.9740000000000002</c:v>
                </c:pt>
                <c:pt idx="11">
                  <c:v>2.9790000000000001</c:v>
                </c:pt>
                <c:pt idx="12">
                  <c:v>2.9740000000000002</c:v>
                </c:pt>
                <c:pt idx="13">
                  <c:v>2.9769999999999999</c:v>
                </c:pt>
                <c:pt idx="14">
                  <c:v>2.9769999999999999</c:v>
                </c:pt>
                <c:pt idx="15">
                  <c:v>2.9605000000000006</c:v>
                </c:pt>
                <c:pt idx="16">
                  <c:v>2.9740000000000002</c:v>
                </c:pt>
                <c:pt idx="17">
                  <c:v>2.9740000000000002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EA-468C-BD92-EFFBDBE6ECB4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0">
                  <c:v>2.9569999999999999</c:v>
                </c:pt>
                <c:pt idx="1">
                  <c:v>2.97</c:v>
                </c:pt>
                <c:pt idx="2">
                  <c:v>2.99</c:v>
                </c:pt>
                <c:pt idx="3">
                  <c:v>3.0190000000000001</c:v>
                </c:pt>
                <c:pt idx="4">
                  <c:v>3.0619999999999998</c:v>
                </c:pt>
                <c:pt idx="5">
                  <c:v>3.0209999999999999</c:v>
                </c:pt>
                <c:pt idx="6">
                  <c:v>2.9910000000000001</c:v>
                </c:pt>
                <c:pt idx="7">
                  <c:v>3.0419999999999998</c:v>
                </c:pt>
                <c:pt idx="8">
                  <c:v>2.9929999999999999</c:v>
                </c:pt>
                <c:pt idx="9">
                  <c:v>3.0390000000000001</c:v>
                </c:pt>
                <c:pt idx="10">
                  <c:v>3.0059999999999998</c:v>
                </c:pt>
                <c:pt idx="11">
                  <c:v>2.9620000000000002</c:v>
                </c:pt>
                <c:pt idx="12">
                  <c:v>3.0139999999999998</c:v>
                </c:pt>
                <c:pt idx="13">
                  <c:v>2.9729999999999999</c:v>
                </c:pt>
                <c:pt idx="14">
                  <c:v>2.9550000000000001</c:v>
                </c:pt>
                <c:pt idx="15">
                  <c:v>2.9620000000000002</c:v>
                </c:pt>
                <c:pt idx="16">
                  <c:v>2.9590000000000001</c:v>
                </c:pt>
                <c:pt idx="17">
                  <c:v>2.984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EA-468C-BD92-EFFBDBE6ECB4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1">
                  <c:v>2.97</c:v>
                </c:pt>
                <c:pt idx="2">
                  <c:v>2.99</c:v>
                </c:pt>
                <c:pt idx="3">
                  <c:v>3.02</c:v>
                </c:pt>
                <c:pt idx="4">
                  <c:v>2.99</c:v>
                </c:pt>
                <c:pt idx="5">
                  <c:v>3.01</c:v>
                </c:pt>
                <c:pt idx="6">
                  <c:v>3.02</c:v>
                </c:pt>
                <c:pt idx="7">
                  <c:v>3.03</c:v>
                </c:pt>
                <c:pt idx="8">
                  <c:v>3.03</c:v>
                </c:pt>
                <c:pt idx="9">
                  <c:v>3.03</c:v>
                </c:pt>
                <c:pt idx="10">
                  <c:v>3.04</c:v>
                </c:pt>
                <c:pt idx="11">
                  <c:v>3.03</c:v>
                </c:pt>
                <c:pt idx="12">
                  <c:v>2.98</c:v>
                </c:pt>
                <c:pt idx="13">
                  <c:v>2.99</c:v>
                </c:pt>
                <c:pt idx="14">
                  <c:v>2.98</c:v>
                </c:pt>
                <c:pt idx="15">
                  <c:v>2.98</c:v>
                </c:pt>
                <c:pt idx="16">
                  <c:v>2.99</c:v>
                </c:pt>
                <c:pt idx="17">
                  <c:v>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EA-468C-BD92-EFFBDBE6ECB4}"/>
            </c:ext>
          </c:extLst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2.98</c:v>
                </c:pt>
                <c:pt idx="2">
                  <c:v>2.95</c:v>
                </c:pt>
                <c:pt idx="3">
                  <c:v>2.99</c:v>
                </c:pt>
                <c:pt idx="4">
                  <c:v>2.96</c:v>
                </c:pt>
                <c:pt idx="5">
                  <c:v>2.98</c:v>
                </c:pt>
                <c:pt idx="6">
                  <c:v>2.95</c:v>
                </c:pt>
                <c:pt idx="7">
                  <c:v>3.01</c:v>
                </c:pt>
                <c:pt idx="8">
                  <c:v>3.0141666666666667</c:v>
                </c:pt>
                <c:pt idx="9">
                  <c:v>2.9924999999999997</c:v>
                </c:pt>
                <c:pt idx="10">
                  <c:v>3.0037500000000001</c:v>
                </c:pt>
                <c:pt idx="11">
                  <c:v>2.9983333333333335</c:v>
                </c:pt>
                <c:pt idx="12">
                  <c:v>3</c:v>
                </c:pt>
                <c:pt idx="13">
                  <c:v>3.0082142857142857</c:v>
                </c:pt>
                <c:pt idx="14">
                  <c:v>2.9961538461538462</c:v>
                </c:pt>
                <c:pt idx="15">
                  <c:v>2.9940000000000002</c:v>
                </c:pt>
                <c:pt idx="16">
                  <c:v>2.99</c:v>
                </c:pt>
                <c:pt idx="17">
                  <c:v>3.0507692307692311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EA-468C-BD92-EFFBDBE6ECB4}"/>
            </c:ext>
          </c:extLst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2.96</c:v>
                </c:pt>
                <c:pt idx="1">
                  <c:v>2.96</c:v>
                </c:pt>
                <c:pt idx="2">
                  <c:v>2.96</c:v>
                </c:pt>
                <c:pt idx="3">
                  <c:v>2.96</c:v>
                </c:pt>
                <c:pt idx="4">
                  <c:v>2.96</c:v>
                </c:pt>
                <c:pt idx="5">
                  <c:v>2.96</c:v>
                </c:pt>
                <c:pt idx="6">
                  <c:v>2.96</c:v>
                </c:pt>
                <c:pt idx="7">
                  <c:v>2.96</c:v>
                </c:pt>
                <c:pt idx="8">
                  <c:v>2.96</c:v>
                </c:pt>
                <c:pt idx="9">
                  <c:v>2.96</c:v>
                </c:pt>
                <c:pt idx="10">
                  <c:v>2.96</c:v>
                </c:pt>
                <c:pt idx="11">
                  <c:v>2.96</c:v>
                </c:pt>
                <c:pt idx="12">
                  <c:v>2.96</c:v>
                </c:pt>
                <c:pt idx="13">
                  <c:v>2.96</c:v>
                </c:pt>
                <c:pt idx="14">
                  <c:v>2.96</c:v>
                </c:pt>
                <c:pt idx="15">
                  <c:v>2.96</c:v>
                </c:pt>
                <c:pt idx="16">
                  <c:v>2.96</c:v>
                </c:pt>
                <c:pt idx="17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AEA-468C-BD92-EFFBDBE6ECB4}"/>
            </c:ext>
          </c:extLst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2.9424583333333336</c:v>
                </c:pt>
                <c:pt idx="1">
                  <c:v>2.9862694612455196</c:v>
                </c:pt>
                <c:pt idx="2">
                  <c:v>2.9856923169057628</c:v>
                </c:pt>
                <c:pt idx="3">
                  <c:v>2.9933050914421919</c:v>
                </c:pt>
                <c:pt idx="4">
                  <c:v>2.9932706897278307</c:v>
                </c:pt>
                <c:pt idx="5">
                  <c:v>2.9919780822427935</c:v>
                </c:pt>
                <c:pt idx="6">
                  <c:v>2.9830094830769887</c:v>
                </c:pt>
                <c:pt idx="7">
                  <c:v>2.9928349206349205</c:v>
                </c:pt>
                <c:pt idx="8">
                  <c:v>2.9874470189165754</c:v>
                </c:pt>
                <c:pt idx="9">
                  <c:v>2.9948982703681799</c:v>
                </c:pt>
                <c:pt idx="10">
                  <c:v>2.9920141475265205</c:v>
                </c:pt>
                <c:pt idx="11">
                  <c:v>2.9876217460314014</c:v>
                </c:pt>
                <c:pt idx="12">
                  <c:v>2.9849464610402965</c:v>
                </c:pt>
                <c:pt idx="13">
                  <c:v>2.9842446997110894</c:v>
                </c:pt>
                <c:pt idx="14">
                  <c:v>2.9812942164290339</c:v>
                </c:pt>
                <c:pt idx="15">
                  <c:v>2.9812090788186376</c:v>
                </c:pt>
                <c:pt idx="16">
                  <c:v>2.9804975279106856</c:v>
                </c:pt>
                <c:pt idx="17">
                  <c:v>2.9929141808579725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AEA-468C-BD92-EFFBDBE6ECB4}"/>
            </c:ext>
          </c:extLst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2.9083333333332906E-2</c:v>
                </c:pt>
                <c:pt idx="1">
                  <c:v>0.12555555555555609</c:v>
                </c:pt>
                <c:pt idx="2">
                  <c:v>0.1329159104658193</c:v>
                </c:pt>
                <c:pt idx="3">
                  <c:v>0.13985994397759072</c:v>
                </c:pt>
                <c:pt idx="4">
                  <c:v>0.12796491228070161</c:v>
                </c:pt>
                <c:pt idx="5">
                  <c:v>0.11481884057971081</c:v>
                </c:pt>
                <c:pt idx="6">
                  <c:v>0.11489130434782613</c:v>
                </c:pt>
                <c:pt idx="7">
                  <c:v>0.13015972222222238</c:v>
                </c:pt>
                <c:pt idx="8">
                  <c:v>0.11204022988505713</c:v>
                </c:pt>
                <c:pt idx="9">
                  <c:v>0.11994720965309247</c:v>
                </c:pt>
                <c:pt idx="10">
                  <c:v>0.13522727272727275</c:v>
                </c:pt>
                <c:pt idx="11">
                  <c:v>0.11755952380952372</c:v>
                </c:pt>
                <c:pt idx="12">
                  <c:v>0.10344444444444445</c:v>
                </c:pt>
                <c:pt idx="13">
                  <c:v>7.8986175115206336E-2</c:v>
                </c:pt>
                <c:pt idx="14">
                  <c:v>9.8018790849672577E-2</c:v>
                </c:pt>
                <c:pt idx="15">
                  <c:v>0.15380090497737564</c:v>
                </c:pt>
                <c:pt idx="16">
                  <c:v>0.15374242424242457</c:v>
                </c:pt>
                <c:pt idx="17">
                  <c:v>0.10622377622377588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AEA-468C-BD92-EFFBDBE6ECB4}"/>
            </c:ext>
          </c:extLst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2.76</c:v>
                </c:pt>
                <c:pt idx="1">
                  <c:v>2.76</c:v>
                </c:pt>
                <c:pt idx="2">
                  <c:v>2.76</c:v>
                </c:pt>
                <c:pt idx="3">
                  <c:v>2.76</c:v>
                </c:pt>
                <c:pt idx="4">
                  <c:v>2.76</c:v>
                </c:pt>
                <c:pt idx="5">
                  <c:v>2.76</c:v>
                </c:pt>
                <c:pt idx="6">
                  <c:v>2.76</c:v>
                </c:pt>
                <c:pt idx="7">
                  <c:v>2.76</c:v>
                </c:pt>
                <c:pt idx="8">
                  <c:v>2.76</c:v>
                </c:pt>
                <c:pt idx="9">
                  <c:v>2.76</c:v>
                </c:pt>
                <c:pt idx="10">
                  <c:v>2.76</c:v>
                </c:pt>
                <c:pt idx="11">
                  <c:v>2.76</c:v>
                </c:pt>
                <c:pt idx="12">
                  <c:v>2.76</c:v>
                </c:pt>
                <c:pt idx="13">
                  <c:v>2.76</c:v>
                </c:pt>
                <c:pt idx="14">
                  <c:v>2.76</c:v>
                </c:pt>
                <c:pt idx="15">
                  <c:v>2.76</c:v>
                </c:pt>
                <c:pt idx="16">
                  <c:v>2.76</c:v>
                </c:pt>
                <c:pt idx="17">
                  <c:v>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AEA-468C-BD92-EFFBDBE6ECB4}"/>
            </c:ext>
          </c:extLst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3.16</c:v>
                </c:pt>
                <c:pt idx="1">
                  <c:v>3.16</c:v>
                </c:pt>
                <c:pt idx="2">
                  <c:v>3.16</c:v>
                </c:pt>
                <c:pt idx="3">
                  <c:v>3.16</c:v>
                </c:pt>
                <c:pt idx="4">
                  <c:v>3.16</c:v>
                </c:pt>
                <c:pt idx="5">
                  <c:v>3.16</c:v>
                </c:pt>
                <c:pt idx="6">
                  <c:v>3.16</c:v>
                </c:pt>
                <c:pt idx="7">
                  <c:v>3.16</c:v>
                </c:pt>
                <c:pt idx="8">
                  <c:v>3.16</c:v>
                </c:pt>
                <c:pt idx="9">
                  <c:v>3.16</c:v>
                </c:pt>
                <c:pt idx="10">
                  <c:v>3.16</c:v>
                </c:pt>
                <c:pt idx="11">
                  <c:v>3.16</c:v>
                </c:pt>
                <c:pt idx="12">
                  <c:v>3.16</c:v>
                </c:pt>
                <c:pt idx="13">
                  <c:v>3.16</c:v>
                </c:pt>
                <c:pt idx="14">
                  <c:v>3.16</c:v>
                </c:pt>
                <c:pt idx="15">
                  <c:v>3.16</c:v>
                </c:pt>
                <c:pt idx="16">
                  <c:v>3.16</c:v>
                </c:pt>
                <c:pt idx="17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AEA-468C-BD92-EFFBDBE6E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02528"/>
        <c:axId val="325308800"/>
      </c:lineChart>
      <c:catAx>
        <c:axId val="32530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5308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5308800"/>
        <c:scaling>
          <c:orientation val="minMax"/>
          <c:max val="3.36"/>
          <c:min val="2.5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530252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941"/>
          <c:y val="0.11998059695598538"/>
          <c:w val="0.16966595084705421"/>
          <c:h val="0.83721050602940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33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97.03125</c:v>
                </c:pt>
                <c:pt idx="2">
                  <c:v>97.1875</c:v>
                </c:pt>
                <c:pt idx="3">
                  <c:v>97.3125</c:v>
                </c:pt>
                <c:pt idx="4">
                  <c:v>96.84375</c:v>
                </c:pt>
                <c:pt idx="5">
                  <c:v>96.875</c:v>
                </c:pt>
                <c:pt idx="6">
                  <c:v>97.125</c:v>
                </c:pt>
                <c:pt idx="7">
                  <c:v>96.96875</c:v>
                </c:pt>
                <c:pt idx="8">
                  <c:v>97</c:v>
                </c:pt>
                <c:pt idx="9">
                  <c:v>97.34210526315789</c:v>
                </c:pt>
                <c:pt idx="10">
                  <c:v>97.026315789473685</c:v>
                </c:pt>
                <c:pt idx="11">
                  <c:v>97.60526315789474</c:v>
                </c:pt>
                <c:pt idx="12">
                  <c:v>97.501930501930502</c:v>
                </c:pt>
                <c:pt idx="13">
                  <c:v>96.973684210526315</c:v>
                </c:pt>
                <c:pt idx="14">
                  <c:v>97.421052631578945</c:v>
                </c:pt>
                <c:pt idx="15">
                  <c:v>97.333011583011583</c:v>
                </c:pt>
                <c:pt idx="16">
                  <c:v>97.078947368421055</c:v>
                </c:pt>
                <c:pt idx="17">
                  <c:v>96.78125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7D-4836-A780-9D2CFABF3470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2">
                  <c:v>95.94942528735632</c:v>
                </c:pt>
                <c:pt idx="3">
                  <c:v>95.926666666666648</c:v>
                </c:pt>
                <c:pt idx="4">
                  <c:v>96.024691358024711</c:v>
                </c:pt>
                <c:pt idx="5">
                  <c:v>95.944827586206884</c:v>
                </c:pt>
                <c:pt idx="6">
                  <c:v>96.001204819277092</c:v>
                </c:pt>
                <c:pt idx="7">
                  <c:v>96.035000000000025</c:v>
                </c:pt>
                <c:pt idx="8">
                  <c:v>96.21666666666664</c:v>
                </c:pt>
                <c:pt idx="9">
                  <c:v>96.286111111111111</c:v>
                </c:pt>
                <c:pt idx="10">
                  <c:v>96.0256756756757</c:v>
                </c:pt>
                <c:pt idx="11">
                  <c:v>96.215942028985495</c:v>
                </c:pt>
                <c:pt idx="12">
                  <c:v>96.185915492957719</c:v>
                </c:pt>
                <c:pt idx="13">
                  <c:v>95.99012345679013</c:v>
                </c:pt>
                <c:pt idx="14">
                  <c:v>95.99012345679013</c:v>
                </c:pt>
                <c:pt idx="15">
                  <c:v>96.327500000000015</c:v>
                </c:pt>
                <c:pt idx="16">
                  <c:v>96.595348837209357</c:v>
                </c:pt>
                <c:pt idx="17">
                  <c:v>96.989887640449467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D-4836-A780-9D2CFABF3470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1">
                  <c:v>96.764705882352942</c:v>
                </c:pt>
                <c:pt idx="2">
                  <c:v>96.666666666666671</c:v>
                </c:pt>
                <c:pt idx="3">
                  <c:v>96.578947368421055</c:v>
                </c:pt>
                <c:pt idx="4">
                  <c:v>96.45</c:v>
                </c:pt>
                <c:pt idx="5">
                  <c:v>96.5</c:v>
                </c:pt>
                <c:pt idx="6">
                  <c:v>96.5</c:v>
                </c:pt>
                <c:pt idx="7">
                  <c:v>96.333333333333329</c:v>
                </c:pt>
                <c:pt idx="8">
                  <c:v>96.6</c:v>
                </c:pt>
                <c:pt idx="9">
                  <c:v>96.5</c:v>
                </c:pt>
                <c:pt idx="10">
                  <c:v>96.111111111111114</c:v>
                </c:pt>
                <c:pt idx="11">
                  <c:v>96.4375</c:v>
                </c:pt>
                <c:pt idx="12">
                  <c:v>96.2</c:v>
                </c:pt>
                <c:pt idx="13">
                  <c:v>96.583333333333329</c:v>
                </c:pt>
                <c:pt idx="14">
                  <c:v>96.5</c:v>
                </c:pt>
                <c:pt idx="15">
                  <c:v>96.25</c:v>
                </c:pt>
                <c:pt idx="16">
                  <c:v>95.772727272727266</c:v>
                </c:pt>
                <c:pt idx="17">
                  <c:v>96.78947368421052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7D-4836-A780-9D2CFABF3470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1">
                  <c:v>98.193548387096769</c:v>
                </c:pt>
                <c:pt idx="2">
                  <c:v>98.225806451612897</c:v>
                </c:pt>
                <c:pt idx="3">
                  <c:v>98.032258064516128</c:v>
                </c:pt>
                <c:pt idx="4">
                  <c:v>97.8</c:v>
                </c:pt>
                <c:pt idx="5">
                  <c:v>97.58064516129032</c:v>
                </c:pt>
                <c:pt idx="6">
                  <c:v>97.709677419354833</c:v>
                </c:pt>
                <c:pt idx="7">
                  <c:v>98.033333333333331</c:v>
                </c:pt>
                <c:pt idx="8">
                  <c:v>97.806451612903231</c:v>
                </c:pt>
                <c:pt idx="9">
                  <c:v>98.193548387096769</c:v>
                </c:pt>
                <c:pt idx="10">
                  <c:v>97.838709677419359</c:v>
                </c:pt>
                <c:pt idx="11">
                  <c:v>98.193548387096769</c:v>
                </c:pt>
                <c:pt idx="12">
                  <c:v>98.125</c:v>
                </c:pt>
                <c:pt idx="13">
                  <c:v>98.521000000000001</c:v>
                </c:pt>
                <c:pt idx="14">
                  <c:v>98.408000000000001</c:v>
                </c:pt>
                <c:pt idx="15">
                  <c:v>98.009</c:v>
                </c:pt>
                <c:pt idx="16">
                  <c:v>97.227999999999994</c:v>
                </c:pt>
                <c:pt idx="17">
                  <c:v>97.141000000000005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7D-4836-A780-9D2CFABF3470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98.4</c:v>
                </c:pt>
                <c:pt idx="2">
                  <c:v>98.4</c:v>
                </c:pt>
                <c:pt idx="3">
                  <c:v>98.444444444444443</c:v>
                </c:pt>
                <c:pt idx="4">
                  <c:v>97.818181818181813</c:v>
                </c:pt>
                <c:pt idx="5">
                  <c:v>97.857142857142861</c:v>
                </c:pt>
                <c:pt idx="6">
                  <c:v>97.94736842105263</c:v>
                </c:pt>
                <c:pt idx="7">
                  <c:v>97.571428571428569</c:v>
                </c:pt>
                <c:pt idx="8">
                  <c:v>97.523809523809518</c:v>
                </c:pt>
                <c:pt idx="9">
                  <c:v>97.5</c:v>
                </c:pt>
                <c:pt idx="10">
                  <c:v>97.4</c:v>
                </c:pt>
                <c:pt idx="11">
                  <c:v>97.235294117647058</c:v>
                </c:pt>
                <c:pt idx="12">
                  <c:v>97.13333333333334</c:v>
                </c:pt>
                <c:pt idx="13">
                  <c:v>96.869565217391298</c:v>
                </c:pt>
                <c:pt idx="14">
                  <c:v>96.764705882352942</c:v>
                </c:pt>
                <c:pt idx="15">
                  <c:v>97.058823529411768</c:v>
                </c:pt>
                <c:pt idx="16">
                  <c:v>98.045454545454547</c:v>
                </c:pt>
                <c:pt idx="17">
                  <c:v>98.15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7D-4836-A780-9D2CFABF3470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0">
                  <c:v>97.075757575757592</c:v>
                </c:pt>
                <c:pt idx="1">
                  <c:v>96.920000000000016</c:v>
                </c:pt>
                <c:pt idx="2">
                  <c:v>97.419191919191917</c:v>
                </c:pt>
                <c:pt idx="3">
                  <c:v>97.563218390804565</c:v>
                </c:pt>
                <c:pt idx="4">
                  <c:v>96.984848484848499</c:v>
                </c:pt>
                <c:pt idx="5">
                  <c:v>97.0625</c:v>
                </c:pt>
                <c:pt idx="6">
                  <c:v>97.416666666666671</c:v>
                </c:pt>
                <c:pt idx="7">
                  <c:v>96.777777777777786</c:v>
                </c:pt>
                <c:pt idx="8">
                  <c:v>97.113095238095255</c:v>
                </c:pt>
                <c:pt idx="9">
                  <c:v>96.461538461538481</c:v>
                </c:pt>
                <c:pt idx="10">
                  <c:v>96.095959595959599</c:v>
                </c:pt>
                <c:pt idx="11">
                  <c:v>96.066666666666663</c:v>
                </c:pt>
                <c:pt idx="12">
                  <c:v>96.436666666666682</c:v>
                </c:pt>
                <c:pt idx="13">
                  <c:v>96.252252252252262</c:v>
                </c:pt>
                <c:pt idx="14">
                  <c:v>96.907142857142844</c:v>
                </c:pt>
                <c:pt idx="15">
                  <c:v>96.885714285714286</c:v>
                </c:pt>
                <c:pt idx="16">
                  <c:v>96.972222222222229</c:v>
                </c:pt>
                <c:pt idx="17">
                  <c:v>97.329545454545453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7D-4836-A780-9D2CFABF3470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3">
                  <c:v>98.691999999999993</c:v>
                </c:pt>
                <c:pt idx="4">
                  <c:v>98.537999999999997</c:v>
                </c:pt>
                <c:pt idx="5">
                  <c:v>98.168999999999997</c:v>
                </c:pt>
                <c:pt idx="6">
                  <c:v>97.063000000000002</c:v>
                </c:pt>
                <c:pt idx="7">
                  <c:v>97.016000000000005</c:v>
                </c:pt>
                <c:pt idx="8">
                  <c:v>97.760999999999996</c:v>
                </c:pt>
                <c:pt idx="9">
                  <c:v>97.902000000000001</c:v>
                </c:pt>
                <c:pt idx="10">
                  <c:v>98.155000000000001</c:v>
                </c:pt>
                <c:pt idx="11">
                  <c:v>98.525999999999996</c:v>
                </c:pt>
                <c:pt idx="12">
                  <c:v>98.143000000000001</c:v>
                </c:pt>
                <c:pt idx="13">
                  <c:v>97.944000000000003</c:v>
                </c:pt>
                <c:pt idx="14">
                  <c:v>97.944000000000003</c:v>
                </c:pt>
                <c:pt idx="15">
                  <c:v>98.008200000000002</c:v>
                </c:pt>
                <c:pt idx="16">
                  <c:v>97.721000000000004</c:v>
                </c:pt>
                <c:pt idx="17">
                  <c:v>97.168999999999997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7D-4836-A780-9D2CFABF3470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0">
                  <c:v>97.3</c:v>
                </c:pt>
                <c:pt idx="1">
                  <c:v>97.2</c:v>
                </c:pt>
                <c:pt idx="2">
                  <c:v>98</c:v>
                </c:pt>
                <c:pt idx="3">
                  <c:v>97.7</c:v>
                </c:pt>
                <c:pt idx="4">
                  <c:v>98.7</c:v>
                </c:pt>
                <c:pt idx="5">
                  <c:v>97.6</c:v>
                </c:pt>
                <c:pt idx="6">
                  <c:v>96.8</c:v>
                </c:pt>
                <c:pt idx="7">
                  <c:v>97.2</c:v>
                </c:pt>
                <c:pt idx="8">
                  <c:v>97</c:v>
                </c:pt>
                <c:pt idx="9">
                  <c:v>96.1</c:v>
                </c:pt>
                <c:pt idx="10">
                  <c:v>97.3</c:v>
                </c:pt>
                <c:pt idx="11">
                  <c:v>96.7</c:v>
                </c:pt>
                <c:pt idx="12">
                  <c:v>96.5</c:v>
                </c:pt>
                <c:pt idx="13">
                  <c:v>96</c:v>
                </c:pt>
                <c:pt idx="14">
                  <c:v>96.4</c:v>
                </c:pt>
                <c:pt idx="15">
                  <c:v>96.1</c:v>
                </c:pt>
                <c:pt idx="16">
                  <c:v>95.9</c:v>
                </c:pt>
                <c:pt idx="17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7D-4836-A780-9D2CFABF3470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1">
                  <c:v>97</c:v>
                </c:pt>
                <c:pt idx="2">
                  <c:v>97.1</c:v>
                </c:pt>
                <c:pt idx="3">
                  <c:v>97.58</c:v>
                </c:pt>
                <c:pt idx="4">
                  <c:v>97.31</c:v>
                </c:pt>
                <c:pt idx="5">
                  <c:v>97.32</c:v>
                </c:pt>
                <c:pt idx="6">
                  <c:v>97.93</c:v>
                </c:pt>
                <c:pt idx="7">
                  <c:v>97.58</c:v>
                </c:pt>
                <c:pt idx="8">
                  <c:v>97.04</c:v>
                </c:pt>
                <c:pt idx="9">
                  <c:v>96.61</c:v>
                </c:pt>
                <c:pt idx="10">
                  <c:v>95.85</c:v>
                </c:pt>
                <c:pt idx="11">
                  <c:v>99.4</c:v>
                </c:pt>
                <c:pt idx="12">
                  <c:v>99.07</c:v>
                </c:pt>
                <c:pt idx="13">
                  <c:v>98.78</c:v>
                </c:pt>
                <c:pt idx="14">
                  <c:v>98.59</c:v>
                </c:pt>
                <c:pt idx="15">
                  <c:v>99</c:v>
                </c:pt>
                <c:pt idx="16">
                  <c:v>99.67</c:v>
                </c:pt>
                <c:pt idx="17">
                  <c:v>99.81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7D-4836-A780-9D2CFABF3470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1">
                  <c:v>95.1</c:v>
                </c:pt>
                <c:pt idx="2">
                  <c:v>96.4</c:v>
                </c:pt>
                <c:pt idx="3">
                  <c:v>95.3</c:v>
                </c:pt>
                <c:pt idx="4">
                  <c:v>95.8</c:v>
                </c:pt>
                <c:pt idx="5">
                  <c:v>98.4</c:v>
                </c:pt>
                <c:pt idx="6">
                  <c:v>95.8</c:v>
                </c:pt>
                <c:pt idx="7">
                  <c:v>98</c:v>
                </c:pt>
                <c:pt idx="8">
                  <c:v>97.333333333333329</c:v>
                </c:pt>
                <c:pt idx="9">
                  <c:v>100.66666666666667</c:v>
                </c:pt>
                <c:pt idx="10">
                  <c:v>99.75</c:v>
                </c:pt>
                <c:pt idx="11">
                  <c:v>100.08333333333333</c:v>
                </c:pt>
                <c:pt idx="12">
                  <c:v>100.07692307692308</c:v>
                </c:pt>
                <c:pt idx="13">
                  <c:v>98</c:v>
                </c:pt>
                <c:pt idx="14">
                  <c:v>100</c:v>
                </c:pt>
                <c:pt idx="15">
                  <c:v>99.8</c:v>
                </c:pt>
                <c:pt idx="16">
                  <c:v>100.9</c:v>
                </c:pt>
                <c:pt idx="17">
                  <c:v>101.53846153846153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7D-4836-A780-9D2CFABF3470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7D-4836-A780-9D2CFABF3470}"/>
            </c:ext>
          </c:extLst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97.187878787878788</c:v>
                </c:pt>
                <c:pt idx="1">
                  <c:v>97.07618803368122</c:v>
                </c:pt>
                <c:pt idx="2">
                  <c:v>97.260954480536427</c:v>
                </c:pt>
                <c:pt idx="3">
                  <c:v>97.313003493485297</c:v>
                </c:pt>
                <c:pt idx="4">
                  <c:v>97.226947166105489</c:v>
                </c:pt>
                <c:pt idx="5">
                  <c:v>97.330911560463989</c:v>
                </c:pt>
                <c:pt idx="6">
                  <c:v>97.029291732635102</c:v>
                </c:pt>
                <c:pt idx="7">
                  <c:v>97.151562301587305</c:v>
                </c:pt>
                <c:pt idx="8">
                  <c:v>97.139435637480787</c:v>
                </c:pt>
                <c:pt idx="9">
                  <c:v>97.356196988957095</c:v>
                </c:pt>
                <c:pt idx="10">
                  <c:v>97.155277184963936</c:v>
                </c:pt>
                <c:pt idx="11">
                  <c:v>97.6463547691624</c:v>
                </c:pt>
                <c:pt idx="12">
                  <c:v>97.537276907181123</c:v>
                </c:pt>
                <c:pt idx="13">
                  <c:v>97.191395847029327</c:v>
                </c:pt>
                <c:pt idx="14">
                  <c:v>97.492502482786477</c:v>
                </c:pt>
                <c:pt idx="15">
                  <c:v>97.477224939813766</c:v>
                </c:pt>
                <c:pt idx="16">
                  <c:v>97.588370024603449</c:v>
                </c:pt>
                <c:pt idx="17">
                  <c:v>97.76986183176669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E7D-4836-A780-9D2CFABF3470}"/>
            </c:ext>
          </c:extLst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0.22424242424240504</c:v>
                </c:pt>
                <c:pt idx="1">
                  <c:v>3.3000000000000114</c:v>
                </c:pt>
                <c:pt idx="2">
                  <c:v>2.4505747126436859</c:v>
                </c:pt>
                <c:pt idx="3">
                  <c:v>3.3919999999999959</c:v>
                </c:pt>
                <c:pt idx="4">
                  <c:v>2.4505747126436859</c:v>
                </c:pt>
                <c:pt idx="5">
                  <c:v>2.4551724137931217</c:v>
                </c:pt>
                <c:pt idx="6">
                  <c:v>2.1473684210526329</c:v>
                </c:pt>
                <c:pt idx="7">
                  <c:v>1.9983333333333064</c:v>
                </c:pt>
                <c:pt idx="8">
                  <c:v>1.5897849462365912</c:v>
                </c:pt>
                <c:pt idx="9">
                  <c:v>4.5666666666666771</c:v>
                </c:pt>
                <c:pt idx="10">
                  <c:v>3.9000000000000057</c:v>
                </c:pt>
                <c:pt idx="11">
                  <c:v>4.0166666666666657</c:v>
                </c:pt>
                <c:pt idx="12">
                  <c:v>3.8910075839653615</c:v>
                </c:pt>
                <c:pt idx="13">
                  <c:v>2.7898765432098713</c:v>
                </c:pt>
                <c:pt idx="14">
                  <c:v>4.0098765432098702</c:v>
                </c:pt>
                <c:pt idx="15">
                  <c:v>3.7000000000000028</c:v>
                </c:pt>
                <c:pt idx="16">
                  <c:v>5.1272727272727394</c:v>
                </c:pt>
                <c:pt idx="17">
                  <c:v>5.538461538461533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E7D-4836-A780-9D2CFABF3470}"/>
            </c:ext>
          </c:extLst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E7D-4836-A780-9D2CFABF3470}"/>
            </c:ext>
          </c:extLst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102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102</c:v>
                </c:pt>
                <c:pt idx="16">
                  <c:v>102</c:v>
                </c:pt>
                <c:pt idx="17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E7D-4836-A780-9D2CFABF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568000"/>
        <c:axId val="325569920"/>
      </c:lineChart>
      <c:catAx>
        <c:axId val="32556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5569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5569920"/>
        <c:scaling>
          <c:orientation val="minMax"/>
          <c:max val="107"/>
          <c:min val="8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32556800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52"/>
          <c:y val="0.11333391659375908"/>
          <c:w val="0.15879281827284891"/>
          <c:h val="0.84000291630212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6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78.96875</c:v>
                </c:pt>
                <c:pt idx="2">
                  <c:v>78.59375</c:v>
                </c:pt>
                <c:pt idx="3">
                  <c:v>79.125</c:v>
                </c:pt>
                <c:pt idx="4">
                  <c:v>78.59375</c:v>
                </c:pt>
                <c:pt idx="5">
                  <c:v>78.25</c:v>
                </c:pt>
                <c:pt idx="6">
                  <c:v>78.15625</c:v>
                </c:pt>
                <c:pt idx="7">
                  <c:v>78.84375</c:v>
                </c:pt>
                <c:pt idx="8">
                  <c:v>79.066666666666663</c:v>
                </c:pt>
                <c:pt idx="9">
                  <c:v>78.84210526315789</c:v>
                </c:pt>
                <c:pt idx="10">
                  <c:v>78.89473684210526</c:v>
                </c:pt>
                <c:pt idx="11">
                  <c:v>78.60526315789474</c:v>
                </c:pt>
                <c:pt idx="12">
                  <c:v>78.8050193050193</c:v>
                </c:pt>
                <c:pt idx="13">
                  <c:v>79</c:v>
                </c:pt>
                <c:pt idx="14">
                  <c:v>78.94736842105263</c:v>
                </c:pt>
                <c:pt idx="15">
                  <c:v>78.9449806949807</c:v>
                </c:pt>
                <c:pt idx="16">
                  <c:v>78.973684210526315</c:v>
                </c:pt>
                <c:pt idx="17">
                  <c:v>79.03125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4-4B07-A1B1-FB6C8D469FEA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2">
                  <c:v>78.381609195402305</c:v>
                </c:pt>
                <c:pt idx="3">
                  <c:v>78.28133333333335</c:v>
                </c:pt>
                <c:pt idx="4">
                  <c:v>79.667901234567893</c:v>
                </c:pt>
                <c:pt idx="5">
                  <c:v>79.593103448275841</c:v>
                </c:pt>
                <c:pt idx="6">
                  <c:v>79.667073170731712</c:v>
                </c:pt>
                <c:pt idx="7">
                  <c:v>79.594805194805204</c:v>
                </c:pt>
                <c:pt idx="8">
                  <c:v>80.26567164179103</c:v>
                </c:pt>
                <c:pt idx="9">
                  <c:v>79.8263888888889</c:v>
                </c:pt>
                <c:pt idx="10">
                  <c:v>79.40135135135138</c:v>
                </c:pt>
                <c:pt idx="11">
                  <c:v>79.891044776119401</c:v>
                </c:pt>
                <c:pt idx="12">
                  <c:v>79.82816901408448</c:v>
                </c:pt>
                <c:pt idx="13">
                  <c:v>79.688607594936698</c:v>
                </c:pt>
                <c:pt idx="14">
                  <c:v>79.688607594936698</c:v>
                </c:pt>
                <c:pt idx="15">
                  <c:v>80.628750000000039</c:v>
                </c:pt>
                <c:pt idx="16">
                  <c:v>79.906976744186053</c:v>
                </c:pt>
                <c:pt idx="17">
                  <c:v>80.40786516853936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4-4B07-A1B1-FB6C8D469FEA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1">
                  <c:v>80.1875</c:v>
                </c:pt>
                <c:pt idx="2">
                  <c:v>79.5</c:v>
                </c:pt>
                <c:pt idx="3">
                  <c:v>80.333333333333329</c:v>
                </c:pt>
                <c:pt idx="4">
                  <c:v>81.599999999999994</c:v>
                </c:pt>
                <c:pt idx="5">
                  <c:v>81.333333333333329</c:v>
                </c:pt>
                <c:pt idx="6">
                  <c:v>81.055555555555557</c:v>
                </c:pt>
                <c:pt idx="7">
                  <c:v>81</c:v>
                </c:pt>
                <c:pt idx="8">
                  <c:v>78.944444444444443</c:v>
                </c:pt>
                <c:pt idx="9">
                  <c:v>78.214285714285708</c:v>
                </c:pt>
                <c:pt idx="10">
                  <c:v>80.13333333333334</c:v>
                </c:pt>
                <c:pt idx="11">
                  <c:v>79.357142857142861</c:v>
                </c:pt>
                <c:pt idx="12">
                  <c:v>79.25</c:v>
                </c:pt>
                <c:pt idx="13">
                  <c:v>79.21052631578948</c:v>
                </c:pt>
                <c:pt idx="14">
                  <c:v>80.849999999999994</c:v>
                </c:pt>
                <c:pt idx="15">
                  <c:v>80.733333333333334</c:v>
                </c:pt>
                <c:pt idx="16">
                  <c:v>80.117647058823536</c:v>
                </c:pt>
                <c:pt idx="17">
                  <c:v>80.529411764705884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4-4B07-A1B1-FB6C8D469FEA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1">
                  <c:v>79.193548387096769</c:v>
                </c:pt>
                <c:pt idx="2">
                  <c:v>79.483870967741936</c:v>
                </c:pt>
                <c:pt idx="3">
                  <c:v>79.709677419354833</c:v>
                </c:pt>
                <c:pt idx="4">
                  <c:v>79.2</c:v>
                </c:pt>
                <c:pt idx="5">
                  <c:v>79.193548387096769</c:v>
                </c:pt>
                <c:pt idx="6">
                  <c:v>79.645161290322577</c:v>
                </c:pt>
                <c:pt idx="7">
                  <c:v>79.533333333333331</c:v>
                </c:pt>
                <c:pt idx="8">
                  <c:v>79.193548387096769</c:v>
                </c:pt>
                <c:pt idx="9">
                  <c:v>79.322580645161295</c:v>
                </c:pt>
                <c:pt idx="10">
                  <c:v>79.806451612903231</c:v>
                </c:pt>
                <c:pt idx="11">
                  <c:v>79.322580645161295</c:v>
                </c:pt>
                <c:pt idx="12">
                  <c:v>82.238</c:v>
                </c:pt>
                <c:pt idx="13">
                  <c:v>81.790000000000006</c:v>
                </c:pt>
                <c:pt idx="14">
                  <c:v>81.944000000000003</c:v>
                </c:pt>
                <c:pt idx="15">
                  <c:v>81.944999999999993</c:v>
                </c:pt>
                <c:pt idx="16">
                  <c:v>81.477999999999994</c:v>
                </c:pt>
                <c:pt idx="17">
                  <c:v>81.058000000000007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24-4B07-A1B1-FB6C8D469FEA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77.900000000000006</c:v>
                </c:pt>
                <c:pt idx="2">
                  <c:v>78.099999999999994</c:v>
                </c:pt>
                <c:pt idx="3">
                  <c:v>77.888888888888886</c:v>
                </c:pt>
                <c:pt idx="4">
                  <c:v>78.545454545454547</c:v>
                </c:pt>
                <c:pt idx="5">
                  <c:v>78.857142857142861</c:v>
                </c:pt>
                <c:pt idx="6">
                  <c:v>78.94736842105263</c:v>
                </c:pt>
                <c:pt idx="7">
                  <c:v>78.857142857142861</c:v>
                </c:pt>
                <c:pt idx="8">
                  <c:v>79</c:v>
                </c:pt>
                <c:pt idx="9">
                  <c:v>78.777777777777771</c:v>
                </c:pt>
                <c:pt idx="10">
                  <c:v>79</c:v>
                </c:pt>
                <c:pt idx="11">
                  <c:v>79.235294117647058</c:v>
                </c:pt>
                <c:pt idx="12">
                  <c:v>78.933333333333337</c:v>
                </c:pt>
                <c:pt idx="13">
                  <c:v>78.739130434782609</c:v>
                </c:pt>
                <c:pt idx="14">
                  <c:v>78.588235294117652</c:v>
                </c:pt>
                <c:pt idx="15">
                  <c:v>79</c:v>
                </c:pt>
                <c:pt idx="16">
                  <c:v>78.5</c:v>
                </c:pt>
                <c:pt idx="17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24-4B07-A1B1-FB6C8D469FEA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0">
                  <c:v>78.354166666666643</c:v>
                </c:pt>
                <c:pt idx="1">
                  <c:v>77.317307692307693</c:v>
                </c:pt>
                <c:pt idx="2">
                  <c:v>77.351851851851848</c:v>
                </c:pt>
                <c:pt idx="3">
                  <c:v>77.333333333333329</c:v>
                </c:pt>
                <c:pt idx="4">
                  <c:v>77.446969696969703</c:v>
                </c:pt>
                <c:pt idx="5">
                  <c:v>77.722222222222229</c:v>
                </c:pt>
                <c:pt idx="6">
                  <c:v>77.980769230769226</c:v>
                </c:pt>
                <c:pt idx="7">
                  <c:v>77.472222222222214</c:v>
                </c:pt>
                <c:pt idx="8">
                  <c:v>77.910919540229884</c:v>
                </c:pt>
                <c:pt idx="9">
                  <c:v>77.569444444444443</c:v>
                </c:pt>
                <c:pt idx="10">
                  <c:v>77.555555555555529</c:v>
                </c:pt>
                <c:pt idx="11">
                  <c:v>78.208333333333329</c:v>
                </c:pt>
                <c:pt idx="12">
                  <c:v>78.063333333333333</c:v>
                </c:pt>
                <c:pt idx="13">
                  <c:v>78.180180180180187</c:v>
                </c:pt>
                <c:pt idx="14">
                  <c:v>77.983333333333334</c:v>
                </c:pt>
                <c:pt idx="15">
                  <c:v>76.5</c:v>
                </c:pt>
                <c:pt idx="16">
                  <c:v>76.586666666666673</c:v>
                </c:pt>
                <c:pt idx="17">
                  <c:v>77.826086956521735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24-4B07-A1B1-FB6C8D469FEA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3">
                  <c:v>79.230999999999995</c:v>
                </c:pt>
                <c:pt idx="4">
                  <c:v>78.691999999999993</c:v>
                </c:pt>
                <c:pt idx="5">
                  <c:v>79.046000000000006</c:v>
                </c:pt>
                <c:pt idx="6">
                  <c:v>77.593999999999994</c:v>
                </c:pt>
                <c:pt idx="7">
                  <c:v>77.968000000000004</c:v>
                </c:pt>
                <c:pt idx="8">
                  <c:v>78.447999999999993</c:v>
                </c:pt>
                <c:pt idx="9">
                  <c:v>78.311000000000007</c:v>
                </c:pt>
                <c:pt idx="10">
                  <c:v>78.552000000000007</c:v>
                </c:pt>
                <c:pt idx="11">
                  <c:v>78.86</c:v>
                </c:pt>
                <c:pt idx="12">
                  <c:v>78.875</c:v>
                </c:pt>
                <c:pt idx="13">
                  <c:v>78.221999999999994</c:v>
                </c:pt>
                <c:pt idx="14">
                  <c:v>78.221999999999994</c:v>
                </c:pt>
                <c:pt idx="15">
                  <c:v>78.462599999999995</c:v>
                </c:pt>
                <c:pt idx="16">
                  <c:v>78.456000000000003</c:v>
                </c:pt>
                <c:pt idx="17">
                  <c:v>78.185000000000002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24-4B07-A1B1-FB6C8D469FEA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0">
                  <c:v>78.8</c:v>
                </c:pt>
                <c:pt idx="1">
                  <c:v>78.599999999999994</c:v>
                </c:pt>
                <c:pt idx="2">
                  <c:v>80.7</c:v>
                </c:pt>
                <c:pt idx="3">
                  <c:v>79.900000000000006</c:v>
                </c:pt>
                <c:pt idx="4">
                  <c:v>78.599999999999994</c:v>
                </c:pt>
                <c:pt idx="5">
                  <c:v>79.900000000000006</c:v>
                </c:pt>
                <c:pt idx="6">
                  <c:v>77</c:v>
                </c:pt>
                <c:pt idx="7">
                  <c:v>79.5</c:v>
                </c:pt>
                <c:pt idx="8">
                  <c:v>78.400000000000006</c:v>
                </c:pt>
                <c:pt idx="9">
                  <c:v>81.5</c:v>
                </c:pt>
                <c:pt idx="10">
                  <c:v>79.900000000000006</c:v>
                </c:pt>
                <c:pt idx="11">
                  <c:v>79</c:v>
                </c:pt>
                <c:pt idx="12">
                  <c:v>78.900000000000006</c:v>
                </c:pt>
                <c:pt idx="13">
                  <c:v>78.8</c:v>
                </c:pt>
                <c:pt idx="14">
                  <c:v>79.400000000000006</c:v>
                </c:pt>
                <c:pt idx="15">
                  <c:v>79.3</c:v>
                </c:pt>
                <c:pt idx="16">
                  <c:v>79.5</c:v>
                </c:pt>
                <c:pt idx="17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824-4B07-A1B1-FB6C8D469FEA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1">
                  <c:v>79</c:v>
                </c:pt>
                <c:pt idx="2">
                  <c:v>79.25</c:v>
                </c:pt>
                <c:pt idx="3">
                  <c:v>79.28</c:v>
                </c:pt>
                <c:pt idx="4">
                  <c:v>80.14</c:v>
                </c:pt>
                <c:pt idx="5">
                  <c:v>80.147000000000006</c:v>
                </c:pt>
                <c:pt idx="6">
                  <c:v>79.48</c:v>
                </c:pt>
                <c:pt idx="7">
                  <c:v>79.92</c:v>
                </c:pt>
                <c:pt idx="8">
                  <c:v>79.87</c:v>
                </c:pt>
                <c:pt idx="9">
                  <c:v>79.760000000000005</c:v>
                </c:pt>
                <c:pt idx="10">
                  <c:v>79.92</c:v>
                </c:pt>
                <c:pt idx="11">
                  <c:v>79.56</c:v>
                </c:pt>
                <c:pt idx="12">
                  <c:v>79.48</c:v>
                </c:pt>
                <c:pt idx="13">
                  <c:v>79.260000000000005</c:v>
                </c:pt>
                <c:pt idx="14">
                  <c:v>79.010000000000005</c:v>
                </c:pt>
                <c:pt idx="15">
                  <c:v>79.540000000000006</c:v>
                </c:pt>
                <c:pt idx="16">
                  <c:v>79.98</c:v>
                </c:pt>
                <c:pt idx="17">
                  <c:v>79.97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824-4B07-A1B1-FB6C8D469FEA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1">
                  <c:v>78.2</c:v>
                </c:pt>
                <c:pt idx="2">
                  <c:v>78.099999999999994</c:v>
                </c:pt>
                <c:pt idx="3">
                  <c:v>76.3</c:v>
                </c:pt>
                <c:pt idx="4">
                  <c:v>77.3</c:v>
                </c:pt>
                <c:pt idx="5">
                  <c:v>83.3</c:v>
                </c:pt>
                <c:pt idx="6">
                  <c:v>77.8</c:v>
                </c:pt>
                <c:pt idx="7">
                  <c:v>78.900000000000006</c:v>
                </c:pt>
                <c:pt idx="8">
                  <c:v>78.333333333333329</c:v>
                </c:pt>
                <c:pt idx="9">
                  <c:v>80.583333333333329</c:v>
                </c:pt>
                <c:pt idx="10">
                  <c:v>80.25</c:v>
                </c:pt>
                <c:pt idx="11">
                  <c:v>80.25</c:v>
                </c:pt>
                <c:pt idx="12">
                  <c:v>80.666666666666671</c:v>
                </c:pt>
                <c:pt idx="13">
                  <c:v>79.772727272727266</c:v>
                </c:pt>
                <c:pt idx="14">
                  <c:v>80.461538461538467</c:v>
                </c:pt>
                <c:pt idx="15">
                  <c:v>80</c:v>
                </c:pt>
                <c:pt idx="16">
                  <c:v>81.099999999999994</c:v>
                </c:pt>
                <c:pt idx="17">
                  <c:v>78.692307692307693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824-4B07-A1B1-FB6C8D469FEA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824-4B07-A1B1-FB6C8D469FEA}"/>
            </c:ext>
          </c:extLst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78.57708333333332</c:v>
                </c:pt>
                <c:pt idx="1">
                  <c:v>78.670888259925562</c:v>
                </c:pt>
                <c:pt idx="2">
                  <c:v>78.829009112777342</c:v>
                </c:pt>
                <c:pt idx="3">
                  <c:v>78.738256630824353</c:v>
                </c:pt>
                <c:pt idx="4">
                  <c:v>78.978607547699212</c:v>
                </c:pt>
                <c:pt idx="5">
                  <c:v>79.734235024807091</c:v>
                </c:pt>
                <c:pt idx="6">
                  <c:v>78.732617766843163</c:v>
                </c:pt>
                <c:pt idx="7">
                  <c:v>79.158925360750359</c:v>
                </c:pt>
                <c:pt idx="8">
                  <c:v>78.943258401356218</c:v>
                </c:pt>
                <c:pt idx="9">
                  <c:v>79.270691606704943</c:v>
                </c:pt>
                <c:pt idx="10">
                  <c:v>79.341342869524865</c:v>
                </c:pt>
                <c:pt idx="11">
                  <c:v>79.22896588872986</c:v>
                </c:pt>
                <c:pt idx="12">
                  <c:v>79.503952165243703</c:v>
                </c:pt>
                <c:pt idx="13">
                  <c:v>79.266317179841622</c:v>
                </c:pt>
                <c:pt idx="14">
                  <c:v>79.509508310497864</c:v>
                </c:pt>
                <c:pt idx="15">
                  <c:v>79.505466402831388</c:v>
                </c:pt>
                <c:pt idx="16">
                  <c:v>79.459897468020273</c:v>
                </c:pt>
                <c:pt idx="17">
                  <c:v>79.259992158207467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824-4B07-A1B1-FB6C8D469FEA}"/>
            </c:ext>
          </c:extLst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0.44583333333335418</c:v>
                </c:pt>
                <c:pt idx="1">
                  <c:v>2.8701923076923066</c:v>
                </c:pt>
                <c:pt idx="2">
                  <c:v>3.3481481481481552</c:v>
                </c:pt>
                <c:pt idx="3">
                  <c:v>4.0333333333333314</c:v>
                </c:pt>
                <c:pt idx="4">
                  <c:v>4.2999999999999972</c:v>
                </c:pt>
                <c:pt idx="5">
                  <c:v>5.5777777777777686</c:v>
                </c:pt>
                <c:pt idx="6">
                  <c:v>4.0555555555555571</c:v>
                </c:pt>
                <c:pt idx="7">
                  <c:v>3.5277777777777857</c:v>
                </c:pt>
                <c:pt idx="8">
                  <c:v>2.3547521015611466</c:v>
                </c:pt>
                <c:pt idx="9">
                  <c:v>3.9305555555555571</c:v>
                </c:pt>
                <c:pt idx="10">
                  <c:v>2.6944444444444713</c:v>
                </c:pt>
                <c:pt idx="11">
                  <c:v>2.0416666666666714</c:v>
                </c:pt>
                <c:pt idx="12">
                  <c:v>4.174666666666667</c:v>
                </c:pt>
                <c:pt idx="13">
                  <c:v>3.609819819819819</c:v>
                </c:pt>
                <c:pt idx="14">
                  <c:v>3.9606666666666683</c:v>
                </c:pt>
                <c:pt idx="15">
                  <c:v>5.4449999999999932</c:v>
                </c:pt>
                <c:pt idx="16">
                  <c:v>4.8913333333333213</c:v>
                </c:pt>
                <c:pt idx="17">
                  <c:v>3.2319130434782721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24-4B07-A1B1-FB6C8D469FEA}"/>
            </c:ext>
          </c:extLst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824-4B07-A1B1-FB6C8D469FEA}"/>
            </c:ext>
          </c:extLst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83</c:v>
                </c:pt>
                <c:pt idx="8">
                  <c:v>83</c:v>
                </c:pt>
                <c:pt idx="9">
                  <c:v>83</c:v>
                </c:pt>
                <c:pt idx="10">
                  <c:v>83</c:v>
                </c:pt>
                <c:pt idx="11">
                  <c:v>83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824-4B07-A1B1-FB6C8D469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20800"/>
        <c:axId val="325822720"/>
      </c:lineChart>
      <c:catAx>
        <c:axId val="325820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582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5822720"/>
        <c:scaling>
          <c:orientation val="minMax"/>
          <c:max val="87"/>
          <c:min val="7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32582080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66"/>
          <c:y val="0.11333378979801439"/>
          <c:w val="0.15879276236967191"/>
          <c:h val="0.86782197101862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2796475858082E-2"/>
          <c:y val="8.5034190138611562E-2"/>
          <c:w val="0.69354365559549824"/>
          <c:h val="0.73469540279760293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5.3587500000000015</c:v>
                </c:pt>
                <c:pt idx="2">
                  <c:v>5.3528125000000006</c:v>
                </c:pt>
                <c:pt idx="3">
                  <c:v>5.3587500000000015</c:v>
                </c:pt>
                <c:pt idx="4">
                  <c:v>5.3509374999999997</c:v>
                </c:pt>
                <c:pt idx="5">
                  <c:v>5.3571875000000011</c:v>
                </c:pt>
                <c:pt idx="6">
                  <c:v>5.3500000000000014</c:v>
                </c:pt>
                <c:pt idx="7">
                  <c:v>5.3390624999999998</c:v>
                </c:pt>
                <c:pt idx="8">
                  <c:v>5.3340000000000005</c:v>
                </c:pt>
                <c:pt idx="9">
                  <c:v>5.3463157894736826</c:v>
                </c:pt>
                <c:pt idx="10">
                  <c:v>5.3481578947368424</c:v>
                </c:pt>
                <c:pt idx="11">
                  <c:v>5.3442105263157895</c:v>
                </c:pt>
                <c:pt idx="12">
                  <c:v>5.3400289575289586</c:v>
                </c:pt>
                <c:pt idx="13">
                  <c:v>5.3410526315789486</c:v>
                </c:pt>
                <c:pt idx="14">
                  <c:v>5.3434210526315811</c:v>
                </c:pt>
                <c:pt idx="15">
                  <c:v>5.3508204633204626</c:v>
                </c:pt>
                <c:pt idx="16">
                  <c:v>5.3439473684210519</c:v>
                </c:pt>
                <c:pt idx="17">
                  <c:v>5.3484374999999993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4-45D7-8E02-8D88A06FFBEB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2">
                  <c:v>5.3475510204081624</c:v>
                </c:pt>
                <c:pt idx="3">
                  <c:v>5.30679012345679</c:v>
                </c:pt>
                <c:pt idx="4">
                  <c:v>5.3155421686746971</c:v>
                </c:pt>
                <c:pt idx="5">
                  <c:v>5.3136893203883471</c:v>
                </c:pt>
                <c:pt idx="6">
                  <c:v>5.3042424242424229</c:v>
                </c:pt>
                <c:pt idx="7">
                  <c:v>5.2974157303370779</c:v>
                </c:pt>
                <c:pt idx="8">
                  <c:v>5.2961904761904757</c:v>
                </c:pt>
                <c:pt idx="9">
                  <c:v>5.3017808219178066</c:v>
                </c:pt>
                <c:pt idx="10">
                  <c:v>5.3152564102564099</c:v>
                </c:pt>
                <c:pt idx="11">
                  <c:v>5.3312280701754409</c:v>
                </c:pt>
                <c:pt idx="12">
                  <c:v>5.3260526315789489</c:v>
                </c:pt>
                <c:pt idx="13">
                  <c:v>5.3377647058823507</c:v>
                </c:pt>
                <c:pt idx="14">
                  <c:v>5.3377647058823507</c:v>
                </c:pt>
                <c:pt idx="15">
                  <c:v>5.326063829787234</c:v>
                </c:pt>
                <c:pt idx="16">
                  <c:v>5.3272448979591811</c:v>
                </c:pt>
                <c:pt idx="17">
                  <c:v>5.3161290322580639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4-45D7-8E02-8D88A06FFBEB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K!$D$3:$D$20</c:f>
              <c:numCache>
                <c:formatCode>0.00\ </c:formatCode>
                <c:ptCount val="18"/>
                <c:pt idx="1">
                  <c:v>5.4219999999999988</c:v>
                </c:pt>
                <c:pt idx="2">
                  <c:v>5.400526315789473</c:v>
                </c:pt>
                <c:pt idx="3">
                  <c:v>5.4125000000000005</c:v>
                </c:pt>
                <c:pt idx="4">
                  <c:v>5.3789473684210511</c:v>
                </c:pt>
                <c:pt idx="5">
                  <c:v>5.3842105263157904</c:v>
                </c:pt>
                <c:pt idx="6">
                  <c:v>5.3684210526315796</c:v>
                </c:pt>
                <c:pt idx="7">
                  <c:v>5.3818750000000009</c:v>
                </c:pt>
                <c:pt idx="8">
                  <c:v>5.3831250000000006</c:v>
                </c:pt>
                <c:pt idx="9">
                  <c:v>5.3826666666666672</c:v>
                </c:pt>
                <c:pt idx="10">
                  <c:v>5.3855555555555545</c:v>
                </c:pt>
                <c:pt idx="11">
                  <c:v>5.3737499999999994</c:v>
                </c:pt>
                <c:pt idx="12">
                  <c:v>5.36</c:v>
                </c:pt>
                <c:pt idx="13">
                  <c:v>5.3694999999999995</c:v>
                </c:pt>
                <c:pt idx="14">
                  <c:v>5.3774999999999995</c:v>
                </c:pt>
                <c:pt idx="15">
                  <c:v>5.3713333333333333</c:v>
                </c:pt>
                <c:pt idx="16">
                  <c:v>5.3625000000000007</c:v>
                </c:pt>
                <c:pt idx="17">
                  <c:v>5.3650000000000011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4-45D7-8E02-8D88A06FFBEB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1">
                  <c:v>5.3003225806451617</c:v>
                </c:pt>
                <c:pt idx="2">
                  <c:v>5.3122580645161284</c:v>
                </c:pt>
                <c:pt idx="3">
                  <c:v>5.3690322580645153</c:v>
                </c:pt>
                <c:pt idx="4">
                  <c:v>5.3459999999999992</c:v>
                </c:pt>
                <c:pt idx="5">
                  <c:v>5.3635483870967748</c:v>
                </c:pt>
                <c:pt idx="6">
                  <c:v>5.3480645161290328</c:v>
                </c:pt>
                <c:pt idx="7">
                  <c:v>5.3810000000000002</c:v>
                </c:pt>
                <c:pt idx="8">
                  <c:v>5.3606451612903232</c:v>
                </c:pt>
                <c:pt idx="9">
                  <c:v>5.3538709677419352</c:v>
                </c:pt>
                <c:pt idx="10">
                  <c:v>5.3258064516129018</c:v>
                </c:pt>
                <c:pt idx="11">
                  <c:v>5.3538709677419352</c:v>
                </c:pt>
                <c:pt idx="12">
                  <c:v>5.3170000000000002</c:v>
                </c:pt>
                <c:pt idx="13">
                  <c:v>5.3239999999999998</c:v>
                </c:pt>
                <c:pt idx="14">
                  <c:v>5.3360000000000003</c:v>
                </c:pt>
                <c:pt idx="15">
                  <c:v>5.3230000000000004</c:v>
                </c:pt>
                <c:pt idx="16">
                  <c:v>5.3109999999999999</c:v>
                </c:pt>
                <c:pt idx="17">
                  <c:v>5.3179999999999996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4-45D7-8E02-8D88A06FFBEB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5.405000000000002</c:v>
                </c:pt>
                <c:pt idx="2">
                  <c:v>5.4200000000000017</c:v>
                </c:pt>
                <c:pt idx="3">
                  <c:v>5.3944444444444448</c:v>
                </c:pt>
                <c:pt idx="4">
                  <c:v>5.4272727272727295</c:v>
                </c:pt>
                <c:pt idx="5">
                  <c:v>5.4333333333333345</c:v>
                </c:pt>
                <c:pt idx="6">
                  <c:v>5.4368421052631586</c:v>
                </c:pt>
                <c:pt idx="7">
                  <c:v>5.4380952380952401</c:v>
                </c:pt>
                <c:pt idx="8">
                  <c:v>5.4238095238095259</c:v>
                </c:pt>
                <c:pt idx="9">
                  <c:v>5.4388888888888891</c:v>
                </c:pt>
                <c:pt idx="10">
                  <c:v>5.4300000000000015</c:v>
                </c:pt>
                <c:pt idx="11">
                  <c:v>5.4000000000000012</c:v>
                </c:pt>
                <c:pt idx="12">
                  <c:v>5.3933333333333344</c:v>
                </c:pt>
                <c:pt idx="13">
                  <c:v>5.4086956521739156</c:v>
                </c:pt>
                <c:pt idx="14">
                  <c:v>5.4176470588235297</c:v>
                </c:pt>
                <c:pt idx="15">
                  <c:v>5.411764705882355</c:v>
                </c:pt>
                <c:pt idx="16">
                  <c:v>5.4136363636363649</c:v>
                </c:pt>
                <c:pt idx="17">
                  <c:v>5.4150000000000018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4-45D7-8E02-8D88A06FFBEB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0">
                  <c:v>5.2757142857142858</c:v>
                </c:pt>
                <c:pt idx="1">
                  <c:v>5.2673076923076918</c:v>
                </c:pt>
                <c:pt idx="2">
                  <c:v>5.300540540540541</c:v>
                </c:pt>
                <c:pt idx="3">
                  <c:v>5.3106896551724132</c:v>
                </c:pt>
                <c:pt idx="4">
                  <c:v>5.2890476190476194</c:v>
                </c:pt>
                <c:pt idx="5">
                  <c:v>5.3235714285714284</c:v>
                </c:pt>
                <c:pt idx="6">
                  <c:v>5.3165384615384621</c:v>
                </c:pt>
                <c:pt idx="7">
                  <c:v>5.3195833333333331</c:v>
                </c:pt>
                <c:pt idx="8">
                  <c:v>5.3065517241379307</c:v>
                </c:pt>
                <c:pt idx="9">
                  <c:v>5.3048000000000011</c:v>
                </c:pt>
                <c:pt idx="10">
                  <c:v>5.2857142857142874</c:v>
                </c:pt>
                <c:pt idx="11">
                  <c:v>5.2889285714285723</c:v>
                </c:pt>
                <c:pt idx="12">
                  <c:v>5.3059259259259264</c:v>
                </c:pt>
                <c:pt idx="13">
                  <c:v>5.3025000000000011</c:v>
                </c:pt>
                <c:pt idx="14">
                  <c:v>5.286363636363637</c:v>
                </c:pt>
                <c:pt idx="15">
                  <c:v>5.3394736842105273</c:v>
                </c:pt>
                <c:pt idx="16">
                  <c:v>5.309166666666667</c:v>
                </c:pt>
                <c:pt idx="17">
                  <c:v>5.3243478260869566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B4-45D7-8E02-8D88A06FFBEB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3">
                  <c:v>5.3920000000000003</c:v>
                </c:pt>
                <c:pt idx="4">
                  <c:v>5.3920000000000003</c:v>
                </c:pt>
                <c:pt idx="5">
                  <c:v>5.3579999999999997</c:v>
                </c:pt>
                <c:pt idx="6">
                  <c:v>5.3620000000000001</c:v>
                </c:pt>
                <c:pt idx="7">
                  <c:v>5.3630000000000004</c:v>
                </c:pt>
                <c:pt idx="8">
                  <c:v>5.3780000000000001</c:v>
                </c:pt>
                <c:pt idx="9">
                  <c:v>5.367</c:v>
                </c:pt>
                <c:pt idx="10">
                  <c:v>5.3620000000000001</c:v>
                </c:pt>
                <c:pt idx="11">
                  <c:v>5.3789999999999996</c:v>
                </c:pt>
                <c:pt idx="12">
                  <c:v>5.3540000000000001</c:v>
                </c:pt>
                <c:pt idx="13">
                  <c:v>5.3440000000000003</c:v>
                </c:pt>
                <c:pt idx="14">
                  <c:v>5.3440000000000003</c:v>
                </c:pt>
                <c:pt idx="15">
                  <c:v>5.3250500000000001</c:v>
                </c:pt>
                <c:pt idx="16">
                  <c:v>5.3479999999999999</c:v>
                </c:pt>
                <c:pt idx="17">
                  <c:v>5.335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B4-45D7-8E02-8D88A06FFBEB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0">
                  <c:v>5.25</c:v>
                </c:pt>
                <c:pt idx="1">
                  <c:v>5.25</c:v>
                </c:pt>
                <c:pt idx="2">
                  <c:v>5.3</c:v>
                </c:pt>
                <c:pt idx="3">
                  <c:v>5.33</c:v>
                </c:pt>
                <c:pt idx="4">
                  <c:v>5.31</c:v>
                </c:pt>
                <c:pt idx="5">
                  <c:v>5.32</c:v>
                </c:pt>
                <c:pt idx="6">
                  <c:v>5.22</c:v>
                </c:pt>
                <c:pt idx="7">
                  <c:v>5.32</c:v>
                </c:pt>
                <c:pt idx="8">
                  <c:v>5.24</c:v>
                </c:pt>
                <c:pt idx="9">
                  <c:v>5.26</c:v>
                </c:pt>
                <c:pt idx="10">
                  <c:v>5.3</c:v>
                </c:pt>
                <c:pt idx="11">
                  <c:v>5.27</c:v>
                </c:pt>
                <c:pt idx="12">
                  <c:v>5.29</c:v>
                </c:pt>
                <c:pt idx="13">
                  <c:v>5.25</c:v>
                </c:pt>
                <c:pt idx="14">
                  <c:v>5.26</c:v>
                </c:pt>
                <c:pt idx="15">
                  <c:v>5.31</c:v>
                </c:pt>
                <c:pt idx="16">
                  <c:v>5.29</c:v>
                </c:pt>
                <c:pt idx="17">
                  <c:v>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B4-45D7-8E02-8D88A06FFBEB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1">
                  <c:v>5.39</c:v>
                </c:pt>
                <c:pt idx="2">
                  <c:v>5.4</c:v>
                </c:pt>
                <c:pt idx="3">
                  <c:v>5.39</c:v>
                </c:pt>
                <c:pt idx="4">
                  <c:v>5.4</c:v>
                </c:pt>
                <c:pt idx="5">
                  <c:v>5.41</c:v>
                </c:pt>
                <c:pt idx="6">
                  <c:v>5.39</c:v>
                </c:pt>
                <c:pt idx="7">
                  <c:v>5.4</c:v>
                </c:pt>
                <c:pt idx="8">
                  <c:v>5.4</c:v>
                </c:pt>
                <c:pt idx="9">
                  <c:v>5.39</c:v>
                </c:pt>
                <c:pt idx="10">
                  <c:v>5.38</c:v>
                </c:pt>
                <c:pt idx="11">
                  <c:v>5.37</c:v>
                </c:pt>
                <c:pt idx="12">
                  <c:v>5.37</c:v>
                </c:pt>
                <c:pt idx="13">
                  <c:v>5.37</c:v>
                </c:pt>
                <c:pt idx="14">
                  <c:v>5.36</c:v>
                </c:pt>
                <c:pt idx="15">
                  <c:v>5.35</c:v>
                </c:pt>
                <c:pt idx="16">
                  <c:v>5.35</c:v>
                </c:pt>
                <c:pt idx="17">
                  <c:v>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B4-45D7-8E02-8D88A06FFBEB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1">
                  <c:v>5.3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  <c:pt idx="5">
                  <c:v>5.3</c:v>
                </c:pt>
                <c:pt idx="6">
                  <c:v>5.3</c:v>
                </c:pt>
                <c:pt idx="7">
                  <c:v>5.4</c:v>
                </c:pt>
                <c:pt idx="8">
                  <c:v>5.3749999999999991</c:v>
                </c:pt>
                <c:pt idx="9">
                  <c:v>5.3636363636363624</c:v>
                </c:pt>
                <c:pt idx="10">
                  <c:v>5.3999999999999995</c:v>
                </c:pt>
                <c:pt idx="11">
                  <c:v>5.3833333333333329</c:v>
                </c:pt>
                <c:pt idx="12">
                  <c:v>5.4</c:v>
                </c:pt>
                <c:pt idx="13">
                  <c:v>5.3678571428571447</c:v>
                </c:pt>
                <c:pt idx="14">
                  <c:v>5.3769230769230774</c:v>
                </c:pt>
                <c:pt idx="15">
                  <c:v>5.38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B4-45D7-8E02-8D88A06FFBEB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5.3</c:v>
                </c:pt>
                <c:pt idx="1">
                  <c:v>5.3</c:v>
                </c:pt>
                <c:pt idx="2">
                  <c:v>5.3</c:v>
                </c:pt>
                <c:pt idx="3">
                  <c:v>5.3</c:v>
                </c:pt>
                <c:pt idx="4">
                  <c:v>5.3</c:v>
                </c:pt>
                <c:pt idx="5">
                  <c:v>5.3</c:v>
                </c:pt>
                <c:pt idx="6">
                  <c:v>5.3</c:v>
                </c:pt>
                <c:pt idx="7">
                  <c:v>5.3</c:v>
                </c:pt>
                <c:pt idx="8">
                  <c:v>5.3</c:v>
                </c:pt>
                <c:pt idx="9">
                  <c:v>5.3</c:v>
                </c:pt>
                <c:pt idx="10">
                  <c:v>5.3</c:v>
                </c:pt>
                <c:pt idx="11">
                  <c:v>5.3</c:v>
                </c:pt>
                <c:pt idx="12">
                  <c:v>5.3</c:v>
                </c:pt>
                <c:pt idx="13">
                  <c:v>5.3</c:v>
                </c:pt>
                <c:pt idx="14">
                  <c:v>5.3</c:v>
                </c:pt>
                <c:pt idx="15">
                  <c:v>5.3</c:v>
                </c:pt>
                <c:pt idx="16">
                  <c:v>5.3</c:v>
                </c:pt>
                <c:pt idx="17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B4-45D7-8E02-8D88A06FFBEB}"/>
            </c:ext>
          </c:extLst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5.2628571428571433</c:v>
                </c:pt>
                <c:pt idx="1">
                  <c:v>5.3366725341191064</c:v>
                </c:pt>
                <c:pt idx="2">
                  <c:v>5.3481876045838108</c:v>
                </c:pt>
                <c:pt idx="3">
                  <c:v>5.3564206481138168</c:v>
                </c:pt>
                <c:pt idx="4">
                  <c:v>5.35097473834161</c:v>
                </c:pt>
                <c:pt idx="5">
                  <c:v>5.3563540495705668</c:v>
                </c:pt>
                <c:pt idx="6">
                  <c:v>5.3396108559804656</c:v>
                </c:pt>
                <c:pt idx="7">
                  <c:v>5.3640031801765646</c:v>
                </c:pt>
                <c:pt idx="8">
                  <c:v>5.3497321885428253</c:v>
                </c:pt>
                <c:pt idx="9">
                  <c:v>5.3508959498325339</c:v>
                </c:pt>
                <c:pt idx="10">
                  <c:v>5.3532490597875997</c:v>
                </c:pt>
                <c:pt idx="11">
                  <c:v>5.349432146899507</c:v>
                </c:pt>
                <c:pt idx="12">
                  <c:v>5.3456340848367159</c:v>
                </c:pt>
                <c:pt idx="13">
                  <c:v>5.3415370132492352</c:v>
                </c:pt>
                <c:pt idx="14">
                  <c:v>5.3439619530624167</c:v>
                </c:pt>
                <c:pt idx="15">
                  <c:v>5.348750601653391</c:v>
                </c:pt>
                <c:pt idx="16">
                  <c:v>5.3455495296683271</c:v>
                </c:pt>
                <c:pt idx="17">
                  <c:v>5.3481914358345026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1B4-45D7-8E02-8D88A06FFBEB}"/>
            </c:ext>
          </c:extLst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2.5714285714285801E-2</c:v>
                </c:pt>
                <c:pt idx="1">
                  <c:v>0.17199999999999882</c:v>
                </c:pt>
                <c:pt idx="2">
                  <c:v>0.12000000000000188</c:v>
                </c:pt>
                <c:pt idx="3">
                  <c:v>0.11250000000000071</c:v>
                </c:pt>
                <c:pt idx="4">
                  <c:v>0.13822510822511003</c:v>
                </c:pt>
                <c:pt idx="5">
                  <c:v>0.13333333333333464</c:v>
                </c:pt>
                <c:pt idx="6">
                  <c:v>0.21684210526315884</c:v>
                </c:pt>
                <c:pt idx="7">
                  <c:v>0.14067950775816218</c:v>
                </c:pt>
                <c:pt idx="8">
                  <c:v>0.18380952380952564</c:v>
                </c:pt>
                <c:pt idx="9">
                  <c:v>0.17888888888888932</c:v>
                </c:pt>
                <c:pt idx="10">
                  <c:v>0.14428571428571413</c:v>
                </c:pt>
                <c:pt idx="11">
                  <c:v>0.13000000000000167</c:v>
                </c:pt>
                <c:pt idx="12">
                  <c:v>0.11000000000000032</c:v>
                </c:pt>
                <c:pt idx="13">
                  <c:v>0.15869565217391557</c:v>
                </c:pt>
                <c:pt idx="14">
                  <c:v>0.15764705882352992</c:v>
                </c:pt>
                <c:pt idx="15">
                  <c:v>0.10176470588235542</c:v>
                </c:pt>
                <c:pt idx="16">
                  <c:v>0.12363636363636488</c:v>
                </c:pt>
                <c:pt idx="17">
                  <c:v>0.12500000000000178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1B4-45D7-8E02-8D88A06FFBEB}"/>
            </c:ext>
          </c:extLst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5.0999999999999996</c:v>
                </c:pt>
                <c:pt idx="1">
                  <c:v>5.0999999999999996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5.0999999999999996</c:v>
                </c:pt>
                <c:pt idx="5">
                  <c:v>5.0999999999999996</c:v>
                </c:pt>
                <c:pt idx="6">
                  <c:v>5.0999999999999996</c:v>
                </c:pt>
                <c:pt idx="7">
                  <c:v>5.0999999999999996</c:v>
                </c:pt>
                <c:pt idx="8">
                  <c:v>5.0999999999999996</c:v>
                </c:pt>
                <c:pt idx="9">
                  <c:v>5.0999999999999996</c:v>
                </c:pt>
                <c:pt idx="10">
                  <c:v>5.0999999999999996</c:v>
                </c:pt>
                <c:pt idx="11">
                  <c:v>5.0999999999999996</c:v>
                </c:pt>
                <c:pt idx="12">
                  <c:v>5.0999999999999996</c:v>
                </c:pt>
                <c:pt idx="13">
                  <c:v>5.0999999999999996</c:v>
                </c:pt>
                <c:pt idx="14">
                  <c:v>5.0999999999999996</c:v>
                </c:pt>
                <c:pt idx="15">
                  <c:v>5.0999999999999996</c:v>
                </c:pt>
                <c:pt idx="16">
                  <c:v>5.0999999999999996</c:v>
                </c:pt>
                <c:pt idx="17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1B4-45D7-8E02-8D88A06FFBEB}"/>
            </c:ext>
          </c:extLst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  <c:pt idx="10">
                  <c:v>5.5</c:v>
                </c:pt>
                <c:pt idx="11">
                  <c:v>5.5</c:v>
                </c:pt>
                <c:pt idx="12">
                  <c:v>5.5</c:v>
                </c:pt>
                <c:pt idx="13">
                  <c:v>5.5</c:v>
                </c:pt>
                <c:pt idx="14">
                  <c:v>5.5</c:v>
                </c:pt>
                <c:pt idx="15">
                  <c:v>5.5</c:v>
                </c:pt>
                <c:pt idx="16">
                  <c:v>5.5</c:v>
                </c:pt>
                <c:pt idx="17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1B4-45D7-8E02-8D88A06FF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25600"/>
        <c:axId val="322824832"/>
      </c:lineChart>
      <c:catAx>
        <c:axId val="322825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2824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824832"/>
        <c:scaling>
          <c:orientation val="minMax"/>
          <c:max val="5.7"/>
          <c:min val="4.9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2825600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168"/>
          <c:w val="0.16141760057771026"/>
          <c:h val="0.860405627852375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745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74.625</c:v>
                </c:pt>
                <c:pt idx="2">
                  <c:v>74.625</c:v>
                </c:pt>
                <c:pt idx="3">
                  <c:v>74.5</c:v>
                </c:pt>
                <c:pt idx="4">
                  <c:v>74.4375</c:v>
                </c:pt>
                <c:pt idx="5">
                  <c:v>74.4375</c:v>
                </c:pt>
                <c:pt idx="6">
                  <c:v>74.59375</c:v>
                </c:pt>
                <c:pt idx="7">
                  <c:v>74.09375</c:v>
                </c:pt>
                <c:pt idx="8">
                  <c:v>74.2</c:v>
                </c:pt>
                <c:pt idx="9">
                  <c:v>74.526315789473685</c:v>
                </c:pt>
                <c:pt idx="10">
                  <c:v>74.78947368421052</c:v>
                </c:pt>
                <c:pt idx="11">
                  <c:v>74.421052631578945</c:v>
                </c:pt>
                <c:pt idx="12">
                  <c:v>74.332046332046332</c:v>
                </c:pt>
                <c:pt idx="13">
                  <c:v>74.078947368421055</c:v>
                </c:pt>
                <c:pt idx="14">
                  <c:v>74.131578947368425</c:v>
                </c:pt>
                <c:pt idx="15">
                  <c:v>74.277992277992283</c:v>
                </c:pt>
                <c:pt idx="16">
                  <c:v>74.184210526315795</c:v>
                </c:pt>
                <c:pt idx="17">
                  <c:v>74.125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B-419E-8917-468BDD2D9C54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2">
                  <c:v>73.587356321839053</c:v>
                </c:pt>
                <c:pt idx="3">
                  <c:v>73.54000000000002</c:v>
                </c:pt>
                <c:pt idx="4">
                  <c:v>73.156097560975624</c:v>
                </c:pt>
                <c:pt idx="5">
                  <c:v>73.363218390804604</c:v>
                </c:pt>
                <c:pt idx="6">
                  <c:v>73.402439024390262</c:v>
                </c:pt>
                <c:pt idx="7">
                  <c:v>72.679220779220813</c:v>
                </c:pt>
                <c:pt idx="8">
                  <c:v>72.634722222222223</c:v>
                </c:pt>
                <c:pt idx="9">
                  <c:v>73.105479452054794</c:v>
                </c:pt>
                <c:pt idx="10">
                  <c:v>73.247297297297294</c:v>
                </c:pt>
                <c:pt idx="11">
                  <c:v>72.649295774647896</c:v>
                </c:pt>
                <c:pt idx="12">
                  <c:v>73.646478873239445</c:v>
                </c:pt>
                <c:pt idx="13">
                  <c:v>74.029113924050606</c:v>
                </c:pt>
                <c:pt idx="14">
                  <c:v>74.029113924050606</c:v>
                </c:pt>
                <c:pt idx="15">
                  <c:v>74.090000000000018</c:v>
                </c:pt>
                <c:pt idx="16">
                  <c:v>74.561627906976753</c:v>
                </c:pt>
                <c:pt idx="17">
                  <c:v>74.557303370786485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B-419E-8917-468BDD2D9C54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1">
                  <c:v>72.705882352941174</c:v>
                </c:pt>
                <c:pt idx="2">
                  <c:v>72.17647058823529</c:v>
                </c:pt>
                <c:pt idx="3">
                  <c:v>72.599999999999994</c:v>
                </c:pt>
                <c:pt idx="4">
                  <c:v>73.400000000000006</c:v>
                </c:pt>
                <c:pt idx="5">
                  <c:v>73.473684210526315</c:v>
                </c:pt>
                <c:pt idx="6">
                  <c:v>72.857142857142861</c:v>
                </c:pt>
                <c:pt idx="7">
                  <c:v>73.578947368421055</c:v>
                </c:pt>
                <c:pt idx="8">
                  <c:v>73.555555555555557</c:v>
                </c:pt>
                <c:pt idx="9">
                  <c:v>74.411764705882348</c:v>
                </c:pt>
                <c:pt idx="10">
                  <c:v>74.526315789473685</c:v>
                </c:pt>
                <c:pt idx="11">
                  <c:v>74.4375</c:v>
                </c:pt>
                <c:pt idx="12">
                  <c:v>73.166666666666671</c:v>
                </c:pt>
                <c:pt idx="13">
                  <c:v>72.818181818181813</c:v>
                </c:pt>
                <c:pt idx="14">
                  <c:v>73.142857142857139</c:v>
                </c:pt>
                <c:pt idx="15">
                  <c:v>72.466666666666669</c:v>
                </c:pt>
                <c:pt idx="16">
                  <c:v>73.631578947368425</c:v>
                </c:pt>
                <c:pt idx="17">
                  <c:v>73.705882352941174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BB-419E-8917-468BDD2D9C54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1">
                  <c:v>74.354838709677423</c:v>
                </c:pt>
                <c:pt idx="2">
                  <c:v>74.193548387096769</c:v>
                </c:pt>
                <c:pt idx="3">
                  <c:v>74.161290322580641</c:v>
                </c:pt>
                <c:pt idx="4">
                  <c:v>74</c:v>
                </c:pt>
                <c:pt idx="5">
                  <c:v>74.032258064516128</c:v>
                </c:pt>
                <c:pt idx="6">
                  <c:v>73.774193548387103</c:v>
                </c:pt>
                <c:pt idx="7">
                  <c:v>73.8</c:v>
                </c:pt>
                <c:pt idx="8">
                  <c:v>73.806451612903231</c:v>
                </c:pt>
                <c:pt idx="9">
                  <c:v>73.870967741935488</c:v>
                </c:pt>
                <c:pt idx="10">
                  <c:v>74.096774193548384</c:v>
                </c:pt>
                <c:pt idx="11">
                  <c:v>73.870967741935488</c:v>
                </c:pt>
                <c:pt idx="12">
                  <c:v>73.475999999999999</c:v>
                </c:pt>
                <c:pt idx="13">
                  <c:v>73.269000000000005</c:v>
                </c:pt>
                <c:pt idx="14">
                  <c:v>73.194000000000003</c:v>
                </c:pt>
                <c:pt idx="15">
                  <c:v>73.045000000000002</c:v>
                </c:pt>
                <c:pt idx="16">
                  <c:v>72.855999999999995</c:v>
                </c:pt>
                <c:pt idx="17">
                  <c:v>73.272000000000006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BB-419E-8917-468BDD2D9C54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74</c:v>
                </c:pt>
                <c:pt idx="2">
                  <c:v>74.05</c:v>
                </c:pt>
                <c:pt idx="3">
                  <c:v>74.222222222222229</c:v>
                </c:pt>
                <c:pt idx="4">
                  <c:v>74</c:v>
                </c:pt>
                <c:pt idx="5">
                  <c:v>73.952380952380949</c:v>
                </c:pt>
                <c:pt idx="6">
                  <c:v>74.05263157894737</c:v>
                </c:pt>
                <c:pt idx="7">
                  <c:v>73.80952380952381</c:v>
                </c:pt>
                <c:pt idx="8">
                  <c:v>74</c:v>
                </c:pt>
                <c:pt idx="9">
                  <c:v>74.166666666666671</c:v>
                </c:pt>
                <c:pt idx="10">
                  <c:v>74</c:v>
                </c:pt>
                <c:pt idx="11">
                  <c:v>74</c:v>
                </c:pt>
                <c:pt idx="12">
                  <c:v>74</c:v>
                </c:pt>
                <c:pt idx="13">
                  <c:v>73.521739130434781</c:v>
                </c:pt>
                <c:pt idx="14">
                  <c:v>73.470588235294116</c:v>
                </c:pt>
                <c:pt idx="15">
                  <c:v>73.294117647058826</c:v>
                </c:pt>
                <c:pt idx="16">
                  <c:v>73.954545454545453</c:v>
                </c:pt>
                <c:pt idx="17">
                  <c:v>74.05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BB-419E-8917-468BDD2D9C54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0">
                  <c:v>73.565217391304358</c:v>
                </c:pt>
                <c:pt idx="1">
                  <c:v>72.948717948717956</c:v>
                </c:pt>
                <c:pt idx="2">
                  <c:v>72.799549549549539</c:v>
                </c:pt>
                <c:pt idx="3">
                  <c:v>72.58620689655173</c:v>
                </c:pt>
                <c:pt idx="4">
                  <c:v>72.162878787878796</c:v>
                </c:pt>
                <c:pt idx="5">
                  <c:v>72.108024691358025</c:v>
                </c:pt>
                <c:pt idx="6">
                  <c:v>72.419871794871796</c:v>
                </c:pt>
                <c:pt idx="7">
                  <c:v>74.268115942028984</c:v>
                </c:pt>
                <c:pt idx="8">
                  <c:v>74.534482758620683</c:v>
                </c:pt>
                <c:pt idx="9">
                  <c:v>74.387820512820511</c:v>
                </c:pt>
                <c:pt idx="10">
                  <c:v>74.74864864864864</c:v>
                </c:pt>
                <c:pt idx="11">
                  <c:v>74.827380952380963</c:v>
                </c:pt>
                <c:pt idx="12">
                  <c:v>75.166666666666671</c:v>
                </c:pt>
                <c:pt idx="13">
                  <c:v>74.880630630630634</c:v>
                </c:pt>
                <c:pt idx="14">
                  <c:v>74.276190476190479</c:v>
                </c:pt>
                <c:pt idx="15">
                  <c:v>74.478070175438589</c:v>
                </c:pt>
                <c:pt idx="16">
                  <c:v>74.820000000000007</c:v>
                </c:pt>
                <c:pt idx="17">
                  <c:v>74.344202898550719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BB-419E-8917-468BDD2D9C54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3">
                  <c:v>72.846000000000004</c:v>
                </c:pt>
                <c:pt idx="4">
                  <c:v>72.923000000000002</c:v>
                </c:pt>
                <c:pt idx="5">
                  <c:v>72.769000000000005</c:v>
                </c:pt>
                <c:pt idx="6">
                  <c:v>73.391000000000005</c:v>
                </c:pt>
                <c:pt idx="7">
                  <c:v>73.031999999999996</c:v>
                </c:pt>
                <c:pt idx="8">
                  <c:v>73.147000000000006</c:v>
                </c:pt>
                <c:pt idx="9">
                  <c:v>73.131</c:v>
                </c:pt>
                <c:pt idx="10">
                  <c:v>73.344999999999999</c:v>
                </c:pt>
                <c:pt idx="11">
                  <c:v>73.245999999999995</c:v>
                </c:pt>
                <c:pt idx="12">
                  <c:v>72.945999999999998</c:v>
                </c:pt>
                <c:pt idx="13">
                  <c:v>72.731999999999999</c:v>
                </c:pt>
                <c:pt idx="14">
                  <c:v>72.731999999999999</c:v>
                </c:pt>
                <c:pt idx="15">
                  <c:v>73.07504999999999</c:v>
                </c:pt>
                <c:pt idx="16">
                  <c:v>72.778999999999996</c:v>
                </c:pt>
                <c:pt idx="17">
                  <c:v>72.861999999999995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BB-419E-8917-468BDD2D9C54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0">
                  <c:v>73.8</c:v>
                </c:pt>
                <c:pt idx="1">
                  <c:v>73.5</c:v>
                </c:pt>
                <c:pt idx="2">
                  <c:v>73.900000000000006</c:v>
                </c:pt>
                <c:pt idx="3">
                  <c:v>73.8</c:v>
                </c:pt>
                <c:pt idx="4">
                  <c:v>74</c:v>
                </c:pt>
                <c:pt idx="5">
                  <c:v>73.400000000000006</c:v>
                </c:pt>
                <c:pt idx="6">
                  <c:v>73.099999999999994</c:v>
                </c:pt>
                <c:pt idx="7">
                  <c:v>74.5</c:v>
                </c:pt>
                <c:pt idx="8">
                  <c:v>73</c:v>
                </c:pt>
                <c:pt idx="9">
                  <c:v>75.099999999999994</c:v>
                </c:pt>
                <c:pt idx="10">
                  <c:v>74.3</c:v>
                </c:pt>
                <c:pt idx="11">
                  <c:v>73.3</c:v>
                </c:pt>
                <c:pt idx="12">
                  <c:v>73.400000000000006</c:v>
                </c:pt>
                <c:pt idx="13">
                  <c:v>73</c:v>
                </c:pt>
                <c:pt idx="14">
                  <c:v>72.8</c:v>
                </c:pt>
                <c:pt idx="15">
                  <c:v>73.7</c:v>
                </c:pt>
                <c:pt idx="16">
                  <c:v>73.3</c:v>
                </c:pt>
                <c:pt idx="17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BBB-419E-8917-468BDD2D9C54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1">
                  <c:v>73.099999999999994</c:v>
                </c:pt>
                <c:pt idx="2">
                  <c:v>73.3</c:v>
                </c:pt>
                <c:pt idx="3">
                  <c:v>72.819999999999993</c:v>
                </c:pt>
                <c:pt idx="4">
                  <c:v>74.56</c:v>
                </c:pt>
                <c:pt idx="5">
                  <c:v>74.58</c:v>
                </c:pt>
                <c:pt idx="6">
                  <c:v>74.37</c:v>
                </c:pt>
                <c:pt idx="7">
                  <c:v>74.92</c:v>
                </c:pt>
                <c:pt idx="8">
                  <c:v>75.099999999999994</c:v>
                </c:pt>
                <c:pt idx="9">
                  <c:v>75.040000000000006</c:v>
                </c:pt>
                <c:pt idx="10">
                  <c:v>75.02</c:v>
                </c:pt>
                <c:pt idx="11">
                  <c:v>74.959999999999994</c:v>
                </c:pt>
                <c:pt idx="12">
                  <c:v>74.73</c:v>
                </c:pt>
                <c:pt idx="13">
                  <c:v>74.28</c:v>
                </c:pt>
                <c:pt idx="14">
                  <c:v>74.45</c:v>
                </c:pt>
                <c:pt idx="15">
                  <c:v>75.459999999999994</c:v>
                </c:pt>
                <c:pt idx="16">
                  <c:v>75.209999999999994</c:v>
                </c:pt>
                <c:pt idx="17">
                  <c:v>75.05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BB-419E-8917-468BDD2D9C54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1">
                  <c:v>73.400000000000006</c:v>
                </c:pt>
                <c:pt idx="2">
                  <c:v>73.3</c:v>
                </c:pt>
                <c:pt idx="3">
                  <c:v>73.2</c:v>
                </c:pt>
                <c:pt idx="4">
                  <c:v>73.2</c:v>
                </c:pt>
                <c:pt idx="5">
                  <c:v>76</c:v>
                </c:pt>
                <c:pt idx="6">
                  <c:v>74.099999999999994</c:v>
                </c:pt>
                <c:pt idx="7">
                  <c:v>75.3</c:v>
                </c:pt>
                <c:pt idx="8">
                  <c:v>75.916666666666671</c:v>
                </c:pt>
                <c:pt idx="9">
                  <c:v>75</c:v>
                </c:pt>
                <c:pt idx="10">
                  <c:v>74.375</c:v>
                </c:pt>
                <c:pt idx="11">
                  <c:v>74.666666666666671</c:v>
                </c:pt>
                <c:pt idx="12">
                  <c:v>74.769230769230774</c:v>
                </c:pt>
                <c:pt idx="13">
                  <c:v>75.142857142857139</c:v>
                </c:pt>
                <c:pt idx="14">
                  <c:v>74.92307692307692</c:v>
                </c:pt>
                <c:pt idx="15">
                  <c:v>74.933333333333337</c:v>
                </c:pt>
                <c:pt idx="16">
                  <c:v>75.400000000000006</c:v>
                </c:pt>
                <c:pt idx="17">
                  <c:v>75.307692307692307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BBB-419E-8917-468BDD2D9C54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74</c:v>
                </c:pt>
                <c:pt idx="1">
                  <c:v>74</c:v>
                </c:pt>
                <c:pt idx="2">
                  <c:v>74</c:v>
                </c:pt>
                <c:pt idx="3">
                  <c:v>74</c:v>
                </c:pt>
                <c:pt idx="4">
                  <c:v>74</c:v>
                </c:pt>
                <c:pt idx="5">
                  <c:v>74</c:v>
                </c:pt>
                <c:pt idx="6">
                  <c:v>74</c:v>
                </c:pt>
                <c:pt idx="7">
                  <c:v>74</c:v>
                </c:pt>
                <c:pt idx="8">
                  <c:v>74</c:v>
                </c:pt>
                <c:pt idx="9">
                  <c:v>74</c:v>
                </c:pt>
                <c:pt idx="10">
                  <c:v>74</c:v>
                </c:pt>
                <c:pt idx="11">
                  <c:v>74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74</c:v>
                </c:pt>
                <c:pt idx="16">
                  <c:v>74</c:v>
                </c:pt>
                <c:pt idx="17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BBB-419E-8917-468BDD2D9C54}"/>
            </c:ext>
          </c:extLst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73.682608695652178</c:v>
                </c:pt>
                <c:pt idx="1">
                  <c:v>73.579304876417069</c:v>
                </c:pt>
                <c:pt idx="2">
                  <c:v>73.54799164963562</c:v>
                </c:pt>
                <c:pt idx="3">
                  <c:v>73.427571944135451</c:v>
                </c:pt>
                <c:pt idx="4">
                  <c:v>73.583947634885448</c:v>
                </c:pt>
                <c:pt idx="5">
                  <c:v>73.811606630958607</c:v>
                </c:pt>
                <c:pt idx="6">
                  <c:v>73.606102880373939</c:v>
                </c:pt>
                <c:pt idx="7">
                  <c:v>73.998155789919466</c:v>
                </c:pt>
                <c:pt idx="8">
                  <c:v>73.98948788159683</c:v>
                </c:pt>
                <c:pt idx="9">
                  <c:v>74.27400148688335</c:v>
                </c:pt>
                <c:pt idx="10">
                  <c:v>74.244850961317852</c:v>
                </c:pt>
                <c:pt idx="11">
                  <c:v>74.037886376720991</c:v>
                </c:pt>
                <c:pt idx="12">
                  <c:v>73.963308930785004</c:v>
                </c:pt>
                <c:pt idx="13">
                  <c:v>73.775247001457586</c:v>
                </c:pt>
                <c:pt idx="14">
                  <c:v>73.714940564883776</c:v>
                </c:pt>
                <c:pt idx="15">
                  <c:v>73.882023010048982</c:v>
                </c:pt>
                <c:pt idx="16">
                  <c:v>74.069696283520642</c:v>
                </c:pt>
                <c:pt idx="17">
                  <c:v>74.027408092997049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BBB-419E-8917-468BDD2D9C54}"/>
            </c:ext>
          </c:extLst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0.23478260869563883</c:v>
                </c:pt>
                <c:pt idx="1">
                  <c:v>1.919117647058826</c:v>
                </c:pt>
                <c:pt idx="2">
                  <c:v>2.4485294117647101</c:v>
                </c:pt>
                <c:pt idx="3">
                  <c:v>1.9137931034482705</c:v>
                </c:pt>
                <c:pt idx="4">
                  <c:v>2.3971212121212062</c:v>
                </c:pt>
                <c:pt idx="5">
                  <c:v>3.8919753086419746</c:v>
                </c:pt>
                <c:pt idx="6">
                  <c:v>2.1738782051282044</c:v>
                </c:pt>
                <c:pt idx="7">
                  <c:v>2.620779220779184</c:v>
                </c:pt>
                <c:pt idx="8">
                  <c:v>3.2819444444444485</c:v>
                </c:pt>
                <c:pt idx="9">
                  <c:v>1.9945205479452</c:v>
                </c:pt>
                <c:pt idx="10">
                  <c:v>1.772702702702702</c:v>
                </c:pt>
                <c:pt idx="11">
                  <c:v>2.3107042253520973</c:v>
                </c:pt>
                <c:pt idx="12">
                  <c:v>2.2206666666666734</c:v>
                </c:pt>
                <c:pt idx="13">
                  <c:v>2.4108571428571395</c:v>
                </c:pt>
                <c:pt idx="14">
                  <c:v>2.1910769230769205</c:v>
                </c:pt>
                <c:pt idx="15">
                  <c:v>2.9933333333333252</c:v>
                </c:pt>
                <c:pt idx="16">
                  <c:v>2.6210000000000093</c:v>
                </c:pt>
                <c:pt idx="17">
                  <c:v>2.4456923076923118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BBB-419E-8917-468BDD2D9C54}"/>
            </c:ext>
          </c:extLst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BBB-419E-8917-468BDD2D9C54}"/>
            </c:ext>
          </c:extLst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  <c:pt idx="9">
                  <c:v>78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BBB-419E-8917-468BDD2D9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294528"/>
        <c:axId val="325977216"/>
      </c:lineChart>
      <c:catAx>
        <c:axId val="326294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5977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5977216"/>
        <c:scaling>
          <c:orientation val="minMax"/>
          <c:max val="82"/>
          <c:min val="6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6294528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7956"/>
          <c:y val="0.12712332923702457"/>
          <c:w val="0.16162942773178987"/>
          <c:h val="0.8609118079893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06982907583763E-2"/>
          <c:y val="8.9578138412254205E-2"/>
          <c:w val="0.59109753449746005"/>
          <c:h val="0.76485948952003213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ALP!$B$3:$B$11</c:f>
              <c:numCache>
                <c:formatCode>0.0</c:formatCode>
                <c:ptCount val="9"/>
                <c:pt idx="1">
                  <c:v>291.46875</c:v>
                </c:pt>
                <c:pt idx="2">
                  <c:v>290.90625</c:v>
                </c:pt>
                <c:pt idx="3">
                  <c:v>291.09375</c:v>
                </c:pt>
                <c:pt idx="4">
                  <c:v>290.28125</c:v>
                </c:pt>
                <c:pt idx="5">
                  <c:v>291.84375</c:v>
                </c:pt>
                <c:pt idx="6">
                  <c:v>291.53125</c:v>
                </c:pt>
                <c:pt idx="7">
                  <c:v>289.90625</c:v>
                </c:pt>
                <c:pt idx="8">
                  <c:v>290.33333333333331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0-4DBC-93C3-D1417C2915E5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ALP!$C$3:$C$10</c:f>
              <c:numCache>
                <c:formatCode>0.0</c:formatCode>
                <c:ptCount val="8"/>
                <c:pt idx="2">
                  <c:v>293.76091954022985</c:v>
                </c:pt>
                <c:pt idx="3">
                  <c:v>293.32400000000001</c:v>
                </c:pt>
                <c:pt idx="4">
                  <c:v>292.92839506172857</c:v>
                </c:pt>
                <c:pt idx="5">
                  <c:v>292.81379310344829</c:v>
                </c:pt>
                <c:pt idx="6">
                  <c:v>292.44634146341457</c:v>
                </c:pt>
                <c:pt idx="7">
                  <c:v>291.31168831168833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0-4DBC-93C3-D1417C2915E5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ALP!$D$3:$D$10</c:f>
              <c:numCache>
                <c:formatCode>0.0</c:formatCode>
                <c:ptCount val="8"/>
                <c:pt idx="1">
                  <c:v>285.30769230769232</c:v>
                </c:pt>
                <c:pt idx="2">
                  <c:v>287.125</c:v>
                </c:pt>
                <c:pt idx="3">
                  <c:v>287.30769230769232</c:v>
                </c:pt>
                <c:pt idx="4">
                  <c:v>283.85714285714283</c:v>
                </c:pt>
                <c:pt idx="5">
                  <c:v>281</c:v>
                </c:pt>
                <c:pt idx="6">
                  <c:v>278.46666666666664</c:v>
                </c:pt>
                <c:pt idx="7">
                  <c:v>281.23076923076923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30-4DBC-93C3-D1417C2915E5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ALP!$E$3:$E$14</c:f>
              <c:numCache>
                <c:formatCode>0.0</c:formatCode>
                <c:ptCount val="12"/>
                <c:pt idx="1">
                  <c:v>291.64516129032256</c:v>
                </c:pt>
                <c:pt idx="2">
                  <c:v>287.41935483870969</c:v>
                </c:pt>
                <c:pt idx="3">
                  <c:v>286.76666666666665</c:v>
                </c:pt>
                <c:pt idx="4">
                  <c:v>286.26666666666665</c:v>
                </c:pt>
                <c:pt idx="5">
                  <c:v>285.03225806451616</c:v>
                </c:pt>
                <c:pt idx="6">
                  <c:v>287.41935483870969</c:v>
                </c:pt>
                <c:pt idx="7">
                  <c:v>286.46666666666664</c:v>
                </c:pt>
                <c:pt idx="8">
                  <c:v>288.58064516129031</c:v>
                </c:pt>
                <c:pt idx="9">
                  <c:v>288.74193548387098</c:v>
                </c:pt>
                <c:pt idx="10">
                  <c:v>287.80645161290323</c:v>
                </c:pt>
                <c:pt idx="11">
                  <c:v>288.74193548387098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30-4DBC-93C3-D1417C2915E5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(ALP!$F$3:$F$16,ALP!$Y$17:$Y$20)</c:f>
              <c:numCache>
                <c:formatCode>0.0</c:formatCode>
                <c:ptCount val="18"/>
                <c:pt idx="1">
                  <c:v>285.85000000000002</c:v>
                </c:pt>
                <c:pt idx="2">
                  <c:v>286.95</c:v>
                </c:pt>
                <c:pt idx="3">
                  <c:v>286.38888888888891</c:v>
                </c:pt>
                <c:pt idx="4">
                  <c:v>286.68181818181819</c:v>
                </c:pt>
                <c:pt idx="5">
                  <c:v>286.52380952380952</c:v>
                </c:pt>
                <c:pt idx="6">
                  <c:v>286.73684210526318</c:v>
                </c:pt>
                <c:pt idx="7">
                  <c:v>288.71428571428572</c:v>
                </c:pt>
                <c:pt idx="8">
                  <c:v>285.90476190476193</c:v>
                </c:pt>
                <c:pt idx="9">
                  <c:v>287.5</c:v>
                </c:pt>
                <c:pt idx="10">
                  <c:v>287.25</c:v>
                </c:pt>
                <c:pt idx="11">
                  <c:v>287.52941176470586</c:v>
                </c:pt>
                <c:pt idx="12">
                  <c:v>287.26666666666665</c:v>
                </c:pt>
                <c:pt idx="13">
                  <c:v>285.91304347826087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30-4DBC-93C3-D1417C2915E5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ALP!$G$3:$G$15</c:f>
              <c:numCache>
                <c:formatCode>0.0</c:formatCode>
                <c:ptCount val="13"/>
                <c:pt idx="0">
                  <c:v>289.28985507246381</c:v>
                </c:pt>
                <c:pt idx="1">
                  <c:v>288.46153846153845</c:v>
                </c:pt>
                <c:pt idx="2">
                  <c:v>288.47474747474752</c:v>
                </c:pt>
                <c:pt idx="3">
                  <c:v>286.09027777777777</c:v>
                </c:pt>
                <c:pt idx="4">
                  <c:v>286.16228070175436</c:v>
                </c:pt>
                <c:pt idx="5">
                  <c:v>286.89250000000004</c:v>
                </c:pt>
                <c:pt idx="6">
                  <c:v>289.40579710144925</c:v>
                </c:pt>
                <c:pt idx="7">
                  <c:v>283.32638888888886</c:v>
                </c:pt>
                <c:pt idx="8">
                  <c:v>286.34420289855075</c:v>
                </c:pt>
                <c:pt idx="9">
                  <c:v>285.68055555555554</c:v>
                </c:pt>
                <c:pt idx="10">
                  <c:v>286.27546296296293</c:v>
                </c:pt>
                <c:pt idx="11">
                  <c:v>286.25308641975306</c:v>
                </c:pt>
                <c:pt idx="12">
                  <c:v>285.10493827160496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30-4DBC-93C3-D1417C2915E5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ALP!$H$3:$H$13</c:f>
              <c:numCache>
                <c:formatCode>0.0</c:formatCode>
                <c:ptCount val="11"/>
                <c:pt idx="3">
                  <c:v>294.53800000000001</c:v>
                </c:pt>
                <c:pt idx="4">
                  <c:v>295.30799999999999</c:v>
                </c:pt>
                <c:pt idx="5">
                  <c:v>293.61500000000001</c:v>
                </c:pt>
                <c:pt idx="6">
                  <c:v>291.20299999999997</c:v>
                </c:pt>
                <c:pt idx="7">
                  <c:v>292.68299999999999</c:v>
                </c:pt>
                <c:pt idx="8">
                  <c:v>292.52199999999999</c:v>
                </c:pt>
                <c:pt idx="9">
                  <c:v>292.42599999999999</c:v>
                </c:pt>
                <c:pt idx="10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30-4DBC-93C3-D1417C2915E5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(ALP!$I$3:$I$17,ALP!$X$18:$X$20)</c:f>
              <c:numCache>
                <c:formatCode>0.0</c:formatCode>
                <c:ptCount val="18"/>
                <c:pt idx="0">
                  <c:v>293.3</c:v>
                </c:pt>
                <c:pt idx="1">
                  <c:v>291.7</c:v>
                </c:pt>
                <c:pt idx="2">
                  <c:v>286.10000000000002</c:v>
                </c:pt>
                <c:pt idx="3">
                  <c:v>290.89999999999998</c:v>
                </c:pt>
                <c:pt idx="4">
                  <c:v>294.7</c:v>
                </c:pt>
                <c:pt idx="5">
                  <c:v>292.8</c:v>
                </c:pt>
                <c:pt idx="6">
                  <c:v>296.8</c:v>
                </c:pt>
                <c:pt idx="7">
                  <c:v>294</c:v>
                </c:pt>
                <c:pt idx="8">
                  <c:v>296.89999999999998</c:v>
                </c:pt>
                <c:pt idx="9">
                  <c:v>288.8</c:v>
                </c:pt>
                <c:pt idx="10">
                  <c:v>286.60000000000002</c:v>
                </c:pt>
                <c:pt idx="11">
                  <c:v>288.3</c:v>
                </c:pt>
                <c:pt idx="12">
                  <c:v>291</c:v>
                </c:pt>
                <c:pt idx="13">
                  <c:v>289.60000000000002</c:v>
                </c:pt>
                <c:pt idx="14">
                  <c:v>286.5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30-4DBC-93C3-D1417C2915E5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ALP!$J$3:$J$13</c:f>
              <c:numCache>
                <c:formatCode>0.0</c:formatCode>
                <c:ptCount val="11"/>
                <c:pt idx="1">
                  <c:v>293.89999999999998</c:v>
                </c:pt>
                <c:pt idx="2">
                  <c:v>292.2</c:v>
                </c:pt>
                <c:pt idx="3">
                  <c:v>292.45999999999998</c:v>
                </c:pt>
                <c:pt idx="4">
                  <c:v>295.29000000000002</c:v>
                </c:pt>
                <c:pt idx="5">
                  <c:v>296.08</c:v>
                </c:pt>
                <c:pt idx="6">
                  <c:v>295.93</c:v>
                </c:pt>
                <c:pt idx="7">
                  <c:v>297.01</c:v>
                </c:pt>
                <c:pt idx="8">
                  <c:v>296.64999999999998</c:v>
                </c:pt>
                <c:pt idx="9">
                  <c:v>296.75</c:v>
                </c:pt>
                <c:pt idx="10">
                  <c:v>295.54000000000002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B30-4DBC-93C3-D1417C2915E5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ALP!$K$3:$K$8</c:f>
              <c:numCache>
                <c:formatCode>0.0</c:formatCode>
                <c:ptCount val="6"/>
                <c:pt idx="1">
                  <c:v>286.8</c:v>
                </c:pt>
                <c:pt idx="2">
                  <c:v>281.10000000000002</c:v>
                </c:pt>
                <c:pt idx="3">
                  <c:v>284.89999999999998</c:v>
                </c:pt>
                <c:pt idx="4">
                  <c:v>276.8</c:v>
                </c:pt>
                <c:pt idx="5">
                  <c:v>299.39999999999998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30-4DBC-93C3-D1417C2915E5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JSCC認証値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289</c:v>
                </c:pt>
                <c:pt idx="1">
                  <c:v>289</c:v>
                </c:pt>
                <c:pt idx="2">
                  <c:v>289</c:v>
                </c:pt>
                <c:pt idx="3">
                  <c:v>289</c:v>
                </c:pt>
                <c:pt idx="4">
                  <c:v>289</c:v>
                </c:pt>
                <c:pt idx="5">
                  <c:v>289</c:v>
                </c:pt>
                <c:pt idx="6">
                  <c:v>289</c:v>
                </c:pt>
                <c:pt idx="7">
                  <c:v>289</c:v>
                </c:pt>
                <c:pt idx="8">
                  <c:v>289</c:v>
                </c:pt>
                <c:pt idx="9">
                  <c:v>289</c:v>
                </c:pt>
                <c:pt idx="10">
                  <c:v>289</c:v>
                </c:pt>
                <c:pt idx="11">
                  <c:v>289</c:v>
                </c:pt>
                <c:pt idx="12">
                  <c:v>289</c:v>
                </c:pt>
                <c:pt idx="13">
                  <c:v>289</c:v>
                </c:pt>
                <c:pt idx="14">
                  <c:v>289</c:v>
                </c:pt>
                <c:pt idx="15">
                  <c:v>289</c:v>
                </c:pt>
                <c:pt idx="16">
                  <c:v>289</c:v>
                </c:pt>
                <c:pt idx="17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B30-4DBC-93C3-D1417C2915E5}"/>
            </c:ext>
          </c:extLst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ALP!$M$3:$M$17</c:f>
              <c:numCache>
                <c:formatCode>0.0</c:formatCode>
                <c:ptCount val="15"/>
                <c:pt idx="0">
                  <c:v>291.29492753623191</c:v>
                </c:pt>
                <c:pt idx="1">
                  <c:v>289.39164275744417</c:v>
                </c:pt>
                <c:pt idx="2">
                  <c:v>288.22625242818748</c:v>
                </c:pt>
                <c:pt idx="3">
                  <c:v>289.37692756410263</c:v>
                </c:pt>
                <c:pt idx="4">
                  <c:v>288.82755534691103</c:v>
                </c:pt>
                <c:pt idx="5">
                  <c:v>290.60011106917739</c:v>
                </c:pt>
                <c:pt idx="6">
                  <c:v>289.99325024172254</c:v>
                </c:pt>
                <c:pt idx="7">
                  <c:v>289.4054498680332</c:v>
                </c:pt>
                <c:pt idx="8">
                  <c:v>291.03356332827661</c:v>
                </c:pt>
                <c:pt idx="9">
                  <c:v>289.9830818399044</c:v>
                </c:pt>
                <c:pt idx="10">
                  <c:v>289.57865242931098</c:v>
                </c:pt>
                <c:pt idx="11">
                  <c:v>287.70610841708248</c:v>
                </c:pt>
                <c:pt idx="12">
                  <c:v>287.79053497942385</c:v>
                </c:pt>
                <c:pt idx="13">
                  <c:v>287.75652173913045</c:v>
                </c:pt>
                <c:pt idx="14">
                  <c:v>286.5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30-4DBC-93C3-D1417C2915E5}"/>
            </c:ext>
          </c:extLst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4.0101449275362029</c:v>
                </c:pt>
                <c:pt idx="1">
                  <c:v>8.5923076923076565</c:v>
                </c:pt>
                <c:pt idx="2">
                  <c:v>12.660919540229827</c:v>
                </c:pt>
                <c:pt idx="3">
                  <c:v>9.6380000000000337</c:v>
                </c:pt>
                <c:pt idx="4">
                  <c:v>18.507999999999981</c:v>
                </c:pt>
                <c:pt idx="5">
                  <c:v>18.399999999999977</c:v>
                </c:pt>
                <c:pt idx="6">
                  <c:v>18.333333333333371</c:v>
                </c:pt>
                <c:pt idx="7">
                  <c:v>15.779230769230765</c:v>
                </c:pt>
                <c:pt idx="8">
                  <c:v>10.995238095238051</c:v>
                </c:pt>
                <c:pt idx="9">
                  <c:v>11.069444444444457</c:v>
                </c:pt>
                <c:pt idx="10">
                  <c:v>9.264537037037087</c:v>
                </c:pt>
                <c:pt idx="11">
                  <c:v>2.4888490641179146</c:v>
                </c:pt>
                <c:pt idx="12">
                  <c:v>5.8950617283950351</c:v>
                </c:pt>
                <c:pt idx="13">
                  <c:v>3.6869565217391482</c:v>
                </c:pt>
                <c:pt idx="14">
                  <c:v>0</c:v>
                </c:pt>
                <c:pt idx="15">
                  <c:v>0</c:v>
                </c:pt>
                <c:pt idx="16">
                  <c:v>3.8599999999999994</c:v>
                </c:pt>
                <c:pt idx="17">
                  <c:v>4.453000000000003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B30-4DBC-93C3-D1417C2915E5}"/>
            </c:ext>
          </c:extLst>
        </c:ser>
        <c:ser>
          <c:idx val="12"/>
          <c:order val="13"/>
          <c:tx>
            <c:strRef>
              <c:f>ALP!$R$2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ALP!$R$3:$R$20</c:f>
              <c:numCache>
                <c:formatCode>General</c:formatCode>
                <c:ptCount val="18"/>
                <c:pt idx="0">
                  <c:v>274</c:v>
                </c:pt>
                <c:pt idx="1">
                  <c:v>274</c:v>
                </c:pt>
                <c:pt idx="2">
                  <c:v>274</c:v>
                </c:pt>
                <c:pt idx="3">
                  <c:v>274</c:v>
                </c:pt>
                <c:pt idx="4">
                  <c:v>274</c:v>
                </c:pt>
                <c:pt idx="5">
                  <c:v>274</c:v>
                </c:pt>
                <c:pt idx="6">
                  <c:v>274</c:v>
                </c:pt>
                <c:pt idx="7">
                  <c:v>274</c:v>
                </c:pt>
                <c:pt idx="8">
                  <c:v>274</c:v>
                </c:pt>
                <c:pt idx="9">
                  <c:v>274</c:v>
                </c:pt>
                <c:pt idx="10">
                  <c:v>274</c:v>
                </c:pt>
                <c:pt idx="11">
                  <c:v>274</c:v>
                </c:pt>
                <c:pt idx="12">
                  <c:v>274</c:v>
                </c:pt>
                <c:pt idx="13">
                  <c:v>274</c:v>
                </c:pt>
                <c:pt idx="14">
                  <c:v>274</c:v>
                </c:pt>
                <c:pt idx="15">
                  <c:v>274</c:v>
                </c:pt>
                <c:pt idx="16">
                  <c:v>274</c:v>
                </c:pt>
                <c:pt idx="17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30-4DBC-93C3-D1417C2915E5}"/>
            </c:ext>
          </c:extLst>
        </c:ser>
        <c:ser>
          <c:idx val="13"/>
          <c:order val="14"/>
          <c:tx>
            <c:strRef>
              <c:f>ALP!$S$2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ALP!$S$3:$S$20</c:f>
              <c:numCache>
                <c:formatCode>General</c:formatCode>
                <c:ptCount val="18"/>
                <c:pt idx="0">
                  <c:v>304</c:v>
                </c:pt>
                <c:pt idx="1">
                  <c:v>304</c:v>
                </c:pt>
                <c:pt idx="2">
                  <c:v>304</c:v>
                </c:pt>
                <c:pt idx="3">
                  <c:v>304</c:v>
                </c:pt>
                <c:pt idx="4">
                  <c:v>304</c:v>
                </c:pt>
                <c:pt idx="5">
                  <c:v>304</c:v>
                </c:pt>
                <c:pt idx="6">
                  <c:v>304</c:v>
                </c:pt>
                <c:pt idx="7">
                  <c:v>304</c:v>
                </c:pt>
                <c:pt idx="8">
                  <c:v>304</c:v>
                </c:pt>
                <c:pt idx="9">
                  <c:v>304</c:v>
                </c:pt>
                <c:pt idx="10">
                  <c:v>304</c:v>
                </c:pt>
                <c:pt idx="11">
                  <c:v>304</c:v>
                </c:pt>
                <c:pt idx="12">
                  <c:v>304</c:v>
                </c:pt>
                <c:pt idx="13">
                  <c:v>304</c:v>
                </c:pt>
                <c:pt idx="14">
                  <c:v>304</c:v>
                </c:pt>
                <c:pt idx="15">
                  <c:v>304</c:v>
                </c:pt>
                <c:pt idx="16">
                  <c:v>304</c:v>
                </c:pt>
                <c:pt idx="17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B30-4DBC-93C3-D1417C291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236032"/>
        <c:axId val="324538368"/>
      </c:lineChart>
      <c:catAx>
        <c:axId val="326236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453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538368"/>
        <c:scaling>
          <c:orientation val="minMax"/>
          <c:max val="319"/>
          <c:min val="25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6236032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36208576829401"/>
          <c:y val="0.11648000936854261"/>
          <c:w val="0.25201122648591218"/>
          <c:h val="0.883519990631457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6225865641967"/>
          <c:y val="8.9578188924720484E-2"/>
          <c:w val="0.6582717971440385"/>
          <c:h val="0.76485948952003213"/>
        </c:manualLayout>
      </c:layout>
      <c:lineChart>
        <c:grouping val="standard"/>
        <c:varyColors val="0"/>
        <c:ser>
          <c:idx val="3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ln>
                <a:solidFill>
                  <a:srgbClr val="0000CC"/>
                </a:solidFill>
              </a:ln>
            </c:spPr>
          </c:marker>
          <c:cat>
            <c:numRef>
              <c:f>ALP!$A$9:$A$20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cat>
          <c:val>
            <c:numRef>
              <c:f>(ALP!$W$9:$W$11,ALP!$B$12:$B$20)</c:f>
              <c:numCache>
                <c:formatCode>General</c:formatCode>
                <c:ptCount val="12"/>
                <c:pt idx="3" formatCode="0.0">
                  <c:v>97.10526315789474</c:v>
                </c:pt>
                <c:pt idx="4" formatCode="0.0">
                  <c:v>96.973684210526315</c:v>
                </c:pt>
                <c:pt idx="5" formatCode="0.0">
                  <c:v>96.94736842105263</c:v>
                </c:pt>
                <c:pt idx="6" formatCode="0.0">
                  <c:v>97.298262548262542</c:v>
                </c:pt>
                <c:pt idx="7" formatCode="0.0">
                  <c:v>97.131578947368425</c:v>
                </c:pt>
                <c:pt idx="8" formatCode="0.0">
                  <c:v>97.026315789473685</c:v>
                </c:pt>
                <c:pt idx="9" formatCode="0.0">
                  <c:v>97.306949806949817</c:v>
                </c:pt>
                <c:pt idx="10" formatCode="0.0">
                  <c:v>97.263157894736835</c:v>
                </c:pt>
                <c:pt idx="11" formatCode="0.0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0-47EF-A5CA-E37669A707A0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ALP!$A$9:$A$20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cat>
          <c:val>
            <c:numRef>
              <c:f>(ALP!$X$9:$X$10,ALP!$C$11:$C$20)</c:f>
              <c:numCache>
                <c:formatCode>General</c:formatCode>
                <c:ptCount val="12"/>
                <c:pt idx="2" formatCode="0.0">
                  <c:v>100.46666666666667</c:v>
                </c:pt>
                <c:pt idx="3" formatCode="0.0">
                  <c:v>99.152777777777771</c:v>
                </c:pt>
                <c:pt idx="4" formatCode="0.0">
                  <c:v>100.27397260273973</c:v>
                </c:pt>
                <c:pt idx="5" formatCode="0.0">
                  <c:v>100.1304347826087</c:v>
                </c:pt>
                <c:pt idx="6" formatCode="0.0">
                  <c:v>100.29577464788733</c:v>
                </c:pt>
                <c:pt idx="7" formatCode="0.0">
                  <c:v>99.164556962025316</c:v>
                </c:pt>
                <c:pt idx="8" formatCode="0.0">
                  <c:v>99.164556962025316</c:v>
                </c:pt>
                <c:pt idx="9" formatCode="0.0">
                  <c:v>97.76</c:v>
                </c:pt>
                <c:pt idx="10" formatCode="0.0">
                  <c:v>97.983908045977017</c:v>
                </c:pt>
                <c:pt idx="11" formatCode="0.0">
                  <c:v>98.665909090909096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C-45C9-9221-48FB9AADA52B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ALP!$A$9:$A$20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cat>
          <c:val>
            <c:numRef>
              <c:f>(ALP!$X$9:$X$10,ALP!$D$11:$D$20)</c:f>
              <c:numCache>
                <c:formatCode>General</c:formatCode>
                <c:ptCount val="12"/>
                <c:pt idx="2" formatCode="0.0">
                  <c:v>96.631578947368425</c:v>
                </c:pt>
                <c:pt idx="3" formatCode="0.0">
                  <c:v>98.2</c:v>
                </c:pt>
                <c:pt idx="4" formatCode="0.0">
                  <c:v>96.235294117647058</c:v>
                </c:pt>
                <c:pt idx="5" formatCode="0.0">
                  <c:v>96.461538461538467</c:v>
                </c:pt>
                <c:pt idx="6" formatCode="0.0">
                  <c:v>96.2</c:v>
                </c:pt>
                <c:pt idx="7" formatCode="0.0">
                  <c:v>98</c:v>
                </c:pt>
                <c:pt idx="8" formatCode="0.0">
                  <c:v>96.84615384615384</c:v>
                </c:pt>
                <c:pt idx="9" formatCode="0.0">
                  <c:v>97.647058823529406</c:v>
                </c:pt>
                <c:pt idx="10" formatCode="0.0">
                  <c:v>97.1</c:v>
                </c:pt>
                <c:pt idx="11" formatCode="0.0">
                  <c:v>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C-45C9-9221-48FB9AADA52B}"/>
            </c:ext>
          </c:extLst>
        </c:ser>
        <c:ser>
          <c:idx val="6"/>
          <c:order val="3"/>
          <c:tx>
            <c:strRef>
              <c:f>ALP!$E$2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val>
            <c:numRef>
              <c:f>(ALP!$X$9:$X$14,ALP!$E$15:$E$20)</c:f>
              <c:numCache>
                <c:formatCode>General</c:formatCode>
                <c:ptCount val="12"/>
                <c:pt idx="6" formatCode="0.0">
                  <c:v>95.923000000000002</c:v>
                </c:pt>
                <c:pt idx="7" formatCode="0.0">
                  <c:v>96.688000000000002</c:v>
                </c:pt>
                <c:pt idx="8" formatCode="0.0">
                  <c:v>96.216999999999999</c:v>
                </c:pt>
                <c:pt idx="9" formatCode="0.0">
                  <c:v>96.451999999999998</c:v>
                </c:pt>
                <c:pt idx="10" formatCode="0.0">
                  <c:v>96.105999999999995</c:v>
                </c:pt>
                <c:pt idx="11" formatCode="0.0">
                  <c:v>95.587000000000003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5-43CD-98C8-304F4DBC0984}"/>
            </c:ext>
          </c:extLst>
        </c:ser>
        <c:ser>
          <c:idx val="8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circle"/>
            <c:size val="7"/>
            <c:spPr>
              <a:solidFill>
                <a:srgbClr val="663300"/>
              </a:solidFill>
              <a:ln>
                <a:solidFill>
                  <a:srgbClr val="663300"/>
                </a:solidFill>
              </a:ln>
            </c:spPr>
          </c:marker>
          <c:val>
            <c:numRef>
              <c:f>(ALP!$X$9:$X$16,ALP!$F$17:$F$20)</c:f>
              <c:numCache>
                <c:formatCode>General</c:formatCode>
                <c:ptCount val="12"/>
                <c:pt idx="8" formatCode="0.0">
                  <c:v>97.529411764705884</c:v>
                </c:pt>
                <c:pt idx="9" formatCode="0.0">
                  <c:v>97.294117647058826</c:v>
                </c:pt>
                <c:pt idx="10" formatCode="0.0">
                  <c:v>97.090909090909093</c:v>
                </c:pt>
                <c:pt idx="11" formatCode="0.0">
                  <c:v>97.25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B-47EA-8535-70EAAC67C9C6}"/>
            </c:ext>
          </c:extLst>
        </c:ser>
        <c:ser>
          <c:idx val="7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</a:ln>
            </c:spPr>
          </c:marker>
          <c:val>
            <c:numRef>
              <c:f>(ALP!$X$10,ALP!$X$10:$X$15,ALP!$G$16)</c:f>
              <c:numCache>
                <c:formatCode>General</c:formatCode>
                <c:ptCount val="8"/>
                <c:pt idx="7" formatCode="0.0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B-4CF8-A6F9-EBB8415F5859}"/>
            </c:ext>
          </c:extLst>
        </c:ser>
        <c:ser>
          <c:idx val="4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val>
            <c:numRef>
              <c:f>(ALP!$X$9:$X$13,ALP!$H$14:$H$20)</c:f>
              <c:numCache>
                <c:formatCode>General</c:formatCode>
                <c:ptCount val="12"/>
                <c:pt idx="5" formatCode="0.0">
                  <c:v>97.754000000000005</c:v>
                </c:pt>
                <c:pt idx="6" formatCode="0.0">
                  <c:v>98.161000000000001</c:v>
                </c:pt>
                <c:pt idx="7" formatCode="0.0">
                  <c:v>97.944000000000003</c:v>
                </c:pt>
                <c:pt idx="8" formatCode="0.0">
                  <c:v>97.944000000000003</c:v>
                </c:pt>
                <c:pt idx="9" formatCode="0.0">
                  <c:v>97.458250000000021</c:v>
                </c:pt>
                <c:pt idx="10" formatCode="0.0">
                  <c:v>96.852999999999994</c:v>
                </c:pt>
                <c:pt idx="11" formatCode="0.0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B-497B-8459-D2E930F0CF8A}"/>
            </c:ext>
          </c:extLst>
        </c:ser>
        <c:ser>
          <c:idx val="9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(ALP!$X$9:$X$17,ALP!$I$18)</c:f>
              <c:numCache>
                <c:formatCode>General</c:formatCode>
                <c:ptCount val="10"/>
                <c:pt idx="9" formatCode="0.0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5-444D-A5D9-1D55044D2F0F}"/>
            </c:ext>
          </c:extLst>
        </c:ser>
        <c:ser>
          <c:idx val="5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val>
            <c:numRef>
              <c:f>(ALP!$X$9:$X$13,ALP!$J$14:$J$20)</c:f>
              <c:numCache>
                <c:formatCode>General</c:formatCode>
                <c:ptCount val="12"/>
                <c:pt idx="5" formatCode="0.0">
                  <c:v>98.59</c:v>
                </c:pt>
                <c:pt idx="6" formatCode="0.0">
                  <c:v>98.08</c:v>
                </c:pt>
                <c:pt idx="7" formatCode="0.0">
                  <c:v>98.18</c:v>
                </c:pt>
                <c:pt idx="8" formatCode="0.0">
                  <c:v>98.81</c:v>
                </c:pt>
                <c:pt idx="9" formatCode="0.0">
                  <c:v>98.58</c:v>
                </c:pt>
                <c:pt idx="10" formatCode="0.0">
                  <c:v>99.96</c:v>
                </c:pt>
                <c:pt idx="11" formatCode="0.0">
                  <c:v>100.04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5B-497B-8459-D2E930F0CF8A}"/>
            </c:ext>
          </c:extLst>
        </c:ser>
        <c:ser>
          <c:idx val="0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663300"/>
              </a:solidFill>
              <a:ln>
                <a:solidFill>
                  <a:srgbClr val="800080"/>
                </a:solidFill>
              </a:ln>
            </c:spPr>
          </c:marker>
          <c:cat>
            <c:numRef>
              <c:f>ALP!$A$9:$A$20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cat>
          <c:val>
            <c:numRef>
              <c:f>ALP!$K$9:$K$20</c:f>
              <c:numCache>
                <c:formatCode>0.0</c:formatCode>
                <c:ptCount val="12"/>
                <c:pt idx="0">
                  <c:v>101.6</c:v>
                </c:pt>
                <c:pt idx="1">
                  <c:v>98.6</c:v>
                </c:pt>
                <c:pt idx="2">
                  <c:v>99.166666666666671</c:v>
                </c:pt>
                <c:pt idx="3">
                  <c:v>97.25</c:v>
                </c:pt>
                <c:pt idx="4">
                  <c:v>97.75</c:v>
                </c:pt>
                <c:pt idx="5">
                  <c:v>98.333333333333329</c:v>
                </c:pt>
                <c:pt idx="6">
                  <c:v>99.538461538461533</c:v>
                </c:pt>
                <c:pt idx="7">
                  <c:v>100.12</c:v>
                </c:pt>
                <c:pt idx="8">
                  <c:v>98.384615384615387</c:v>
                </c:pt>
                <c:pt idx="9">
                  <c:v>98.4</c:v>
                </c:pt>
                <c:pt idx="10">
                  <c:v>97.3</c:v>
                </c:pt>
                <c:pt idx="11">
                  <c:v>98.615384615384613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FB9-4C7D-81FB-F327D0BB2546}"/>
            </c:ext>
          </c:extLst>
        </c:ser>
        <c:ser>
          <c:idx val="10"/>
          <c:order val="10"/>
          <c:tx>
            <c:strRef>
              <c:f>ALP!$O$2</c:f>
              <c:strCache>
                <c:ptCount val="1"/>
                <c:pt idx="0">
                  <c:v>IFCC参考値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ALP!$A$9:$A$20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cat>
          <c:val>
            <c:numRef>
              <c:f>ALP!$O$9:$O$20</c:f>
              <c:numCache>
                <c:formatCode>0</c:formatCode>
                <c:ptCount val="12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FB9-4C7D-81FB-F327D0BB2546}"/>
            </c:ext>
          </c:extLst>
        </c:ser>
        <c:ser>
          <c:idx val="11"/>
          <c:order val="11"/>
          <c:tx>
            <c:strRef>
              <c:f>ALP!$P$2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numRef>
              <c:f>ALP!$A$9:$A$20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cat>
          <c:val>
            <c:numRef>
              <c:f>ALP!$P$9:$P$20</c:f>
              <c:numCache>
                <c:formatCode>0.0</c:formatCode>
                <c:ptCount val="12"/>
                <c:pt idx="0">
                  <c:v>101.6</c:v>
                </c:pt>
                <c:pt idx="1">
                  <c:v>98.6</c:v>
                </c:pt>
                <c:pt idx="2">
                  <c:v>98.754970760233917</c:v>
                </c:pt>
                <c:pt idx="3">
                  <c:v>97.927010233918125</c:v>
                </c:pt>
                <c:pt idx="4">
                  <c:v>97.808237732728273</c:v>
                </c:pt>
                <c:pt idx="5">
                  <c:v>98.036112499755532</c:v>
                </c:pt>
                <c:pt idx="6">
                  <c:v>97.92807124780164</c:v>
                </c:pt>
                <c:pt idx="7">
                  <c:v>98.153516988674212</c:v>
                </c:pt>
                <c:pt idx="8">
                  <c:v>97.83128639516643</c:v>
                </c:pt>
                <c:pt idx="9">
                  <c:v>97.779004294420474</c:v>
                </c:pt>
                <c:pt idx="10">
                  <c:v>97.434364169828967</c:v>
                </c:pt>
                <c:pt idx="11">
                  <c:v>97.703800385122136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FB9-4C7D-81FB-F327D0BB2546}"/>
            </c:ext>
          </c:extLst>
        </c:ser>
        <c:ser>
          <c:idx val="13"/>
          <c:order val="12"/>
          <c:tx>
            <c:strRef>
              <c:f>ALP!$T$2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ALP!$A$9:$A$20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cat>
          <c:val>
            <c:numRef>
              <c:f>ALP!$T$9:$T$20</c:f>
              <c:numCache>
                <c:formatCode>General</c:formatCode>
                <c:ptCount val="12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FB9-4C7D-81FB-F327D0BB2546}"/>
            </c:ext>
          </c:extLst>
        </c:ser>
        <c:ser>
          <c:idx val="15"/>
          <c:order val="13"/>
          <c:tx>
            <c:strRef>
              <c:f>ALP!$U$2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ALP!$A$9:$A$20</c:f>
              <c:numCache>
                <c:formatCode>General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</c:numCache>
            </c:numRef>
          </c:cat>
          <c:val>
            <c:numRef>
              <c:f>ALP!$U$9:$U$20</c:f>
              <c:numCache>
                <c:formatCode>General</c:formatCode>
                <c:ptCount val="12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102</c:v>
                </c:pt>
                <c:pt idx="4">
                  <c:v>102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FB9-4C7D-81FB-F327D0BB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236032"/>
        <c:axId val="324538368"/>
      </c:lineChart>
      <c:catAx>
        <c:axId val="326236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453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538368"/>
        <c:scaling>
          <c:orientation val="minMax"/>
          <c:max val="107"/>
          <c:min val="8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62360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99425218410767"/>
          <c:y val="9.6490007517499893E-2"/>
          <c:w val="0.19385640791865513"/>
          <c:h val="0.868096208888278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41E-2"/>
          <c:w val="0.71270288236463331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LD!$B$3:$B$11</c:f>
              <c:numCache>
                <c:formatCode>0.0</c:formatCode>
                <c:ptCount val="9"/>
                <c:pt idx="1">
                  <c:v>266.65625</c:v>
                </c:pt>
                <c:pt idx="2">
                  <c:v>267.03125</c:v>
                </c:pt>
                <c:pt idx="3">
                  <c:v>268.34375</c:v>
                </c:pt>
                <c:pt idx="4">
                  <c:v>266.53125</c:v>
                </c:pt>
                <c:pt idx="5">
                  <c:v>266.96875</c:v>
                </c:pt>
                <c:pt idx="6">
                  <c:v>267.09375</c:v>
                </c:pt>
                <c:pt idx="7">
                  <c:v>267.40625</c:v>
                </c:pt>
                <c:pt idx="8">
                  <c:v>266.86666666666667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BC-48E5-A615-C028F6549AC4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LD!$C$3:$C$10</c:f>
              <c:numCache>
                <c:formatCode>0.0</c:formatCode>
                <c:ptCount val="8"/>
                <c:pt idx="2">
                  <c:v>265.45287356321847</c:v>
                </c:pt>
                <c:pt idx="3">
                  <c:v>265.72799999999984</c:v>
                </c:pt>
                <c:pt idx="4">
                  <c:v>265.68148148148151</c:v>
                </c:pt>
                <c:pt idx="5">
                  <c:v>266.1632183908045</c:v>
                </c:pt>
                <c:pt idx="6">
                  <c:v>264.08072289156621</c:v>
                </c:pt>
                <c:pt idx="7">
                  <c:v>263.91428571428571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C-48E5-A615-C028F6549AC4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LD!$D$3:$D$10</c:f>
              <c:numCache>
                <c:formatCode>0.0</c:formatCode>
                <c:ptCount val="8"/>
                <c:pt idx="1">
                  <c:v>269.625</c:v>
                </c:pt>
                <c:pt idx="2">
                  <c:v>268.44444444444446</c:v>
                </c:pt>
                <c:pt idx="3">
                  <c:v>270.875</c:v>
                </c:pt>
                <c:pt idx="4">
                  <c:v>267.1875</c:v>
                </c:pt>
                <c:pt idx="5">
                  <c:v>266.14285714285717</c:v>
                </c:pt>
                <c:pt idx="6">
                  <c:v>267.5</c:v>
                </c:pt>
                <c:pt idx="7">
                  <c:v>266.64705882352939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BC-48E5-A615-C028F6549AC4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LD!$E$3:$E$14</c:f>
              <c:numCache>
                <c:formatCode>0.0</c:formatCode>
                <c:ptCount val="12"/>
                <c:pt idx="1">
                  <c:v>264.58064516129031</c:v>
                </c:pt>
                <c:pt idx="2">
                  <c:v>264.12903225806451</c:v>
                </c:pt>
                <c:pt idx="3">
                  <c:v>263.61290322580646</c:v>
                </c:pt>
                <c:pt idx="4">
                  <c:v>264.16666666666669</c:v>
                </c:pt>
                <c:pt idx="5">
                  <c:v>262.67741935483872</c:v>
                </c:pt>
                <c:pt idx="6">
                  <c:v>263.48387096774195</c:v>
                </c:pt>
                <c:pt idx="7">
                  <c:v>263.23333333333335</c:v>
                </c:pt>
                <c:pt idx="8">
                  <c:v>264.58064516129031</c:v>
                </c:pt>
                <c:pt idx="9">
                  <c:v>263.38709677419354</c:v>
                </c:pt>
                <c:pt idx="10">
                  <c:v>264.35483870967744</c:v>
                </c:pt>
                <c:pt idx="11">
                  <c:v>263.38709677419354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BC-48E5-A615-C028F6549AC4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(LD!$F$3:$F$16,LD!$Y$17:$Y$20)</c:f>
              <c:numCache>
                <c:formatCode>0.0</c:formatCode>
                <c:ptCount val="18"/>
                <c:pt idx="1">
                  <c:v>264.35000000000002</c:v>
                </c:pt>
                <c:pt idx="2">
                  <c:v>263.14999999999998</c:v>
                </c:pt>
                <c:pt idx="3">
                  <c:v>263.66666666666669</c:v>
                </c:pt>
                <c:pt idx="4">
                  <c:v>262.95454545454544</c:v>
                </c:pt>
                <c:pt idx="5">
                  <c:v>263.52380952380952</c:v>
                </c:pt>
                <c:pt idx="6">
                  <c:v>261.68421052631578</c:v>
                </c:pt>
                <c:pt idx="7">
                  <c:v>260.85714285714283</c:v>
                </c:pt>
                <c:pt idx="8">
                  <c:v>263.23809523809524</c:v>
                </c:pt>
                <c:pt idx="9">
                  <c:v>263.33333333333331</c:v>
                </c:pt>
                <c:pt idx="10">
                  <c:v>263.95</c:v>
                </c:pt>
                <c:pt idx="11">
                  <c:v>264</c:v>
                </c:pt>
                <c:pt idx="12">
                  <c:v>262.66666666666669</c:v>
                </c:pt>
                <c:pt idx="13">
                  <c:v>260.56521739130437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BC-48E5-A615-C028F6549AC4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LD!$G$3:$G$15</c:f>
              <c:numCache>
                <c:formatCode>0.0</c:formatCode>
                <c:ptCount val="13"/>
                <c:pt idx="0">
                  <c:v>267.09469696969694</c:v>
                </c:pt>
                <c:pt idx="1">
                  <c:v>265.25641025641028</c:v>
                </c:pt>
                <c:pt idx="2">
                  <c:v>266.18468468468473</c:v>
                </c:pt>
                <c:pt idx="3">
                  <c:v>265.18390804597698</c:v>
                </c:pt>
                <c:pt idx="4">
                  <c:v>265.19318181818181</c:v>
                </c:pt>
                <c:pt idx="5">
                  <c:v>263.91666666666669</c:v>
                </c:pt>
                <c:pt idx="6">
                  <c:v>265.73076923076928</c:v>
                </c:pt>
                <c:pt idx="7">
                  <c:v>263.60000000000002</c:v>
                </c:pt>
                <c:pt idx="8">
                  <c:v>264.0344827586207</c:v>
                </c:pt>
                <c:pt idx="9">
                  <c:v>263.39393939393938</c:v>
                </c:pt>
                <c:pt idx="10">
                  <c:v>263.2882882882883</c:v>
                </c:pt>
                <c:pt idx="11">
                  <c:v>263.59666666666669</c:v>
                </c:pt>
                <c:pt idx="12">
                  <c:v>264.68827160493828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9BC-48E5-A615-C028F6549AC4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LD!$H$3:$H$13</c:f>
              <c:numCache>
                <c:formatCode>0.0</c:formatCode>
                <c:ptCount val="11"/>
                <c:pt idx="3">
                  <c:v>269.077</c:v>
                </c:pt>
                <c:pt idx="4">
                  <c:v>269.38499999999999</c:v>
                </c:pt>
                <c:pt idx="5">
                  <c:v>268.58499999999998</c:v>
                </c:pt>
                <c:pt idx="6">
                  <c:v>267.76600000000002</c:v>
                </c:pt>
                <c:pt idx="7">
                  <c:v>268.524</c:v>
                </c:pt>
                <c:pt idx="8">
                  <c:v>267.92599999999999</c:v>
                </c:pt>
                <c:pt idx="9">
                  <c:v>267.50799999999998</c:v>
                </c:pt>
                <c:pt idx="10">
                  <c:v>271.017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BC-48E5-A615-C028F6549AC4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LD!$I$3:$I$17</c:f>
              <c:numCache>
                <c:formatCode>0.0</c:formatCode>
                <c:ptCount val="15"/>
                <c:pt idx="0">
                  <c:v>267.89999999999998</c:v>
                </c:pt>
                <c:pt idx="1">
                  <c:v>266.60000000000002</c:v>
                </c:pt>
                <c:pt idx="2">
                  <c:v>267.2</c:v>
                </c:pt>
                <c:pt idx="3">
                  <c:v>269.2</c:v>
                </c:pt>
                <c:pt idx="4">
                  <c:v>269.39999999999998</c:v>
                </c:pt>
                <c:pt idx="5">
                  <c:v>267.39999999999998</c:v>
                </c:pt>
                <c:pt idx="6">
                  <c:v>266.7</c:v>
                </c:pt>
                <c:pt idx="7">
                  <c:v>270.39999999999998</c:v>
                </c:pt>
                <c:pt idx="8">
                  <c:v>267.7</c:v>
                </c:pt>
                <c:pt idx="9">
                  <c:v>269.89999999999998</c:v>
                </c:pt>
                <c:pt idx="10">
                  <c:v>268.10000000000002</c:v>
                </c:pt>
                <c:pt idx="11">
                  <c:v>268.8</c:v>
                </c:pt>
                <c:pt idx="12">
                  <c:v>267.5</c:v>
                </c:pt>
                <c:pt idx="13">
                  <c:v>266</c:v>
                </c:pt>
                <c:pt idx="1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9BC-48E5-A615-C028F6549AC4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LD!$J$3:$J$13</c:f>
              <c:numCache>
                <c:formatCode>0.0</c:formatCode>
                <c:ptCount val="11"/>
                <c:pt idx="1">
                  <c:v>259.7</c:v>
                </c:pt>
                <c:pt idx="2">
                  <c:v>260.77999999999997</c:v>
                </c:pt>
                <c:pt idx="3">
                  <c:v>260.12</c:v>
                </c:pt>
                <c:pt idx="4">
                  <c:v>267.64999999999998</c:v>
                </c:pt>
                <c:pt idx="5">
                  <c:v>264.60000000000002</c:v>
                </c:pt>
                <c:pt idx="6">
                  <c:v>264.13</c:v>
                </c:pt>
                <c:pt idx="7">
                  <c:v>265.08</c:v>
                </c:pt>
                <c:pt idx="8">
                  <c:v>264.41000000000003</c:v>
                </c:pt>
                <c:pt idx="9">
                  <c:v>263.7</c:v>
                </c:pt>
                <c:pt idx="10">
                  <c:v>265.64999999999998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9BC-48E5-A615-C028F6549AC4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(LD!$K$3:$K$16,LD!$Y$17:$Y$20)</c:f>
              <c:numCache>
                <c:formatCode>0.0</c:formatCode>
                <c:ptCount val="18"/>
                <c:pt idx="1">
                  <c:v>262.7</c:v>
                </c:pt>
                <c:pt idx="2">
                  <c:v>260.5</c:v>
                </c:pt>
                <c:pt idx="3">
                  <c:v>265</c:v>
                </c:pt>
                <c:pt idx="4">
                  <c:v>262.8</c:v>
                </c:pt>
                <c:pt idx="5">
                  <c:v>269.8</c:v>
                </c:pt>
                <c:pt idx="6">
                  <c:v>266.7</c:v>
                </c:pt>
                <c:pt idx="7">
                  <c:v>260.89999999999998</c:v>
                </c:pt>
                <c:pt idx="8">
                  <c:v>266.16666666666669</c:v>
                </c:pt>
                <c:pt idx="9">
                  <c:v>262.08333333333331</c:v>
                </c:pt>
                <c:pt idx="10">
                  <c:v>258.375</c:v>
                </c:pt>
                <c:pt idx="11">
                  <c:v>261.8</c:v>
                </c:pt>
                <c:pt idx="12">
                  <c:v>259.3</c:v>
                </c:pt>
                <c:pt idx="13">
                  <c:v>263.05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9BC-48E5-A615-C028F6549AC4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JSCC認証値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266</c:v>
                </c:pt>
                <c:pt idx="1">
                  <c:v>266</c:v>
                </c:pt>
                <c:pt idx="2">
                  <c:v>266</c:v>
                </c:pt>
                <c:pt idx="3">
                  <c:v>266</c:v>
                </c:pt>
                <c:pt idx="4">
                  <c:v>266</c:v>
                </c:pt>
                <c:pt idx="5">
                  <c:v>266</c:v>
                </c:pt>
                <c:pt idx="6">
                  <c:v>266</c:v>
                </c:pt>
                <c:pt idx="7">
                  <c:v>266</c:v>
                </c:pt>
                <c:pt idx="8">
                  <c:v>266</c:v>
                </c:pt>
                <c:pt idx="9">
                  <c:v>266</c:v>
                </c:pt>
                <c:pt idx="10">
                  <c:v>266</c:v>
                </c:pt>
                <c:pt idx="11">
                  <c:v>266</c:v>
                </c:pt>
                <c:pt idx="12">
                  <c:v>266</c:v>
                </c:pt>
                <c:pt idx="13">
                  <c:v>266</c:v>
                </c:pt>
                <c:pt idx="14">
                  <c:v>266</c:v>
                </c:pt>
                <c:pt idx="15">
                  <c:v>266</c:v>
                </c:pt>
                <c:pt idx="16">
                  <c:v>266</c:v>
                </c:pt>
                <c:pt idx="17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9BC-48E5-A615-C028F6549AC4}"/>
            </c:ext>
          </c:extLst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LD!$M$3:$M$17</c:f>
              <c:numCache>
                <c:formatCode>0.0</c:formatCode>
                <c:ptCount val="15"/>
                <c:pt idx="0">
                  <c:v>267.49734848484843</c:v>
                </c:pt>
                <c:pt idx="1">
                  <c:v>264.93353817721254</c:v>
                </c:pt>
                <c:pt idx="2">
                  <c:v>264.76358721671244</c:v>
                </c:pt>
                <c:pt idx="3">
                  <c:v>266.08072279384498</c:v>
                </c:pt>
                <c:pt idx="4">
                  <c:v>266.09496254208756</c:v>
                </c:pt>
                <c:pt idx="5">
                  <c:v>265.97777210789769</c:v>
                </c:pt>
                <c:pt idx="6">
                  <c:v>265.48693236163933</c:v>
                </c:pt>
                <c:pt idx="7">
                  <c:v>265.05620707282912</c:v>
                </c:pt>
                <c:pt idx="8">
                  <c:v>265.61531956141744</c:v>
                </c:pt>
                <c:pt idx="9">
                  <c:v>264.75795754782848</c:v>
                </c:pt>
                <c:pt idx="10">
                  <c:v>264.9621609997094</c:v>
                </c:pt>
                <c:pt idx="11">
                  <c:v>264.31675268817202</c:v>
                </c:pt>
                <c:pt idx="12">
                  <c:v>263.53873456790126</c:v>
                </c:pt>
                <c:pt idx="13">
                  <c:v>263.20507246376815</c:v>
                </c:pt>
                <c:pt idx="1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9BC-48E5-A615-C028F6549AC4}"/>
            </c:ext>
          </c:extLst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0.80530303030303685</c:v>
                </c:pt>
                <c:pt idx="1">
                  <c:v>9.9250000000000114</c:v>
                </c:pt>
                <c:pt idx="2">
                  <c:v>7.9444444444444571</c:v>
                </c:pt>
                <c:pt idx="3">
                  <c:v>10.754999999999995</c:v>
                </c:pt>
                <c:pt idx="4">
                  <c:v>6.5999999999999659</c:v>
                </c:pt>
                <c:pt idx="5">
                  <c:v>7.1225806451612925</c:v>
                </c:pt>
                <c:pt idx="6">
                  <c:v>6.0817894736842391</c:v>
                </c:pt>
                <c:pt idx="7">
                  <c:v>9.5428571428571445</c:v>
                </c:pt>
                <c:pt idx="8">
                  <c:v>4.6879047619047469</c:v>
                </c:pt>
                <c:pt idx="9">
                  <c:v>7.8166666666666629</c:v>
                </c:pt>
                <c:pt idx="10">
                  <c:v>12.641999999999996</c:v>
                </c:pt>
                <c:pt idx="11">
                  <c:v>7</c:v>
                </c:pt>
                <c:pt idx="12">
                  <c:v>8.1999999999999886</c:v>
                </c:pt>
                <c:pt idx="13">
                  <c:v>5.4347826086956275</c:v>
                </c:pt>
                <c:pt idx="14">
                  <c:v>0</c:v>
                </c:pt>
                <c:pt idx="15">
                  <c:v>0</c:v>
                </c:pt>
                <c:pt idx="16">
                  <c:v>10.189999999999998</c:v>
                </c:pt>
                <c:pt idx="17">
                  <c:v>4.8430000000000177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9BC-48E5-A615-C028F6549AC4}"/>
            </c:ext>
          </c:extLst>
        </c:ser>
        <c:ser>
          <c:idx val="12"/>
          <c:order val="13"/>
          <c:tx>
            <c:strRef>
              <c:f>LD!$R$2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LD!$R$3:$R$20</c:f>
              <c:numCache>
                <c:formatCode>General</c:formatCode>
                <c:ptCount val="18"/>
                <c:pt idx="0">
                  <c:v>252</c:v>
                </c:pt>
                <c:pt idx="1">
                  <c:v>252</c:v>
                </c:pt>
                <c:pt idx="2">
                  <c:v>252</c:v>
                </c:pt>
                <c:pt idx="3">
                  <c:v>252</c:v>
                </c:pt>
                <c:pt idx="4">
                  <c:v>252</c:v>
                </c:pt>
                <c:pt idx="5">
                  <c:v>252</c:v>
                </c:pt>
                <c:pt idx="6">
                  <c:v>252</c:v>
                </c:pt>
                <c:pt idx="7">
                  <c:v>252</c:v>
                </c:pt>
                <c:pt idx="8">
                  <c:v>252</c:v>
                </c:pt>
                <c:pt idx="9">
                  <c:v>252</c:v>
                </c:pt>
                <c:pt idx="10">
                  <c:v>252</c:v>
                </c:pt>
                <c:pt idx="11">
                  <c:v>252</c:v>
                </c:pt>
                <c:pt idx="12">
                  <c:v>252</c:v>
                </c:pt>
                <c:pt idx="13">
                  <c:v>252</c:v>
                </c:pt>
                <c:pt idx="14">
                  <c:v>252</c:v>
                </c:pt>
                <c:pt idx="15">
                  <c:v>252</c:v>
                </c:pt>
                <c:pt idx="16">
                  <c:v>252</c:v>
                </c:pt>
                <c:pt idx="17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3E-4215-AABD-90B9F8543E3C}"/>
            </c:ext>
          </c:extLst>
        </c:ser>
        <c:ser>
          <c:idx val="13"/>
          <c:order val="14"/>
          <c:tx>
            <c:strRef>
              <c:f>LD!$S$2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LD!$S$3:$S$20</c:f>
              <c:numCache>
                <c:formatCode>General</c:formatCode>
                <c:ptCount val="18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  <c:pt idx="4">
                  <c:v>280</c:v>
                </c:pt>
                <c:pt idx="5">
                  <c:v>280</c:v>
                </c:pt>
                <c:pt idx="6">
                  <c:v>280</c:v>
                </c:pt>
                <c:pt idx="7">
                  <c:v>280</c:v>
                </c:pt>
                <c:pt idx="8">
                  <c:v>280</c:v>
                </c:pt>
                <c:pt idx="9">
                  <c:v>280</c:v>
                </c:pt>
                <c:pt idx="10">
                  <c:v>280</c:v>
                </c:pt>
                <c:pt idx="11">
                  <c:v>280</c:v>
                </c:pt>
                <c:pt idx="12">
                  <c:v>280</c:v>
                </c:pt>
                <c:pt idx="13">
                  <c:v>280</c:v>
                </c:pt>
                <c:pt idx="14">
                  <c:v>280</c:v>
                </c:pt>
                <c:pt idx="15">
                  <c:v>280</c:v>
                </c:pt>
                <c:pt idx="16">
                  <c:v>280</c:v>
                </c:pt>
                <c:pt idx="17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3E-4215-AABD-90B9F8543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97728"/>
        <c:axId val="326699648"/>
      </c:lineChart>
      <c:catAx>
        <c:axId val="326697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669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6699648"/>
        <c:scaling>
          <c:orientation val="minMax"/>
          <c:max val="294"/>
          <c:min val="2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326697728"/>
        <c:crosses val="autoZero"/>
        <c:crossBetween val="between"/>
        <c:majorUnit val="1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259"/>
          <c:y val="0.11333379787703528"/>
          <c:w val="0.16089492709031933"/>
          <c:h val="0.86238692007106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41E-2"/>
          <c:w val="0.71270288236463331"/>
          <c:h val="0.76843910806174953"/>
        </c:manualLayout>
      </c:layout>
      <c:lineChart>
        <c:grouping val="standard"/>
        <c:varyColors val="0"/>
        <c:ser>
          <c:idx val="1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(LD!$W$11,LD!$B$12:$B$20)</c:f>
              <c:numCache>
                <c:formatCode>0.0</c:formatCode>
                <c:ptCount val="10"/>
                <c:pt idx="1">
                  <c:v>279.3</c:v>
                </c:pt>
                <c:pt idx="2">
                  <c:v>278.73684210526318</c:v>
                </c:pt>
                <c:pt idx="3">
                  <c:v>278.7</c:v>
                </c:pt>
                <c:pt idx="4">
                  <c:v>278.77895752895751</c:v>
                </c:pt>
                <c:pt idx="5">
                  <c:v>277.92105263157896</c:v>
                </c:pt>
                <c:pt idx="6">
                  <c:v>278.42105263157896</c:v>
                </c:pt>
                <c:pt idx="7">
                  <c:v>278.33783783783781</c:v>
                </c:pt>
                <c:pt idx="8">
                  <c:v>277.9736842105263</c:v>
                </c:pt>
                <c:pt idx="9">
                  <c:v>277.5625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4-4459-8C0C-FEE78BEA29C6}"/>
            </c:ext>
          </c:extLst>
        </c:ser>
        <c:ser>
          <c:idx val="0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LD!$C$11:$C$20</c:f>
              <c:numCache>
                <c:formatCode>0.0</c:formatCode>
                <c:ptCount val="10"/>
                <c:pt idx="0">
                  <c:v>274.39999999999998</c:v>
                </c:pt>
                <c:pt idx="1">
                  <c:v>273.73611111111109</c:v>
                </c:pt>
                <c:pt idx="2">
                  <c:v>280.56756756756755</c:v>
                </c:pt>
                <c:pt idx="3">
                  <c:v>279.61764705882354</c:v>
                </c:pt>
                <c:pt idx="4">
                  <c:v>281.28169014084506</c:v>
                </c:pt>
                <c:pt idx="5">
                  <c:v>279.80769230769232</c:v>
                </c:pt>
                <c:pt idx="6">
                  <c:v>279.80769230769232</c:v>
                </c:pt>
                <c:pt idx="7">
                  <c:v>273.71625000000006</c:v>
                </c:pt>
                <c:pt idx="8">
                  <c:v>274.98735632183912</c:v>
                </c:pt>
                <c:pt idx="9">
                  <c:v>275.88522727272732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B45-483B-BF4F-23F2CFD31B0C}"/>
            </c:ext>
          </c:extLst>
        </c:ser>
        <c:ser>
          <c:idx val="4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LD!$D$11:$D$20</c:f>
              <c:numCache>
                <c:formatCode>0.0</c:formatCode>
                <c:ptCount val="10"/>
                <c:pt idx="0">
                  <c:v>275.57142857142856</c:v>
                </c:pt>
                <c:pt idx="1">
                  <c:v>280.3</c:v>
                </c:pt>
                <c:pt idx="2">
                  <c:v>277.6875</c:v>
                </c:pt>
                <c:pt idx="3">
                  <c:v>278</c:v>
                </c:pt>
                <c:pt idx="4">
                  <c:v>278.1875</c:v>
                </c:pt>
                <c:pt idx="5">
                  <c:v>277.21052631578948</c:v>
                </c:pt>
                <c:pt idx="6">
                  <c:v>279.60000000000002</c:v>
                </c:pt>
                <c:pt idx="7">
                  <c:v>275.85714285714283</c:v>
                </c:pt>
                <c:pt idx="8">
                  <c:v>280.64999999999998</c:v>
                </c:pt>
                <c:pt idx="9">
                  <c:v>278.57142857142856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45-483B-BF4F-23F2CFD31B0C}"/>
            </c:ext>
          </c:extLst>
        </c:ser>
        <c:ser>
          <c:idx val="6"/>
          <c:order val="3"/>
          <c:tx>
            <c:strRef>
              <c:f>LD!$E$2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(LD!$X$11:$X$14,LD!$E$15:$E$20)</c:f>
              <c:numCache>
                <c:formatCode>General</c:formatCode>
                <c:ptCount val="10"/>
                <c:pt idx="4" formatCode="0.0">
                  <c:v>272.14600000000002</c:v>
                </c:pt>
                <c:pt idx="5" formatCode="0.0">
                  <c:v>271.41899999999998</c:v>
                </c:pt>
                <c:pt idx="6" formatCode="0.0">
                  <c:v>273.48899999999998</c:v>
                </c:pt>
                <c:pt idx="7" formatCode="0.0">
                  <c:v>272.392</c:v>
                </c:pt>
                <c:pt idx="8" formatCode="0.0">
                  <c:v>272.66899999999998</c:v>
                </c:pt>
                <c:pt idx="9" formatCode="0.0">
                  <c:v>271.96699999999998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9-434D-9177-5033BB8548B7}"/>
            </c:ext>
          </c:extLst>
        </c:ser>
        <c:ser>
          <c:idx val="8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663300"/>
              </a:solidFill>
            </a:ln>
          </c:spPr>
          <c:marker>
            <c:symbol val="circle"/>
            <c:size val="7"/>
            <c:spPr>
              <a:solidFill>
                <a:srgbClr val="663300"/>
              </a:solidFill>
              <a:ln w="12700">
                <a:solidFill>
                  <a:srgbClr val="663300"/>
                </a:solidFill>
              </a:ln>
            </c:spPr>
          </c:marker>
          <c:val>
            <c:numRef>
              <c:f>(LD!$X$11:$X$16,LD!$F$17:$F$20)</c:f>
              <c:numCache>
                <c:formatCode>General</c:formatCode>
                <c:ptCount val="10"/>
                <c:pt idx="6" formatCode="0.0">
                  <c:v>270.1764705882353</c:v>
                </c:pt>
                <c:pt idx="7" formatCode="0.0">
                  <c:v>270.88235294117646</c:v>
                </c:pt>
                <c:pt idx="8" formatCode="0.0">
                  <c:v>273.36363636363637</c:v>
                </c:pt>
                <c:pt idx="9" formatCode="0.0">
                  <c:v>273.89999999999998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3E-46E1-A750-161BB1336045}"/>
            </c:ext>
          </c:extLst>
        </c:ser>
        <c:ser>
          <c:idx val="7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</a:ln>
            </c:spPr>
          </c:marker>
          <c:val>
            <c:numRef>
              <c:f>(LD!$X$11:$X$15,LD!$G$16)</c:f>
              <c:numCache>
                <c:formatCode>General</c:formatCode>
                <c:ptCount val="6"/>
                <c:pt idx="5" formatCode="0.0">
                  <c:v>272.89999999999998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CD-4C7E-804A-C560FADF2DBD}"/>
            </c:ext>
          </c:extLst>
        </c:ser>
        <c:ser>
          <c:idx val="3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(LD!$X$11:$X$13,LD!$H$14:$H$20)</c:f>
              <c:numCache>
                <c:formatCode>General</c:formatCode>
                <c:ptCount val="10"/>
                <c:pt idx="3" formatCode="0.0">
                  <c:v>273.78899999999999</c:v>
                </c:pt>
                <c:pt idx="4" formatCode="0.0">
                  <c:v>273.35700000000003</c:v>
                </c:pt>
                <c:pt idx="5" formatCode="0.0">
                  <c:v>272.90100000000001</c:v>
                </c:pt>
                <c:pt idx="6" formatCode="0.0">
                  <c:v>272.90100000000001</c:v>
                </c:pt>
                <c:pt idx="7" formatCode="0.0">
                  <c:v>274.89999999999998</c:v>
                </c:pt>
                <c:pt idx="8" formatCode="0.0">
                  <c:v>275.36799999999999</c:v>
                </c:pt>
                <c:pt idx="9" formatCode="0.0">
                  <c:v>274.67700000000002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5C-402B-9EF9-ABF1A52F425A}"/>
            </c:ext>
          </c:extLst>
        </c:ser>
        <c:ser>
          <c:idx val="10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(LD!$X$11:$X$17,LD!$I$18)</c:f>
              <c:numCache>
                <c:formatCode>General</c:formatCode>
                <c:ptCount val="8"/>
                <c:pt idx="7" formatCode="0.0">
                  <c:v>280.7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A5-45B7-8E7F-7ABDE74AAAC9}"/>
            </c:ext>
          </c:extLst>
        </c:ser>
        <c:ser>
          <c:idx val="5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(LD!$X$11:$X$13,LD!$J$14:$J$20)</c:f>
              <c:numCache>
                <c:formatCode>General</c:formatCode>
                <c:ptCount val="10"/>
                <c:pt idx="3" formatCode="0.0">
                  <c:v>274.67</c:v>
                </c:pt>
                <c:pt idx="4" formatCode="0.0">
                  <c:v>273.52</c:v>
                </c:pt>
                <c:pt idx="5" formatCode="0.0">
                  <c:v>273.62</c:v>
                </c:pt>
                <c:pt idx="6" formatCode="0.0">
                  <c:v>272.32</c:v>
                </c:pt>
                <c:pt idx="7" formatCode="0.0">
                  <c:v>275.58</c:v>
                </c:pt>
                <c:pt idx="8" formatCode="0.0">
                  <c:v>273.77</c:v>
                </c:pt>
                <c:pt idx="9" formatCode="0.0">
                  <c:v>273.51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5C-402B-9EF9-ABF1A52F425A}"/>
            </c:ext>
          </c:extLst>
        </c:ser>
        <c:ser>
          <c:idx val="9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 w="12700">
                <a:solidFill>
                  <a:srgbClr val="800080"/>
                </a:solidFill>
              </a:ln>
            </c:spPr>
          </c:marker>
          <c:val>
            <c:numRef>
              <c:f>(LD!$X$11:$X$16,LD!$K$17:$K$20)</c:f>
              <c:numCache>
                <c:formatCode>General</c:formatCode>
                <c:ptCount val="10"/>
                <c:pt idx="6" formatCode="0.0">
                  <c:v>270</c:v>
                </c:pt>
                <c:pt idx="7" formatCode="0.0">
                  <c:v>268</c:v>
                </c:pt>
                <c:pt idx="8" formatCode="0.0">
                  <c:v>273.60000000000002</c:v>
                </c:pt>
                <c:pt idx="9" formatCode="0.0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3E-46E1-A750-161BB1336045}"/>
            </c:ext>
          </c:extLst>
        </c:ser>
        <c:ser>
          <c:idx val="2"/>
          <c:order val="10"/>
          <c:tx>
            <c:strRef>
              <c:f>LD!$O$2</c:f>
              <c:strCache>
                <c:ptCount val="1"/>
                <c:pt idx="0">
                  <c:v>IFCC参考値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LD!$O$11:$O$20</c:f>
              <c:numCache>
                <c:formatCode>0</c:formatCode>
                <c:ptCount val="10"/>
                <c:pt idx="0">
                  <c:v>279</c:v>
                </c:pt>
                <c:pt idx="1">
                  <c:v>279</c:v>
                </c:pt>
                <c:pt idx="2">
                  <c:v>279</c:v>
                </c:pt>
                <c:pt idx="3">
                  <c:v>279</c:v>
                </c:pt>
                <c:pt idx="4">
                  <c:v>279</c:v>
                </c:pt>
                <c:pt idx="5">
                  <c:v>279</c:v>
                </c:pt>
                <c:pt idx="6">
                  <c:v>279</c:v>
                </c:pt>
                <c:pt idx="7">
                  <c:v>279</c:v>
                </c:pt>
                <c:pt idx="8">
                  <c:v>279</c:v>
                </c:pt>
                <c:pt idx="9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45-483B-BF4F-23F2CFD31B0C}"/>
            </c:ext>
          </c:extLst>
        </c:ser>
        <c:ser>
          <c:idx val="11"/>
          <c:order val="11"/>
          <c:tx>
            <c:strRef>
              <c:f>LD!$P$2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LD!$P$11:$P$20</c:f>
              <c:numCache>
                <c:formatCode>0.0</c:formatCode>
                <c:ptCount val="10"/>
                <c:pt idx="0">
                  <c:v>274.98571428571427</c:v>
                </c:pt>
                <c:pt idx="1">
                  <c:v>277.77870370370368</c:v>
                </c:pt>
                <c:pt idx="2">
                  <c:v>278.99730322427689</c:v>
                </c:pt>
                <c:pt idx="3">
                  <c:v>276.95532941176469</c:v>
                </c:pt>
                <c:pt idx="4">
                  <c:v>276.21185794496711</c:v>
                </c:pt>
                <c:pt idx="5">
                  <c:v>275.11132446500869</c:v>
                </c:pt>
                <c:pt idx="6">
                  <c:v>274.48158479406158</c:v>
                </c:pt>
                <c:pt idx="7">
                  <c:v>274.1828302934403</c:v>
                </c:pt>
                <c:pt idx="8">
                  <c:v>275.47916768960016</c:v>
                </c:pt>
                <c:pt idx="9">
                  <c:v>275.01548949745904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B45-483B-BF4F-23F2CFD31B0C}"/>
            </c:ext>
          </c:extLst>
        </c:ser>
        <c:ser>
          <c:idx val="13"/>
          <c:order val="12"/>
          <c:tx>
            <c:strRef>
              <c:f>LD!$T$2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LD!$T$11:$T$20</c:f>
              <c:numCache>
                <c:formatCode>General</c:formatCode>
                <c:ptCount val="10"/>
                <c:pt idx="0">
                  <c:v>293</c:v>
                </c:pt>
                <c:pt idx="1">
                  <c:v>293</c:v>
                </c:pt>
                <c:pt idx="2">
                  <c:v>293</c:v>
                </c:pt>
                <c:pt idx="3">
                  <c:v>293</c:v>
                </c:pt>
                <c:pt idx="4">
                  <c:v>293</c:v>
                </c:pt>
                <c:pt idx="5">
                  <c:v>293</c:v>
                </c:pt>
                <c:pt idx="6">
                  <c:v>293</c:v>
                </c:pt>
                <c:pt idx="7">
                  <c:v>293</c:v>
                </c:pt>
                <c:pt idx="8">
                  <c:v>293</c:v>
                </c:pt>
                <c:pt idx="9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B45-483B-BF4F-23F2CFD31B0C}"/>
            </c:ext>
          </c:extLst>
        </c:ser>
        <c:ser>
          <c:idx val="15"/>
          <c:order val="13"/>
          <c:tx>
            <c:strRef>
              <c:f>LD!$U$2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LD!$A$11:$A$20</c:f>
              <c:numCache>
                <c:formatCode>General</c:formatCode>
                <c:ptCount val="10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cat>
          <c:val>
            <c:numRef>
              <c:f>LD!$U$11:$U$21</c:f>
              <c:numCache>
                <c:formatCode>General</c:formatCode>
                <c:ptCount val="11"/>
                <c:pt idx="0">
                  <c:v>265</c:v>
                </c:pt>
                <c:pt idx="1">
                  <c:v>265</c:v>
                </c:pt>
                <c:pt idx="2">
                  <c:v>265</c:v>
                </c:pt>
                <c:pt idx="3">
                  <c:v>265</c:v>
                </c:pt>
                <c:pt idx="4">
                  <c:v>265</c:v>
                </c:pt>
                <c:pt idx="5">
                  <c:v>265</c:v>
                </c:pt>
                <c:pt idx="6">
                  <c:v>265</c:v>
                </c:pt>
                <c:pt idx="7">
                  <c:v>265</c:v>
                </c:pt>
                <c:pt idx="8">
                  <c:v>265</c:v>
                </c:pt>
                <c:pt idx="9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B45-483B-BF4F-23F2CFD31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97728"/>
        <c:axId val="326699648"/>
      </c:lineChart>
      <c:catAx>
        <c:axId val="326697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669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6699648"/>
        <c:scaling>
          <c:orientation val="minMax"/>
          <c:max val="307"/>
          <c:min val="25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326697728"/>
        <c:crosses val="autoZero"/>
        <c:crossBetween val="between"/>
        <c:majorUnit val="1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46032064463259"/>
          <c:y val="0.11333379787703528"/>
          <c:w val="0.15981689554723263"/>
          <c:h val="0.882681087198676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18063931739965E-2"/>
          <c:y val="8.5245901639344229E-2"/>
          <c:w val="0.69712838171632496"/>
          <c:h val="0.72786885245904198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293.84375</c:v>
                </c:pt>
                <c:pt idx="2">
                  <c:v>295.90625</c:v>
                </c:pt>
                <c:pt idx="3">
                  <c:v>294.78125</c:v>
                </c:pt>
                <c:pt idx="4">
                  <c:v>295.90625</c:v>
                </c:pt>
                <c:pt idx="5">
                  <c:v>295.53125</c:v>
                </c:pt>
                <c:pt idx="6">
                  <c:v>295.0625</c:v>
                </c:pt>
                <c:pt idx="7">
                  <c:v>293.4375</c:v>
                </c:pt>
                <c:pt idx="8">
                  <c:v>294.60000000000002</c:v>
                </c:pt>
                <c:pt idx="9">
                  <c:v>295.23684210526318</c:v>
                </c:pt>
                <c:pt idx="10">
                  <c:v>294.81578947368422</c:v>
                </c:pt>
                <c:pt idx="11">
                  <c:v>295.23684210526318</c:v>
                </c:pt>
                <c:pt idx="12">
                  <c:v>296.19594594594594</c:v>
                </c:pt>
                <c:pt idx="13">
                  <c:v>295.21052631578948</c:v>
                </c:pt>
                <c:pt idx="14">
                  <c:v>296.18421052631578</c:v>
                </c:pt>
                <c:pt idx="15">
                  <c:v>294.5598455598456</c:v>
                </c:pt>
                <c:pt idx="16">
                  <c:v>294.86842105263156</c:v>
                </c:pt>
                <c:pt idx="17">
                  <c:v>294.96875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BB-4358-95CC-85221D41668C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2">
                  <c:v>293.20689655172418</c:v>
                </c:pt>
                <c:pt idx="3">
                  <c:v>291.59605263157886</c:v>
                </c:pt>
                <c:pt idx="4">
                  <c:v>290.67654320987646</c:v>
                </c:pt>
                <c:pt idx="5">
                  <c:v>292.31034482758611</c:v>
                </c:pt>
                <c:pt idx="6">
                  <c:v>290.4182926829269</c:v>
                </c:pt>
                <c:pt idx="7">
                  <c:v>294.61025641025623</c:v>
                </c:pt>
                <c:pt idx="8">
                  <c:v>297.21666666666664</c:v>
                </c:pt>
                <c:pt idx="9">
                  <c:v>297.50416666666661</c:v>
                </c:pt>
                <c:pt idx="10">
                  <c:v>295.43783783783783</c:v>
                </c:pt>
                <c:pt idx="11">
                  <c:v>293.40735294117655</c:v>
                </c:pt>
                <c:pt idx="12">
                  <c:v>290.3985915492957</c:v>
                </c:pt>
                <c:pt idx="13">
                  <c:v>288.11898734177203</c:v>
                </c:pt>
                <c:pt idx="14">
                  <c:v>288.11898734177203</c:v>
                </c:pt>
                <c:pt idx="15">
                  <c:v>294.43950617283963</c:v>
                </c:pt>
                <c:pt idx="16">
                  <c:v>292.55287356321844</c:v>
                </c:pt>
                <c:pt idx="17">
                  <c:v>293.99024390243892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B-4358-95CC-85221D41668C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1">
                  <c:v>295.3125</c:v>
                </c:pt>
                <c:pt idx="2">
                  <c:v>298.05882352941177</c:v>
                </c:pt>
                <c:pt idx="3">
                  <c:v>297.0625</c:v>
                </c:pt>
                <c:pt idx="4">
                  <c:v>294.76470588235293</c:v>
                </c:pt>
                <c:pt idx="5">
                  <c:v>294</c:v>
                </c:pt>
                <c:pt idx="6">
                  <c:v>287.05263157894734</c:v>
                </c:pt>
                <c:pt idx="7">
                  <c:v>291.60000000000002</c:v>
                </c:pt>
                <c:pt idx="8">
                  <c:v>298.26315789473682</c:v>
                </c:pt>
                <c:pt idx="9">
                  <c:v>299.0625</c:v>
                </c:pt>
                <c:pt idx="10">
                  <c:v>299.64705882352939</c:v>
                </c:pt>
                <c:pt idx="11">
                  <c:v>296.89999999999998</c:v>
                </c:pt>
                <c:pt idx="12">
                  <c:v>296.92857142857144</c:v>
                </c:pt>
                <c:pt idx="13">
                  <c:v>301.31578947368422</c:v>
                </c:pt>
                <c:pt idx="14">
                  <c:v>300</c:v>
                </c:pt>
                <c:pt idx="15">
                  <c:v>300.5</c:v>
                </c:pt>
                <c:pt idx="16">
                  <c:v>297.4736842105263</c:v>
                </c:pt>
                <c:pt idx="17">
                  <c:v>297.52941176470586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BB-4358-95CC-85221D41668C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1">
                  <c:v>293.77419354838707</c:v>
                </c:pt>
                <c:pt idx="2">
                  <c:v>293.16129032258067</c:v>
                </c:pt>
                <c:pt idx="3">
                  <c:v>291.87096774193549</c:v>
                </c:pt>
                <c:pt idx="4">
                  <c:v>289</c:v>
                </c:pt>
                <c:pt idx="5">
                  <c:v>287.70967741935482</c:v>
                </c:pt>
                <c:pt idx="6">
                  <c:v>287.58064516129031</c:v>
                </c:pt>
                <c:pt idx="7">
                  <c:v>288.43333333333334</c:v>
                </c:pt>
                <c:pt idx="8">
                  <c:v>289.74193548387098</c:v>
                </c:pt>
                <c:pt idx="9">
                  <c:v>291.61290322580646</c:v>
                </c:pt>
                <c:pt idx="10">
                  <c:v>291.51612903225805</c:v>
                </c:pt>
                <c:pt idx="11">
                  <c:v>291.61290322580646</c:v>
                </c:pt>
                <c:pt idx="12">
                  <c:v>285.58300000000003</c:v>
                </c:pt>
                <c:pt idx="13">
                  <c:v>284.23700000000002</c:v>
                </c:pt>
                <c:pt idx="14">
                  <c:v>284.55</c:v>
                </c:pt>
                <c:pt idx="15">
                  <c:v>287.017</c:v>
                </c:pt>
                <c:pt idx="16">
                  <c:v>290.39699999999999</c:v>
                </c:pt>
                <c:pt idx="17">
                  <c:v>289.76799999999997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BB-4358-95CC-85221D41668C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295.7</c:v>
                </c:pt>
                <c:pt idx="2">
                  <c:v>296</c:v>
                </c:pt>
                <c:pt idx="3">
                  <c:v>295.72222222222223</c:v>
                </c:pt>
                <c:pt idx="4">
                  <c:v>296.81818181818181</c:v>
                </c:pt>
                <c:pt idx="5">
                  <c:v>296.71428571428572</c:v>
                </c:pt>
                <c:pt idx="6">
                  <c:v>298.73684210526318</c:v>
                </c:pt>
                <c:pt idx="7">
                  <c:v>298.71428571428572</c:v>
                </c:pt>
                <c:pt idx="8">
                  <c:v>298.57142857142856</c:v>
                </c:pt>
                <c:pt idx="9">
                  <c:v>298.55555555555554</c:v>
                </c:pt>
                <c:pt idx="10">
                  <c:v>297.05</c:v>
                </c:pt>
                <c:pt idx="11">
                  <c:v>296.47058823529414</c:v>
                </c:pt>
                <c:pt idx="12">
                  <c:v>298.2</c:v>
                </c:pt>
                <c:pt idx="13">
                  <c:v>297.60869565217394</c:v>
                </c:pt>
                <c:pt idx="14">
                  <c:v>296.52941176470586</c:v>
                </c:pt>
                <c:pt idx="15">
                  <c:v>296.94117647058823</c:v>
                </c:pt>
                <c:pt idx="16">
                  <c:v>295.18181818181819</c:v>
                </c:pt>
                <c:pt idx="17">
                  <c:v>295.39999999999998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BB-4358-95CC-85221D41668C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0">
                  <c:v>295.96031746031747</c:v>
                </c:pt>
                <c:pt idx="1">
                  <c:v>296.44230769230774</c:v>
                </c:pt>
                <c:pt idx="2">
                  <c:v>297.2747747747747</c:v>
                </c:pt>
                <c:pt idx="3">
                  <c:v>297.0862068965518</c:v>
                </c:pt>
                <c:pt idx="4">
                  <c:v>295.50757575757575</c:v>
                </c:pt>
                <c:pt idx="5">
                  <c:v>294.88271604938274</c:v>
                </c:pt>
                <c:pt idx="6">
                  <c:v>295.17948717948718</c:v>
                </c:pt>
                <c:pt idx="7">
                  <c:v>295.32638888888886</c:v>
                </c:pt>
                <c:pt idx="8">
                  <c:v>297.18390804597703</c:v>
                </c:pt>
                <c:pt idx="9">
                  <c:v>295.72435897435895</c:v>
                </c:pt>
                <c:pt idx="10">
                  <c:v>294.7430555555556</c:v>
                </c:pt>
                <c:pt idx="11">
                  <c:v>296.40178571428572</c:v>
                </c:pt>
                <c:pt idx="12">
                  <c:v>298.33333333333326</c:v>
                </c:pt>
                <c:pt idx="13">
                  <c:v>297.75675675675683</c:v>
                </c:pt>
                <c:pt idx="14">
                  <c:v>296.34761904761911</c:v>
                </c:pt>
                <c:pt idx="15">
                  <c:v>294.67543859649123</c:v>
                </c:pt>
                <c:pt idx="16">
                  <c:v>294.21999999999997</c:v>
                </c:pt>
                <c:pt idx="17">
                  <c:v>294.65942028985506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BB-4358-95CC-85221D41668C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3">
                  <c:v>287.30799999999999</c:v>
                </c:pt>
                <c:pt idx="4">
                  <c:v>286.61500000000001</c:v>
                </c:pt>
                <c:pt idx="5">
                  <c:v>285.53800000000001</c:v>
                </c:pt>
                <c:pt idx="6">
                  <c:v>283.78100000000001</c:v>
                </c:pt>
                <c:pt idx="7">
                  <c:v>283.20600000000002</c:v>
                </c:pt>
                <c:pt idx="8">
                  <c:v>282.31299999999999</c:v>
                </c:pt>
                <c:pt idx="9">
                  <c:v>301.38799999999998</c:v>
                </c:pt>
                <c:pt idx="10">
                  <c:v>302.32799999999997</c:v>
                </c:pt>
                <c:pt idx="11">
                  <c:v>302.78899999999999</c:v>
                </c:pt>
                <c:pt idx="12">
                  <c:v>300.375</c:v>
                </c:pt>
                <c:pt idx="13">
                  <c:v>299.05599999999998</c:v>
                </c:pt>
                <c:pt idx="14">
                  <c:v>299.05599999999998</c:v>
                </c:pt>
                <c:pt idx="15">
                  <c:v>303.017</c:v>
                </c:pt>
                <c:pt idx="16">
                  <c:v>295.35700000000003</c:v>
                </c:pt>
                <c:pt idx="17">
                  <c:v>292.86200000000002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BB-4358-95CC-85221D41668C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0">
                  <c:v>291.39999999999998</c:v>
                </c:pt>
                <c:pt idx="1">
                  <c:v>293.5</c:v>
                </c:pt>
                <c:pt idx="2">
                  <c:v>294.10000000000002</c:v>
                </c:pt>
                <c:pt idx="3">
                  <c:v>292.7</c:v>
                </c:pt>
                <c:pt idx="4">
                  <c:v>293.3</c:v>
                </c:pt>
                <c:pt idx="5">
                  <c:v>296.8</c:v>
                </c:pt>
                <c:pt idx="6">
                  <c:v>294.2</c:v>
                </c:pt>
                <c:pt idx="7">
                  <c:v>298.3</c:v>
                </c:pt>
                <c:pt idx="8">
                  <c:v>294.3</c:v>
                </c:pt>
                <c:pt idx="9">
                  <c:v>292.8</c:v>
                </c:pt>
                <c:pt idx="10">
                  <c:v>293.89999999999998</c:v>
                </c:pt>
                <c:pt idx="11">
                  <c:v>294.3</c:v>
                </c:pt>
                <c:pt idx="12">
                  <c:v>295.10000000000002</c:v>
                </c:pt>
                <c:pt idx="13">
                  <c:v>293.2</c:v>
                </c:pt>
                <c:pt idx="14">
                  <c:v>294.3</c:v>
                </c:pt>
                <c:pt idx="15">
                  <c:v>295.89999999999998</c:v>
                </c:pt>
                <c:pt idx="16">
                  <c:v>295.10000000000002</c:v>
                </c:pt>
                <c:pt idx="17">
                  <c:v>293.60000000000002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BB-4358-95CC-85221D41668C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1">
                  <c:v>292.8</c:v>
                </c:pt>
                <c:pt idx="2">
                  <c:v>292.52</c:v>
                </c:pt>
                <c:pt idx="3">
                  <c:v>292.56</c:v>
                </c:pt>
                <c:pt idx="4">
                  <c:v>296.39999999999998</c:v>
                </c:pt>
                <c:pt idx="5">
                  <c:v>297.08</c:v>
                </c:pt>
                <c:pt idx="6">
                  <c:v>299.73</c:v>
                </c:pt>
                <c:pt idx="7">
                  <c:v>296.10000000000002</c:v>
                </c:pt>
                <c:pt idx="8">
                  <c:v>294.54000000000002</c:v>
                </c:pt>
                <c:pt idx="9">
                  <c:v>293.24</c:v>
                </c:pt>
                <c:pt idx="10">
                  <c:v>292.12</c:v>
                </c:pt>
                <c:pt idx="11">
                  <c:v>294.5</c:v>
                </c:pt>
                <c:pt idx="12">
                  <c:v>293.16000000000003</c:v>
                </c:pt>
                <c:pt idx="13">
                  <c:v>293.70999999999998</c:v>
                </c:pt>
                <c:pt idx="14">
                  <c:v>298.25</c:v>
                </c:pt>
                <c:pt idx="15">
                  <c:v>299.25</c:v>
                </c:pt>
                <c:pt idx="16">
                  <c:v>294.86</c:v>
                </c:pt>
                <c:pt idx="17">
                  <c:v>295.48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BB-4358-95CC-85221D41668C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1">
                  <c:v>289.7</c:v>
                </c:pt>
                <c:pt idx="2">
                  <c:v>289</c:v>
                </c:pt>
                <c:pt idx="3">
                  <c:v>286.7</c:v>
                </c:pt>
                <c:pt idx="4">
                  <c:v>286.8</c:v>
                </c:pt>
                <c:pt idx="5">
                  <c:v>299.89999999999998</c:v>
                </c:pt>
                <c:pt idx="6">
                  <c:v>289.8</c:v>
                </c:pt>
                <c:pt idx="7">
                  <c:v>294.10000000000002</c:v>
                </c:pt>
                <c:pt idx="8">
                  <c:v>295.91666666666669</c:v>
                </c:pt>
                <c:pt idx="9">
                  <c:v>298.25</c:v>
                </c:pt>
                <c:pt idx="10">
                  <c:v>299.25</c:v>
                </c:pt>
                <c:pt idx="11">
                  <c:v>298.08333333333331</c:v>
                </c:pt>
                <c:pt idx="12">
                  <c:v>296.84615384615387</c:v>
                </c:pt>
                <c:pt idx="13">
                  <c:v>296.38461538461536</c:v>
                </c:pt>
                <c:pt idx="14">
                  <c:v>297.38461538461536</c:v>
                </c:pt>
                <c:pt idx="15">
                  <c:v>297.66666666666669</c:v>
                </c:pt>
                <c:pt idx="16">
                  <c:v>296.10000000000002</c:v>
                </c:pt>
                <c:pt idx="17">
                  <c:v>301.76923076923077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BB-4358-95CC-85221D41668C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294</c:v>
                </c:pt>
                <c:pt idx="1">
                  <c:v>294</c:v>
                </c:pt>
                <c:pt idx="2">
                  <c:v>294</c:v>
                </c:pt>
                <c:pt idx="3">
                  <c:v>294</c:v>
                </c:pt>
                <c:pt idx="4">
                  <c:v>294</c:v>
                </c:pt>
                <c:pt idx="5">
                  <c:v>294</c:v>
                </c:pt>
                <c:pt idx="6">
                  <c:v>294</c:v>
                </c:pt>
                <c:pt idx="7">
                  <c:v>294</c:v>
                </c:pt>
                <c:pt idx="8">
                  <c:v>294</c:v>
                </c:pt>
                <c:pt idx="9">
                  <c:v>294</c:v>
                </c:pt>
                <c:pt idx="10">
                  <c:v>294</c:v>
                </c:pt>
                <c:pt idx="11">
                  <c:v>294</c:v>
                </c:pt>
                <c:pt idx="12">
                  <c:v>294</c:v>
                </c:pt>
                <c:pt idx="13">
                  <c:v>294</c:v>
                </c:pt>
                <c:pt idx="14">
                  <c:v>294</c:v>
                </c:pt>
                <c:pt idx="15">
                  <c:v>294</c:v>
                </c:pt>
                <c:pt idx="16">
                  <c:v>294</c:v>
                </c:pt>
                <c:pt idx="17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BBB-4358-95CC-85221D41668C}"/>
            </c:ext>
          </c:extLst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293.68015873015872</c:v>
                </c:pt>
                <c:pt idx="1">
                  <c:v>293.88409390508684</c:v>
                </c:pt>
                <c:pt idx="2">
                  <c:v>294.35867057538792</c:v>
                </c:pt>
                <c:pt idx="3">
                  <c:v>292.73871994922877</c:v>
                </c:pt>
                <c:pt idx="4">
                  <c:v>292.57882566679871</c:v>
                </c:pt>
                <c:pt idx="5">
                  <c:v>294.04662740106096</c:v>
                </c:pt>
                <c:pt idx="6">
                  <c:v>292.15413987079148</c:v>
                </c:pt>
                <c:pt idx="7">
                  <c:v>293.38277643467643</c:v>
                </c:pt>
                <c:pt idx="8">
                  <c:v>294.26467633293464</c:v>
                </c:pt>
                <c:pt idx="9">
                  <c:v>296.33743265276507</c:v>
                </c:pt>
                <c:pt idx="10">
                  <c:v>296.08078707228645</c:v>
                </c:pt>
                <c:pt idx="11">
                  <c:v>295.97018055551598</c:v>
                </c:pt>
                <c:pt idx="12">
                  <c:v>295.11205961032999</c:v>
                </c:pt>
                <c:pt idx="13">
                  <c:v>294.65983709247917</c:v>
                </c:pt>
                <c:pt idx="14">
                  <c:v>295.07208440650282</c:v>
                </c:pt>
                <c:pt idx="15">
                  <c:v>296.39666334664309</c:v>
                </c:pt>
                <c:pt idx="16">
                  <c:v>294.61107970081946</c:v>
                </c:pt>
                <c:pt idx="17">
                  <c:v>295.00270567262305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BBB-4358-95CC-85221D41668C}"/>
            </c:ext>
          </c:extLst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4.5603174603174921</c:v>
                </c:pt>
                <c:pt idx="1">
                  <c:v>6.7423076923077474</c:v>
                </c:pt>
                <c:pt idx="2">
                  <c:v>9.058823529411768</c:v>
                </c:pt>
                <c:pt idx="3">
                  <c:v>10.386206896551812</c:v>
                </c:pt>
                <c:pt idx="4">
                  <c:v>10.203181818181804</c:v>
                </c:pt>
                <c:pt idx="5">
                  <c:v>14.361999999999966</c:v>
                </c:pt>
                <c:pt idx="6">
                  <c:v>15.949000000000012</c:v>
                </c:pt>
                <c:pt idx="7">
                  <c:v>15.508285714285705</c:v>
                </c:pt>
                <c:pt idx="8">
                  <c:v>16.258428571428567</c:v>
                </c:pt>
                <c:pt idx="9">
                  <c:v>9.7750967741935142</c:v>
                </c:pt>
                <c:pt idx="10">
                  <c:v>10.811870967741925</c:v>
                </c:pt>
                <c:pt idx="11">
                  <c:v>11.176096774193525</c:v>
                </c:pt>
                <c:pt idx="12">
                  <c:v>14.791999999999973</c:v>
                </c:pt>
                <c:pt idx="13">
                  <c:v>17.078789473684196</c:v>
                </c:pt>
                <c:pt idx="14">
                  <c:v>15.449999999999989</c:v>
                </c:pt>
                <c:pt idx="15">
                  <c:v>16</c:v>
                </c:pt>
                <c:pt idx="16">
                  <c:v>7.0766842105263095</c:v>
                </c:pt>
                <c:pt idx="17">
                  <c:v>12.001230769230801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BBB-4358-95CC-85221D41668C}"/>
            </c:ext>
          </c:extLst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279</c:v>
                </c:pt>
                <c:pt idx="1">
                  <c:v>279</c:v>
                </c:pt>
                <c:pt idx="2">
                  <c:v>279</c:v>
                </c:pt>
                <c:pt idx="3">
                  <c:v>279</c:v>
                </c:pt>
                <c:pt idx="4">
                  <c:v>279</c:v>
                </c:pt>
                <c:pt idx="5">
                  <c:v>279</c:v>
                </c:pt>
                <c:pt idx="6">
                  <c:v>279</c:v>
                </c:pt>
                <c:pt idx="7">
                  <c:v>279</c:v>
                </c:pt>
                <c:pt idx="8">
                  <c:v>279</c:v>
                </c:pt>
                <c:pt idx="9">
                  <c:v>279</c:v>
                </c:pt>
                <c:pt idx="10">
                  <c:v>279</c:v>
                </c:pt>
                <c:pt idx="11">
                  <c:v>279</c:v>
                </c:pt>
                <c:pt idx="12">
                  <c:v>279</c:v>
                </c:pt>
                <c:pt idx="13">
                  <c:v>279</c:v>
                </c:pt>
                <c:pt idx="14">
                  <c:v>279</c:v>
                </c:pt>
                <c:pt idx="15">
                  <c:v>279</c:v>
                </c:pt>
                <c:pt idx="16">
                  <c:v>279</c:v>
                </c:pt>
                <c:pt idx="17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BBB-4358-95CC-85221D41668C}"/>
            </c:ext>
          </c:extLst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309</c:v>
                </c:pt>
                <c:pt idx="1">
                  <c:v>309</c:v>
                </c:pt>
                <c:pt idx="2">
                  <c:v>309</c:v>
                </c:pt>
                <c:pt idx="3">
                  <c:v>309</c:v>
                </c:pt>
                <c:pt idx="4">
                  <c:v>309</c:v>
                </c:pt>
                <c:pt idx="5">
                  <c:v>309</c:v>
                </c:pt>
                <c:pt idx="6">
                  <c:v>309</c:v>
                </c:pt>
                <c:pt idx="7">
                  <c:v>309</c:v>
                </c:pt>
                <c:pt idx="8">
                  <c:v>309</c:v>
                </c:pt>
                <c:pt idx="9">
                  <c:v>309</c:v>
                </c:pt>
                <c:pt idx="10">
                  <c:v>309</c:v>
                </c:pt>
                <c:pt idx="11">
                  <c:v>309</c:v>
                </c:pt>
                <c:pt idx="12">
                  <c:v>309</c:v>
                </c:pt>
                <c:pt idx="13">
                  <c:v>309</c:v>
                </c:pt>
                <c:pt idx="14">
                  <c:v>309</c:v>
                </c:pt>
                <c:pt idx="15">
                  <c:v>309</c:v>
                </c:pt>
                <c:pt idx="16">
                  <c:v>309</c:v>
                </c:pt>
                <c:pt idx="17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BBB-4358-95CC-85221D416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02432"/>
        <c:axId val="326825088"/>
      </c:lineChart>
      <c:catAx>
        <c:axId val="326802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ＭＳ Ｐゴシック"/>
              </a:defRPr>
            </a:pPr>
            <a:endParaRPr lang="ja-JP"/>
          </a:p>
        </c:txPr>
        <c:crossAx val="326825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6825088"/>
        <c:scaling>
          <c:orientation val="minMax"/>
          <c:max val="324"/>
          <c:min val="26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6802432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856"/>
          <c:y val="0.1377049033643522"/>
          <c:w val="0.16057454843460967"/>
          <c:h val="0.83278692436172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228.875</c:v>
                </c:pt>
                <c:pt idx="2">
                  <c:v>229</c:v>
                </c:pt>
                <c:pt idx="3">
                  <c:v>228.46875</c:v>
                </c:pt>
                <c:pt idx="4">
                  <c:v>228.5625</c:v>
                </c:pt>
                <c:pt idx="5">
                  <c:v>230.59375</c:v>
                </c:pt>
                <c:pt idx="6">
                  <c:v>230.5625</c:v>
                </c:pt>
                <c:pt idx="7">
                  <c:v>229.25</c:v>
                </c:pt>
                <c:pt idx="8">
                  <c:v>228.8</c:v>
                </c:pt>
                <c:pt idx="9">
                  <c:v>229.05263157894737</c:v>
                </c:pt>
                <c:pt idx="10">
                  <c:v>228.86842105263159</c:v>
                </c:pt>
                <c:pt idx="11">
                  <c:v>229.71052631578948</c:v>
                </c:pt>
                <c:pt idx="12">
                  <c:v>229.25096525096524</c:v>
                </c:pt>
                <c:pt idx="13">
                  <c:v>229</c:v>
                </c:pt>
                <c:pt idx="14">
                  <c:v>229.10526315789474</c:v>
                </c:pt>
                <c:pt idx="15">
                  <c:v>229.1418918918919</c:v>
                </c:pt>
                <c:pt idx="16">
                  <c:v>228.71052631578948</c:v>
                </c:pt>
                <c:pt idx="17">
                  <c:v>228.28125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0-4C8F-8362-81BAF34FDCA2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2">
                  <c:v>225.98651685393253</c:v>
                </c:pt>
                <c:pt idx="3">
                  <c:v>224.58157894736837</c:v>
                </c:pt>
                <c:pt idx="4">
                  <c:v>223.86585365853654</c:v>
                </c:pt>
                <c:pt idx="5">
                  <c:v>225.57126436781607</c:v>
                </c:pt>
                <c:pt idx="6">
                  <c:v>225.09146341463409</c:v>
                </c:pt>
                <c:pt idx="7">
                  <c:v>226.09871794871796</c:v>
                </c:pt>
                <c:pt idx="8">
                  <c:v>228.27916666666664</c:v>
                </c:pt>
                <c:pt idx="9">
                  <c:v>230.19444444444449</c:v>
                </c:pt>
                <c:pt idx="10">
                  <c:v>230.80675675675673</c:v>
                </c:pt>
                <c:pt idx="11">
                  <c:v>230.46617647058821</c:v>
                </c:pt>
                <c:pt idx="12">
                  <c:v>227.59859154929578</c:v>
                </c:pt>
                <c:pt idx="13">
                  <c:v>228.79493670886075</c:v>
                </c:pt>
                <c:pt idx="14">
                  <c:v>228.79493670886075</c:v>
                </c:pt>
                <c:pt idx="15">
                  <c:v>229.10749999999993</c:v>
                </c:pt>
                <c:pt idx="16">
                  <c:v>229.8977011494253</c:v>
                </c:pt>
                <c:pt idx="17">
                  <c:v>227.51685393258435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0-4C8F-8362-81BAF34FDCA2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1">
                  <c:v>224.10526315789474</c:v>
                </c:pt>
                <c:pt idx="2">
                  <c:v>226.61111111111111</c:v>
                </c:pt>
                <c:pt idx="3">
                  <c:v>226</c:v>
                </c:pt>
                <c:pt idx="4">
                  <c:v>223.95</c:v>
                </c:pt>
                <c:pt idx="5">
                  <c:v>224.0952380952381</c:v>
                </c:pt>
                <c:pt idx="6">
                  <c:v>223.47619047619048</c:v>
                </c:pt>
                <c:pt idx="7">
                  <c:v>223.88235294117646</c:v>
                </c:pt>
                <c:pt idx="8">
                  <c:v>221.0625</c:v>
                </c:pt>
                <c:pt idx="9">
                  <c:v>219.33333333333334</c:v>
                </c:pt>
                <c:pt idx="10">
                  <c:v>219</c:v>
                </c:pt>
                <c:pt idx="11">
                  <c:v>218.8235294117647</c:v>
                </c:pt>
                <c:pt idx="12">
                  <c:v>221.46666666666667</c:v>
                </c:pt>
                <c:pt idx="13">
                  <c:v>222.7391304347826</c:v>
                </c:pt>
                <c:pt idx="14">
                  <c:v>224.73684210526315</c:v>
                </c:pt>
                <c:pt idx="15">
                  <c:v>222.07142857142858</c:v>
                </c:pt>
                <c:pt idx="16">
                  <c:v>224.14285714285714</c:v>
                </c:pt>
                <c:pt idx="17">
                  <c:v>223.64705882352942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D0-4C8F-8362-81BAF34FDCA2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1">
                  <c:v>232.74193548387098</c:v>
                </c:pt>
                <c:pt idx="2">
                  <c:v>232.87096774193549</c:v>
                </c:pt>
                <c:pt idx="3">
                  <c:v>231.83870967741936</c:v>
                </c:pt>
                <c:pt idx="4">
                  <c:v>230.66666666666666</c:v>
                </c:pt>
                <c:pt idx="5">
                  <c:v>229.64516129032259</c:v>
                </c:pt>
                <c:pt idx="6">
                  <c:v>229.51612903225808</c:v>
                </c:pt>
                <c:pt idx="7">
                  <c:v>231.16666666666666</c:v>
                </c:pt>
                <c:pt idx="8">
                  <c:v>231.87096774193549</c:v>
                </c:pt>
                <c:pt idx="9">
                  <c:v>232.32258064516128</c:v>
                </c:pt>
                <c:pt idx="10">
                  <c:v>230.45161290322579</c:v>
                </c:pt>
                <c:pt idx="11">
                  <c:v>232.32258064516128</c:v>
                </c:pt>
                <c:pt idx="12">
                  <c:v>230.732</c:v>
                </c:pt>
                <c:pt idx="13">
                  <c:v>229.29300000000001</c:v>
                </c:pt>
                <c:pt idx="14">
                  <c:v>229.09700000000001</c:v>
                </c:pt>
                <c:pt idx="15">
                  <c:v>228.53899999999999</c:v>
                </c:pt>
                <c:pt idx="16">
                  <c:v>226.35</c:v>
                </c:pt>
                <c:pt idx="17">
                  <c:v>227.13399999999999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D0-4C8F-8362-81BAF34FDCA2}"/>
            </c:ext>
          </c:extLst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228.45</c:v>
                </c:pt>
                <c:pt idx="2">
                  <c:v>228.5</c:v>
                </c:pt>
                <c:pt idx="3">
                  <c:v>228.38888888888889</c:v>
                </c:pt>
                <c:pt idx="4">
                  <c:v>228</c:v>
                </c:pt>
                <c:pt idx="5">
                  <c:v>228.42857142857142</c:v>
                </c:pt>
                <c:pt idx="6">
                  <c:v>228.63157894736841</c:v>
                </c:pt>
                <c:pt idx="7">
                  <c:v>228.66666666666666</c:v>
                </c:pt>
                <c:pt idx="8">
                  <c:v>228.42857142857142</c:v>
                </c:pt>
                <c:pt idx="9">
                  <c:v>228.05555555555554</c:v>
                </c:pt>
                <c:pt idx="10">
                  <c:v>227.85</c:v>
                </c:pt>
                <c:pt idx="11">
                  <c:v>227.29411764705881</c:v>
                </c:pt>
                <c:pt idx="12">
                  <c:v>227.73333333333332</c:v>
                </c:pt>
                <c:pt idx="13">
                  <c:v>225.78260869565219</c:v>
                </c:pt>
                <c:pt idx="14">
                  <c:v>226.11764705882354</c:v>
                </c:pt>
                <c:pt idx="15">
                  <c:v>227</c:v>
                </c:pt>
                <c:pt idx="16">
                  <c:v>227.31818181818181</c:v>
                </c:pt>
                <c:pt idx="17">
                  <c:v>228.05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D0-4C8F-8362-81BAF34FDCA2}"/>
            </c:ext>
          </c:extLst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0">
                  <c:v>229.44927536231887</c:v>
                </c:pt>
                <c:pt idx="1">
                  <c:v>228.92307692307693</c:v>
                </c:pt>
                <c:pt idx="2">
                  <c:v>228.96396396396395</c:v>
                </c:pt>
                <c:pt idx="3">
                  <c:v>227.78735632183907</c:v>
                </c:pt>
                <c:pt idx="4">
                  <c:v>227.79545454545453</c:v>
                </c:pt>
                <c:pt idx="5">
                  <c:v>226.90740740740742</c:v>
                </c:pt>
                <c:pt idx="6">
                  <c:v>227.17948717948718</c:v>
                </c:pt>
                <c:pt idx="7">
                  <c:v>228.35416666666666</c:v>
                </c:pt>
                <c:pt idx="8">
                  <c:v>228.94827586206895</c:v>
                </c:pt>
                <c:pt idx="9">
                  <c:v>226.2371794871795</c:v>
                </c:pt>
                <c:pt idx="10">
                  <c:v>227.86486486486487</c:v>
                </c:pt>
                <c:pt idx="11">
                  <c:v>230.16666666666669</c:v>
                </c:pt>
                <c:pt idx="12">
                  <c:v>229.17901234567901</c:v>
                </c:pt>
                <c:pt idx="13">
                  <c:v>228.76126126126124</c:v>
                </c:pt>
                <c:pt idx="14">
                  <c:v>227.8047619047619</c:v>
                </c:pt>
                <c:pt idx="15">
                  <c:v>225.71052631578948</c:v>
                </c:pt>
                <c:pt idx="16">
                  <c:v>225.31333333333333</c:v>
                </c:pt>
                <c:pt idx="17">
                  <c:v>226.34782608695653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D0-4C8F-8362-81BAF34FDCA2}"/>
            </c:ext>
          </c:extLst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3">
                  <c:v>233</c:v>
                </c:pt>
                <c:pt idx="4">
                  <c:v>231.38499999999999</c:v>
                </c:pt>
                <c:pt idx="5">
                  <c:v>230.27699999999999</c:v>
                </c:pt>
                <c:pt idx="6">
                  <c:v>233.65600000000001</c:v>
                </c:pt>
                <c:pt idx="7">
                  <c:v>228.71899999999999</c:v>
                </c:pt>
                <c:pt idx="8">
                  <c:v>232.95500000000001</c:v>
                </c:pt>
                <c:pt idx="9">
                  <c:v>229.18</c:v>
                </c:pt>
                <c:pt idx="10">
                  <c:v>230.41399999999999</c:v>
                </c:pt>
                <c:pt idx="11">
                  <c:v>230.351</c:v>
                </c:pt>
                <c:pt idx="12">
                  <c:v>233.12299999999999</c:v>
                </c:pt>
                <c:pt idx="13">
                  <c:v>228.80600000000001</c:v>
                </c:pt>
                <c:pt idx="14">
                  <c:v>228.80600000000001</c:v>
                </c:pt>
                <c:pt idx="15">
                  <c:v>229.96600000000001</c:v>
                </c:pt>
                <c:pt idx="16">
                  <c:v>229.191</c:v>
                </c:pt>
                <c:pt idx="17">
                  <c:v>229.523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D0-4C8F-8362-81BAF34FDCA2}"/>
            </c:ext>
          </c:extLst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0">
                  <c:v>229.1</c:v>
                </c:pt>
                <c:pt idx="1">
                  <c:v>227</c:v>
                </c:pt>
                <c:pt idx="2">
                  <c:v>226.3</c:v>
                </c:pt>
                <c:pt idx="3">
                  <c:v>226.6</c:v>
                </c:pt>
                <c:pt idx="4">
                  <c:v>229.8</c:v>
                </c:pt>
                <c:pt idx="5">
                  <c:v>229.4</c:v>
                </c:pt>
                <c:pt idx="6">
                  <c:v>227.8</c:v>
                </c:pt>
                <c:pt idx="7">
                  <c:v>233.3</c:v>
                </c:pt>
                <c:pt idx="8">
                  <c:v>227.6</c:v>
                </c:pt>
                <c:pt idx="9">
                  <c:v>230.6</c:v>
                </c:pt>
                <c:pt idx="10">
                  <c:v>229.4</c:v>
                </c:pt>
                <c:pt idx="11">
                  <c:v>230.8</c:v>
                </c:pt>
                <c:pt idx="12">
                  <c:v>228.9</c:v>
                </c:pt>
                <c:pt idx="13">
                  <c:v>231</c:v>
                </c:pt>
                <c:pt idx="14">
                  <c:v>227.7</c:v>
                </c:pt>
                <c:pt idx="15">
                  <c:v>228.8</c:v>
                </c:pt>
                <c:pt idx="16">
                  <c:v>228.8</c:v>
                </c:pt>
                <c:pt idx="17">
                  <c:v>226.7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D0-4C8F-8362-81BAF34FDCA2}"/>
            </c:ext>
          </c:extLst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1">
                  <c:v>223.4</c:v>
                </c:pt>
                <c:pt idx="2">
                  <c:v>223.98</c:v>
                </c:pt>
                <c:pt idx="3">
                  <c:v>223.88</c:v>
                </c:pt>
                <c:pt idx="4">
                  <c:v>228.5</c:v>
                </c:pt>
                <c:pt idx="5">
                  <c:v>229.26</c:v>
                </c:pt>
                <c:pt idx="6">
                  <c:v>229.1</c:v>
                </c:pt>
                <c:pt idx="7">
                  <c:v>231.96</c:v>
                </c:pt>
                <c:pt idx="8">
                  <c:v>233.67</c:v>
                </c:pt>
                <c:pt idx="9">
                  <c:v>233.54</c:v>
                </c:pt>
                <c:pt idx="10">
                  <c:v>233.5</c:v>
                </c:pt>
                <c:pt idx="11">
                  <c:v>226.48</c:v>
                </c:pt>
                <c:pt idx="12">
                  <c:v>225.64</c:v>
                </c:pt>
                <c:pt idx="13">
                  <c:v>224.56</c:v>
                </c:pt>
                <c:pt idx="14">
                  <c:v>228.55</c:v>
                </c:pt>
                <c:pt idx="15">
                  <c:v>230.35</c:v>
                </c:pt>
                <c:pt idx="16">
                  <c:v>226.6</c:v>
                </c:pt>
                <c:pt idx="17">
                  <c:v>226.89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0D0-4C8F-8362-81BAF34FDCA2}"/>
            </c:ext>
          </c:extLst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1">
                  <c:v>227.1</c:v>
                </c:pt>
                <c:pt idx="2">
                  <c:v>224.5</c:v>
                </c:pt>
                <c:pt idx="3">
                  <c:v>223.6</c:v>
                </c:pt>
                <c:pt idx="4">
                  <c:v>219.7</c:v>
                </c:pt>
                <c:pt idx="5">
                  <c:v>230.3</c:v>
                </c:pt>
                <c:pt idx="6">
                  <c:v>228.4</c:v>
                </c:pt>
                <c:pt idx="7">
                  <c:v>231.5</c:v>
                </c:pt>
                <c:pt idx="8">
                  <c:v>231.66666666666666</c:v>
                </c:pt>
                <c:pt idx="9">
                  <c:v>227.91666666666666</c:v>
                </c:pt>
                <c:pt idx="10">
                  <c:v>228.375</c:v>
                </c:pt>
                <c:pt idx="11">
                  <c:v>225.33333333333334</c:v>
                </c:pt>
                <c:pt idx="12">
                  <c:v>227.84615384615384</c:v>
                </c:pt>
                <c:pt idx="13">
                  <c:v>232.88235294117646</c:v>
                </c:pt>
                <c:pt idx="14">
                  <c:v>229.07692307692307</c:v>
                </c:pt>
                <c:pt idx="15">
                  <c:v>229.8</c:v>
                </c:pt>
                <c:pt idx="16">
                  <c:v>229.6</c:v>
                </c:pt>
                <c:pt idx="17">
                  <c:v>230.69230769230768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D0-4C8F-8362-81BAF34FDCA2}"/>
            </c:ext>
          </c:extLst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229</c:v>
                </c:pt>
                <c:pt idx="1">
                  <c:v>229</c:v>
                </c:pt>
                <c:pt idx="2">
                  <c:v>229</c:v>
                </c:pt>
                <c:pt idx="3">
                  <c:v>229</c:v>
                </c:pt>
                <c:pt idx="4">
                  <c:v>229</c:v>
                </c:pt>
                <c:pt idx="5">
                  <c:v>229</c:v>
                </c:pt>
                <c:pt idx="6">
                  <c:v>229</c:v>
                </c:pt>
                <c:pt idx="7">
                  <c:v>229</c:v>
                </c:pt>
                <c:pt idx="8">
                  <c:v>229</c:v>
                </c:pt>
                <c:pt idx="9">
                  <c:v>229</c:v>
                </c:pt>
                <c:pt idx="10">
                  <c:v>229</c:v>
                </c:pt>
                <c:pt idx="11">
                  <c:v>229</c:v>
                </c:pt>
                <c:pt idx="12">
                  <c:v>229</c:v>
                </c:pt>
                <c:pt idx="13">
                  <c:v>229</c:v>
                </c:pt>
                <c:pt idx="14">
                  <c:v>229</c:v>
                </c:pt>
                <c:pt idx="15">
                  <c:v>229</c:v>
                </c:pt>
                <c:pt idx="16">
                  <c:v>229</c:v>
                </c:pt>
                <c:pt idx="17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0D0-4C8F-8362-81BAF34FDCA2}"/>
            </c:ext>
          </c:extLst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229.44927536231887</c:v>
                </c:pt>
                <c:pt idx="1">
                  <c:v>227.57440944560534</c:v>
                </c:pt>
                <c:pt idx="2">
                  <c:v>227.41250663010479</c:v>
                </c:pt>
                <c:pt idx="3">
                  <c:v>227.41452838355153</c:v>
                </c:pt>
                <c:pt idx="4">
                  <c:v>227.22254748706573</c:v>
                </c:pt>
                <c:pt idx="5">
                  <c:v>228.44783925893557</c:v>
                </c:pt>
                <c:pt idx="6">
                  <c:v>228.34133490499386</c:v>
                </c:pt>
                <c:pt idx="7">
                  <c:v>229.28975708898943</c:v>
                </c:pt>
                <c:pt idx="8">
                  <c:v>229.32811483659088</c:v>
                </c:pt>
                <c:pt idx="9">
                  <c:v>228.64323917112878</c:v>
                </c:pt>
                <c:pt idx="10">
                  <c:v>228.65306555774788</c:v>
                </c:pt>
                <c:pt idx="11">
                  <c:v>228.17479304903623</c:v>
                </c:pt>
                <c:pt idx="12">
                  <c:v>228.14697229920938</c:v>
                </c:pt>
                <c:pt idx="13">
                  <c:v>228.16192900417337</c:v>
                </c:pt>
                <c:pt idx="14">
                  <c:v>227.97893740125269</c:v>
                </c:pt>
                <c:pt idx="15">
                  <c:v>228.04863467791102</c:v>
                </c:pt>
                <c:pt idx="16">
                  <c:v>227.59235997595869</c:v>
                </c:pt>
                <c:pt idx="17">
                  <c:v>227.4782296535378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D0-4C8F-8362-81BAF34FDCA2}"/>
            </c:ext>
          </c:extLst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0.34927536231887757</c:v>
                </c:pt>
                <c:pt idx="1">
                  <c:v>9.3419354838709694</c:v>
                </c:pt>
                <c:pt idx="2">
                  <c:v>8.8909677419354978</c:v>
                </c:pt>
                <c:pt idx="3">
                  <c:v>9.4000000000000057</c:v>
                </c:pt>
                <c:pt idx="4">
                  <c:v>11.685000000000002</c:v>
                </c:pt>
                <c:pt idx="5">
                  <c:v>6.498511904761898</c:v>
                </c:pt>
                <c:pt idx="6">
                  <c:v>10.179809523809524</c:v>
                </c:pt>
                <c:pt idx="7">
                  <c:v>9.4176470588235475</c:v>
                </c:pt>
                <c:pt idx="8">
                  <c:v>12.607499999999987</c:v>
                </c:pt>
                <c:pt idx="9">
                  <c:v>14.206666666666649</c:v>
                </c:pt>
                <c:pt idx="10">
                  <c:v>14.5</c:v>
                </c:pt>
                <c:pt idx="11">
                  <c:v>13.499051233396585</c:v>
                </c:pt>
                <c:pt idx="12">
                  <c:v>11.656333333333322</c:v>
                </c:pt>
                <c:pt idx="13">
                  <c:v>10.143222506393869</c:v>
                </c:pt>
                <c:pt idx="14">
                  <c:v>4.3684210526315894</c:v>
                </c:pt>
                <c:pt idx="15">
                  <c:v>8.2785714285714107</c:v>
                </c:pt>
                <c:pt idx="16">
                  <c:v>5.7548440065681632</c:v>
                </c:pt>
                <c:pt idx="17">
                  <c:v>7.0452488687782591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0D0-4C8F-8362-81BAF34FDCA2}"/>
            </c:ext>
          </c:extLst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217</c:v>
                </c:pt>
                <c:pt idx="1">
                  <c:v>217</c:v>
                </c:pt>
                <c:pt idx="2">
                  <c:v>217</c:v>
                </c:pt>
                <c:pt idx="3">
                  <c:v>217</c:v>
                </c:pt>
                <c:pt idx="4">
                  <c:v>217</c:v>
                </c:pt>
                <c:pt idx="5">
                  <c:v>217</c:v>
                </c:pt>
                <c:pt idx="6">
                  <c:v>217</c:v>
                </c:pt>
                <c:pt idx="7">
                  <c:v>217</c:v>
                </c:pt>
                <c:pt idx="8">
                  <c:v>217</c:v>
                </c:pt>
                <c:pt idx="9">
                  <c:v>217</c:v>
                </c:pt>
                <c:pt idx="10">
                  <c:v>217</c:v>
                </c:pt>
                <c:pt idx="11">
                  <c:v>217</c:v>
                </c:pt>
                <c:pt idx="12">
                  <c:v>217</c:v>
                </c:pt>
                <c:pt idx="13">
                  <c:v>217</c:v>
                </c:pt>
                <c:pt idx="14">
                  <c:v>217</c:v>
                </c:pt>
                <c:pt idx="15">
                  <c:v>217</c:v>
                </c:pt>
                <c:pt idx="16">
                  <c:v>217</c:v>
                </c:pt>
                <c:pt idx="17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0D0-4C8F-8362-81BAF34FDCA2}"/>
            </c:ext>
          </c:extLst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0D0-4C8F-8362-81BAF34FD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38144"/>
        <c:axId val="326844416"/>
      </c:lineChart>
      <c:catAx>
        <c:axId val="326838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6844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6844416"/>
        <c:scaling>
          <c:orientation val="minMax"/>
          <c:max val="253"/>
          <c:min val="2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6838144"/>
        <c:crosses val="autoZero"/>
        <c:crossBetween val="between"/>
        <c:majorUnit val="1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66"/>
          <c:y val="0.11533876579381064"/>
          <c:w val="0.16162939179528171"/>
          <c:h val="0.868865287187938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56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301.15625</c:v>
                </c:pt>
                <c:pt idx="2">
                  <c:v>301.5625</c:v>
                </c:pt>
                <c:pt idx="3">
                  <c:v>301.6875</c:v>
                </c:pt>
                <c:pt idx="4">
                  <c:v>301.4375</c:v>
                </c:pt>
                <c:pt idx="5">
                  <c:v>301.3125</c:v>
                </c:pt>
                <c:pt idx="6">
                  <c:v>302.40625</c:v>
                </c:pt>
                <c:pt idx="7">
                  <c:v>302.1875</c:v>
                </c:pt>
                <c:pt idx="8">
                  <c:v>300.06666666666666</c:v>
                </c:pt>
                <c:pt idx="9">
                  <c:v>299.92105263157896</c:v>
                </c:pt>
                <c:pt idx="10">
                  <c:v>300.05263157894734</c:v>
                </c:pt>
                <c:pt idx="11">
                  <c:v>302.5263157894737</c:v>
                </c:pt>
                <c:pt idx="12">
                  <c:v>300.72490347490344</c:v>
                </c:pt>
                <c:pt idx="13">
                  <c:v>300.4736842105263</c:v>
                </c:pt>
                <c:pt idx="14">
                  <c:v>300.94736842105266</c:v>
                </c:pt>
                <c:pt idx="15">
                  <c:v>301.41698841698843</c:v>
                </c:pt>
                <c:pt idx="16">
                  <c:v>301.34210526315792</c:v>
                </c:pt>
                <c:pt idx="17">
                  <c:v>301.53125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3-4CED-8B9B-2B436C380A07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2">
                  <c:v>303.91494252873571</c:v>
                </c:pt>
                <c:pt idx="3">
                  <c:v>303.33157894736843</c:v>
                </c:pt>
                <c:pt idx="4">
                  <c:v>302.90987654320992</c:v>
                </c:pt>
                <c:pt idx="5">
                  <c:v>302.91704545454553</c:v>
                </c:pt>
                <c:pt idx="6">
                  <c:v>303.0192771084337</c:v>
                </c:pt>
                <c:pt idx="7">
                  <c:v>303.91558441558431</c:v>
                </c:pt>
                <c:pt idx="8">
                  <c:v>303.90547945205481</c:v>
                </c:pt>
                <c:pt idx="9">
                  <c:v>303.2513888888887</c:v>
                </c:pt>
                <c:pt idx="10">
                  <c:v>303.48378378378385</c:v>
                </c:pt>
                <c:pt idx="11">
                  <c:v>303.89565217391311</c:v>
                </c:pt>
                <c:pt idx="12">
                  <c:v>303.83239436619715</c:v>
                </c:pt>
                <c:pt idx="13">
                  <c:v>303.98734177215186</c:v>
                </c:pt>
                <c:pt idx="14">
                  <c:v>303.98734177215186</c:v>
                </c:pt>
                <c:pt idx="15">
                  <c:v>304.47195121951233</c:v>
                </c:pt>
                <c:pt idx="16">
                  <c:v>303.06666666666672</c:v>
                </c:pt>
                <c:pt idx="17">
                  <c:v>305.31685393258419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43-4CED-8B9B-2B436C380A07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1">
                  <c:v>298</c:v>
                </c:pt>
                <c:pt idx="2">
                  <c:v>297.8235294117647</c:v>
                </c:pt>
                <c:pt idx="3">
                  <c:v>300.9375</c:v>
                </c:pt>
                <c:pt idx="4">
                  <c:v>298.5</c:v>
                </c:pt>
                <c:pt idx="5">
                  <c:v>297.55555555555554</c:v>
                </c:pt>
                <c:pt idx="6">
                  <c:v>295.04761904761904</c:v>
                </c:pt>
                <c:pt idx="7">
                  <c:v>297.06666666666666</c:v>
                </c:pt>
                <c:pt idx="8">
                  <c:v>297.55</c:v>
                </c:pt>
                <c:pt idx="9">
                  <c:v>298.8125</c:v>
                </c:pt>
                <c:pt idx="10">
                  <c:v>297.75</c:v>
                </c:pt>
                <c:pt idx="11">
                  <c:v>298.66666666666669</c:v>
                </c:pt>
                <c:pt idx="12">
                  <c:v>297.52941176470586</c:v>
                </c:pt>
                <c:pt idx="13">
                  <c:v>297.73333333333335</c:v>
                </c:pt>
                <c:pt idx="14">
                  <c:v>298.73333333333335</c:v>
                </c:pt>
                <c:pt idx="15">
                  <c:v>297.53333333333336</c:v>
                </c:pt>
                <c:pt idx="16">
                  <c:v>295.72222222222223</c:v>
                </c:pt>
                <c:pt idx="17">
                  <c:v>297.2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43-4CED-8B9B-2B436C380A07}"/>
            </c:ext>
          </c:extLst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1">
                  <c:v>299.70967741935482</c:v>
                </c:pt>
                <c:pt idx="2">
                  <c:v>299.93548387096774</c:v>
                </c:pt>
                <c:pt idx="3">
                  <c:v>299.35483870967744</c:v>
                </c:pt>
                <c:pt idx="4">
                  <c:v>298.39999999999998</c:v>
                </c:pt>
                <c:pt idx="5">
                  <c:v>298.83870967741933</c:v>
                </c:pt>
                <c:pt idx="6">
                  <c:v>299.25806451612902</c:v>
                </c:pt>
                <c:pt idx="7">
                  <c:v>298.13333333333333</c:v>
                </c:pt>
                <c:pt idx="8">
                  <c:v>298.67741935483872</c:v>
                </c:pt>
                <c:pt idx="9">
                  <c:v>297.90322580645159</c:v>
                </c:pt>
                <c:pt idx="10">
                  <c:v>298.90322580645159</c:v>
                </c:pt>
                <c:pt idx="11">
                  <c:v>297.90322580645159</c:v>
                </c:pt>
                <c:pt idx="12">
                  <c:v>298.839</c:v>
                </c:pt>
                <c:pt idx="13">
                  <c:v>297.71499999999997</c:v>
                </c:pt>
                <c:pt idx="14">
                  <c:v>296.86700000000002</c:v>
                </c:pt>
                <c:pt idx="15">
                  <c:v>297.36</c:v>
                </c:pt>
                <c:pt idx="16">
                  <c:v>303.06700000000001</c:v>
                </c:pt>
                <c:pt idx="17">
                  <c:v>301.529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43-4CED-8B9B-2B436C380A07}"/>
            </c:ext>
          </c:extLst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298.64999999999998</c:v>
                </c:pt>
                <c:pt idx="2">
                  <c:v>299</c:v>
                </c:pt>
                <c:pt idx="3">
                  <c:v>298.94444444444446</c:v>
                </c:pt>
                <c:pt idx="4">
                  <c:v>298.68181818181819</c:v>
                </c:pt>
                <c:pt idx="5">
                  <c:v>298.66666666666669</c:v>
                </c:pt>
                <c:pt idx="6">
                  <c:v>299.05263157894734</c:v>
                </c:pt>
                <c:pt idx="7">
                  <c:v>298.57142857142856</c:v>
                </c:pt>
                <c:pt idx="8">
                  <c:v>299</c:v>
                </c:pt>
                <c:pt idx="9">
                  <c:v>299.16666666666669</c:v>
                </c:pt>
                <c:pt idx="10">
                  <c:v>299.35000000000002</c:v>
                </c:pt>
                <c:pt idx="11">
                  <c:v>299.23529411764707</c:v>
                </c:pt>
                <c:pt idx="12">
                  <c:v>298.66666666666669</c:v>
                </c:pt>
                <c:pt idx="13">
                  <c:v>298.73913043478262</c:v>
                </c:pt>
                <c:pt idx="14">
                  <c:v>298.76470588235293</c:v>
                </c:pt>
                <c:pt idx="15">
                  <c:v>298.58823529411762</c:v>
                </c:pt>
                <c:pt idx="16">
                  <c:v>298.86363636363637</c:v>
                </c:pt>
                <c:pt idx="17">
                  <c:v>297.85000000000002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43-4CED-8B9B-2B436C380A07}"/>
            </c:ext>
          </c:extLst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0">
                  <c:v>303.61956521739125</c:v>
                </c:pt>
                <c:pt idx="1">
                  <c:v>302.28205128205127</c:v>
                </c:pt>
                <c:pt idx="2">
                  <c:v>305.66666666666663</c:v>
                </c:pt>
                <c:pt idx="3">
                  <c:v>304.73563218390808</c:v>
                </c:pt>
                <c:pt idx="4">
                  <c:v>303.91666666666663</c:v>
                </c:pt>
                <c:pt idx="5">
                  <c:v>304.89506172839509</c:v>
                </c:pt>
                <c:pt idx="6">
                  <c:v>305.34027777777783</c:v>
                </c:pt>
                <c:pt idx="7">
                  <c:v>298.6319444444444</c:v>
                </c:pt>
                <c:pt idx="8">
                  <c:v>298.62643678160919</c:v>
                </c:pt>
                <c:pt idx="9">
                  <c:v>298.8125</c:v>
                </c:pt>
                <c:pt idx="10">
                  <c:v>298.48423423423424</c:v>
                </c:pt>
                <c:pt idx="11">
                  <c:v>298.60714285714283</c:v>
                </c:pt>
                <c:pt idx="12">
                  <c:v>299.59294871794873</c:v>
                </c:pt>
                <c:pt idx="13">
                  <c:v>297.7837837837838</c:v>
                </c:pt>
                <c:pt idx="14">
                  <c:v>298.45098039215685</c:v>
                </c:pt>
                <c:pt idx="15">
                  <c:v>297.55701754385967</c:v>
                </c:pt>
                <c:pt idx="16">
                  <c:v>297.98263888888891</c:v>
                </c:pt>
                <c:pt idx="17">
                  <c:v>299.10144927536231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43-4CED-8B9B-2B436C380A07}"/>
            </c:ext>
          </c:extLst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3">
                  <c:v>307.23099999999999</c:v>
                </c:pt>
                <c:pt idx="4">
                  <c:v>306.76900000000001</c:v>
                </c:pt>
                <c:pt idx="5">
                  <c:v>306.83100000000002</c:v>
                </c:pt>
                <c:pt idx="6">
                  <c:v>305.75</c:v>
                </c:pt>
                <c:pt idx="7">
                  <c:v>305.41300000000001</c:v>
                </c:pt>
                <c:pt idx="8">
                  <c:v>305.88099999999997</c:v>
                </c:pt>
                <c:pt idx="9">
                  <c:v>306.21300000000002</c:v>
                </c:pt>
                <c:pt idx="10">
                  <c:v>306.56900000000002</c:v>
                </c:pt>
                <c:pt idx="11">
                  <c:v>305.702</c:v>
                </c:pt>
                <c:pt idx="12">
                  <c:v>306.33300000000003</c:v>
                </c:pt>
                <c:pt idx="13">
                  <c:v>306.02800000000002</c:v>
                </c:pt>
                <c:pt idx="14">
                  <c:v>306.02800000000002</c:v>
                </c:pt>
                <c:pt idx="15">
                  <c:v>306.04170000000011</c:v>
                </c:pt>
                <c:pt idx="16">
                  <c:v>304.64699999999999</c:v>
                </c:pt>
                <c:pt idx="17">
                  <c:v>303.154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43-4CED-8B9B-2B436C380A07}"/>
            </c:ext>
          </c:extLst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0">
                  <c:v>305.7</c:v>
                </c:pt>
                <c:pt idx="1">
                  <c:v>303.39999999999998</c:v>
                </c:pt>
                <c:pt idx="2">
                  <c:v>300.60000000000002</c:v>
                </c:pt>
                <c:pt idx="3">
                  <c:v>301.10000000000002</c:v>
                </c:pt>
                <c:pt idx="4">
                  <c:v>304.8</c:v>
                </c:pt>
                <c:pt idx="5">
                  <c:v>300.5</c:v>
                </c:pt>
                <c:pt idx="6">
                  <c:v>299.60000000000002</c:v>
                </c:pt>
                <c:pt idx="7">
                  <c:v>304.5</c:v>
                </c:pt>
                <c:pt idx="8">
                  <c:v>299.39999999999998</c:v>
                </c:pt>
                <c:pt idx="9">
                  <c:v>301.8</c:v>
                </c:pt>
                <c:pt idx="10">
                  <c:v>302.60000000000002</c:v>
                </c:pt>
                <c:pt idx="11">
                  <c:v>302.60000000000002</c:v>
                </c:pt>
                <c:pt idx="12">
                  <c:v>302</c:v>
                </c:pt>
                <c:pt idx="13">
                  <c:v>301.8</c:v>
                </c:pt>
                <c:pt idx="14">
                  <c:v>300.5</c:v>
                </c:pt>
                <c:pt idx="15">
                  <c:v>301.60000000000002</c:v>
                </c:pt>
                <c:pt idx="16">
                  <c:v>298.39999999999998</c:v>
                </c:pt>
                <c:pt idx="17">
                  <c:v>297.89999999999998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43-4CED-8B9B-2B436C380A07}"/>
            </c:ext>
          </c:extLst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1">
                  <c:v>295.7</c:v>
                </c:pt>
                <c:pt idx="2">
                  <c:v>296.14</c:v>
                </c:pt>
                <c:pt idx="3">
                  <c:v>295.27999999999997</c:v>
                </c:pt>
                <c:pt idx="4">
                  <c:v>295.5</c:v>
                </c:pt>
                <c:pt idx="5">
                  <c:v>292.95999999999998</c:v>
                </c:pt>
                <c:pt idx="6">
                  <c:v>296.8</c:v>
                </c:pt>
                <c:pt idx="7">
                  <c:v>301.77</c:v>
                </c:pt>
                <c:pt idx="8">
                  <c:v>301.19</c:v>
                </c:pt>
                <c:pt idx="9">
                  <c:v>299.74</c:v>
                </c:pt>
                <c:pt idx="10">
                  <c:v>298.60000000000002</c:v>
                </c:pt>
                <c:pt idx="11">
                  <c:v>301.10000000000002</c:v>
                </c:pt>
                <c:pt idx="12">
                  <c:v>300.48</c:v>
                </c:pt>
                <c:pt idx="13">
                  <c:v>300.52999999999997</c:v>
                </c:pt>
                <c:pt idx="14">
                  <c:v>303.25</c:v>
                </c:pt>
                <c:pt idx="15">
                  <c:v>305.81</c:v>
                </c:pt>
                <c:pt idx="16">
                  <c:v>303.13</c:v>
                </c:pt>
                <c:pt idx="17">
                  <c:v>302.93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243-4CED-8B9B-2B436C380A07}"/>
            </c:ext>
          </c:extLst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1">
                  <c:v>294.8</c:v>
                </c:pt>
                <c:pt idx="2">
                  <c:v>292.8</c:v>
                </c:pt>
                <c:pt idx="3">
                  <c:v>292.8</c:v>
                </c:pt>
                <c:pt idx="4">
                  <c:v>297.3</c:v>
                </c:pt>
                <c:pt idx="5">
                  <c:v>301.10000000000002</c:v>
                </c:pt>
                <c:pt idx="6">
                  <c:v>295.3</c:v>
                </c:pt>
                <c:pt idx="7">
                  <c:v>303.39999999999998</c:v>
                </c:pt>
                <c:pt idx="8">
                  <c:v>301.75</c:v>
                </c:pt>
                <c:pt idx="9">
                  <c:v>300.41666666666669</c:v>
                </c:pt>
                <c:pt idx="10">
                  <c:v>299.125</c:v>
                </c:pt>
                <c:pt idx="11">
                  <c:v>298.33333333333331</c:v>
                </c:pt>
                <c:pt idx="12">
                  <c:v>300.30769230769232</c:v>
                </c:pt>
                <c:pt idx="13">
                  <c:v>298.92307692307691</c:v>
                </c:pt>
                <c:pt idx="14">
                  <c:v>298.10000000000002</c:v>
                </c:pt>
                <c:pt idx="15">
                  <c:v>297.46666666666664</c:v>
                </c:pt>
                <c:pt idx="16">
                  <c:v>302.8</c:v>
                </c:pt>
                <c:pt idx="17">
                  <c:v>306.25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243-4CED-8B9B-2B436C380A07}"/>
            </c:ext>
          </c:extLst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299</c:v>
                </c:pt>
                <c:pt idx="1">
                  <c:v>299</c:v>
                </c:pt>
                <c:pt idx="2">
                  <c:v>299</c:v>
                </c:pt>
                <c:pt idx="3">
                  <c:v>299</c:v>
                </c:pt>
                <c:pt idx="4">
                  <c:v>299</c:v>
                </c:pt>
                <c:pt idx="5">
                  <c:v>299</c:v>
                </c:pt>
                <c:pt idx="6">
                  <c:v>299</c:v>
                </c:pt>
                <c:pt idx="7">
                  <c:v>299</c:v>
                </c:pt>
                <c:pt idx="8">
                  <c:v>299</c:v>
                </c:pt>
                <c:pt idx="9">
                  <c:v>299</c:v>
                </c:pt>
                <c:pt idx="10">
                  <c:v>299</c:v>
                </c:pt>
                <c:pt idx="11">
                  <c:v>299</c:v>
                </c:pt>
                <c:pt idx="12">
                  <c:v>299</c:v>
                </c:pt>
                <c:pt idx="13">
                  <c:v>299</c:v>
                </c:pt>
                <c:pt idx="14">
                  <c:v>299</c:v>
                </c:pt>
                <c:pt idx="15">
                  <c:v>299</c:v>
                </c:pt>
                <c:pt idx="16">
                  <c:v>299</c:v>
                </c:pt>
                <c:pt idx="17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243-4CED-8B9B-2B436C380A07}"/>
            </c:ext>
          </c:extLst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304.65978260869565</c:v>
                </c:pt>
                <c:pt idx="1">
                  <c:v>299.21224733767576</c:v>
                </c:pt>
                <c:pt idx="2">
                  <c:v>299.71590249757054</c:v>
                </c:pt>
                <c:pt idx="3">
                  <c:v>300.54024942853982</c:v>
                </c:pt>
                <c:pt idx="4">
                  <c:v>300.82148613916951</c:v>
                </c:pt>
                <c:pt idx="5">
                  <c:v>300.5576539082582</c:v>
                </c:pt>
                <c:pt idx="6">
                  <c:v>300.15741200289074</c:v>
                </c:pt>
                <c:pt idx="7">
                  <c:v>301.35894574314568</c:v>
                </c:pt>
                <c:pt idx="8">
                  <c:v>300.60470022551692</c:v>
                </c:pt>
                <c:pt idx="9">
                  <c:v>300.60370006602528</c:v>
                </c:pt>
                <c:pt idx="10">
                  <c:v>300.4917875403417</c:v>
                </c:pt>
                <c:pt idx="11">
                  <c:v>300.85696307446284</c:v>
                </c:pt>
                <c:pt idx="12">
                  <c:v>300.83060172981141</c:v>
                </c:pt>
                <c:pt idx="13">
                  <c:v>300.37133504576548</c:v>
                </c:pt>
                <c:pt idx="14">
                  <c:v>300.56287298010477</c:v>
                </c:pt>
                <c:pt idx="15">
                  <c:v>300.7845892474478</c:v>
                </c:pt>
                <c:pt idx="16">
                  <c:v>300.90212694045726</c:v>
                </c:pt>
                <c:pt idx="17">
                  <c:v>301.27625532079463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243-4CED-8B9B-2B436C380A07}"/>
            </c:ext>
          </c:extLst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2.0804347826087337</c:v>
                </c:pt>
                <c:pt idx="1">
                  <c:v>8.5999999999999659</c:v>
                </c:pt>
                <c:pt idx="2">
                  <c:v>12.866666666666617</c:v>
                </c:pt>
                <c:pt idx="3">
                  <c:v>14.430999999999983</c:v>
                </c:pt>
                <c:pt idx="4">
                  <c:v>11.269000000000005</c:v>
                </c:pt>
                <c:pt idx="5">
                  <c:v>13.871000000000038</c:v>
                </c:pt>
                <c:pt idx="6">
                  <c:v>10.702380952380963</c:v>
                </c:pt>
                <c:pt idx="7">
                  <c:v>8.346333333333348</c:v>
                </c:pt>
                <c:pt idx="8">
                  <c:v>8.3309999999999604</c:v>
                </c:pt>
                <c:pt idx="9">
                  <c:v>8.3097741935484351</c:v>
                </c:pt>
                <c:pt idx="10">
                  <c:v>8.8190000000000168</c:v>
                </c:pt>
                <c:pt idx="11">
                  <c:v>7.7987741935484109</c:v>
                </c:pt>
                <c:pt idx="12">
                  <c:v>8.8035882352941712</c:v>
                </c:pt>
                <c:pt idx="13">
                  <c:v>8.313000000000045</c:v>
                </c:pt>
                <c:pt idx="14">
                  <c:v>9.1610000000000014</c:v>
                </c:pt>
                <c:pt idx="15">
                  <c:v>8.6817000000000917</c:v>
                </c:pt>
                <c:pt idx="16">
                  <c:v>8.9247777777777628</c:v>
                </c:pt>
                <c:pt idx="17">
                  <c:v>9.0500000000000114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243-4CED-8B9B-2B436C380A07}"/>
            </c:ext>
          </c:extLst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284</c:v>
                </c:pt>
                <c:pt idx="1">
                  <c:v>284</c:v>
                </c:pt>
                <c:pt idx="2">
                  <c:v>284</c:v>
                </c:pt>
                <c:pt idx="3">
                  <c:v>284</c:v>
                </c:pt>
                <c:pt idx="4">
                  <c:v>284</c:v>
                </c:pt>
                <c:pt idx="5">
                  <c:v>284</c:v>
                </c:pt>
                <c:pt idx="6">
                  <c:v>284</c:v>
                </c:pt>
                <c:pt idx="7">
                  <c:v>284</c:v>
                </c:pt>
                <c:pt idx="8">
                  <c:v>284</c:v>
                </c:pt>
                <c:pt idx="9">
                  <c:v>284</c:v>
                </c:pt>
                <c:pt idx="10">
                  <c:v>284</c:v>
                </c:pt>
                <c:pt idx="11">
                  <c:v>284</c:v>
                </c:pt>
                <c:pt idx="12">
                  <c:v>284</c:v>
                </c:pt>
                <c:pt idx="13">
                  <c:v>284</c:v>
                </c:pt>
                <c:pt idx="14">
                  <c:v>284</c:v>
                </c:pt>
                <c:pt idx="15">
                  <c:v>284</c:v>
                </c:pt>
                <c:pt idx="16">
                  <c:v>284</c:v>
                </c:pt>
                <c:pt idx="17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243-4CED-8B9B-2B436C380A07}"/>
            </c:ext>
          </c:extLst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243-4CED-8B9B-2B436C38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283456"/>
        <c:axId val="327285376"/>
      </c:lineChart>
      <c:catAx>
        <c:axId val="32728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7285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285376"/>
        <c:scaling>
          <c:orientation val="minMax"/>
          <c:max val="329"/>
          <c:min val="26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728345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428"/>
          <c:y val="0.15409831398194354"/>
          <c:w val="0.16162958863368362"/>
          <c:h val="0.826229280661951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150.28125</c:v>
                </c:pt>
                <c:pt idx="2">
                  <c:v>150.96875</c:v>
                </c:pt>
                <c:pt idx="3">
                  <c:v>151.25</c:v>
                </c:pt>
                <c:pt idx="4">
                  <c:v>150.46875</c:v>
                </c:pt>
                <c:pt idx="5">
                  <c:v>149.40625</c:v>
                </c:pt>
                <c:pt idx="6">
                  <c:v>151.5625</c:v>
                </c:pt>
                <c:pt idx="7">
                  <c:v>151.0625</c:v>
                </c:pt>
                <c:pt idx="8">
                  <c:v>150.93333333333334</c:v>
                </c:pt>
                <c:pt idx="9">
                  <c:v>150.55263157894737</c:v>
                </c:pt>
                <c:pt idx="10">
                  <c:v>150.21052631578948</c:v>
                </c:pt>
                <c:pt idx="11">
                  <c:v>151.34210526315789</c:v>
                </c:pt>
                <c:pt idx="12">
                  <c:v>150.9430501930502</c:v>
                </c:pt>
                <c:pt idx="13">
                  <c:v>150.97368421052633</c:v>
                </c:pt>
                <c:pt idx="14">
                  <c:v>151.39473684210526</c:v>
                </c:pt>
                <c:pt idx="15">
                  <c:v>150.69594594594594</c:v>
                </c:pt>
                <c:pt idx="16">
                  <c:v>149.94736842105263</c:v>
                </c:pt>
                <c:pt idx="17">
                  <c:v>150.34375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D-494F-81AE-B3673ED8BE66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2">
                  <c:v>150.06781609195394</c:v>
                </c:pt>
                <c:pt idx="3">
                  <c:v>149.16493506493507</c:v>
                </c:pt>
                <c:pt idx="4">
                  <c:v>149.74444444444441</c:v>
                </c:pt>
                <c:pt idx="5">
                  <c:v>149.56136363636367</c:v>
                </c:pt>
                <c:pt idx="6">
                  <c:v>149.91951219512194</c:v>
                </c:pt>
                <c:pt idx="7">
                  <c:v>149.65844155844158</c:v>
                </c:pt>
                <c:pt idx="8">
                  <c:v>149.96478873239434</c:v>
                </c:pt>
                <c:pt idx="9">
                  <c:v>151.16527777777782</c:v>
                </c:pt>
                <c:pt idx="10">
                  <c:v>152.13378378378374</c:v>
                </c:pt>
                <c:pt idx="11">
                  <c:v>152.28550724637682</c:v>
                </c:pt>
                <c:pt idx="12">
                  <c:v>153.92535211267608</c:v>
                </c:pt>
                <c:pt idx="13">
                  <c:v>154.24750000000003</c:v>
                </c:pt>
                <c:pt idx="14">
                  <c:v>154.24750000000003</c:v>
                </c:pt>
                <c:pt idx="15">
                  <c:v>152.26250000000002</c:v>
                </c:pt>
                <c:pt idx="16">
                  <c:v>151.52873563218387</c:v>
                </c:pt>
                <c:pt idx="17">
                  <c:v>151.31931818181829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D-494F-81AE-B3673ED8BE66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1">
                  <c:v>147.625</c:v>
                </c:pt>
                <c:pt idx="2">
                  <c:v>149.6</c:v>
                </c:pt>
                <c:pt idx="3">
                  <c:v>149</c:v>
                </c:pt>
                <c:pt idx="4">
                  <c:v>148.6875</c:v>
                </c:pt>
                <c:pt idx="5">
                  <c:v>149.94736842105263</c:v>
                </c:pt>
                <c:pt idx="6">
                  <c:v>148.05263157894737</c:v>
                </c:pt>
                <c:pt idx="7">
                  <c:v>147.47058823529412</c:v>
                </c:pt>
                <c:pt idx="8">
                  <c:v>147.05882352941177</c:v>
                </c:pt>
                <c:pt idx="9">
                  <c:v>148.92857142857142</c:v>
                </c:pt>
                <c:pt idx="10">
                  <c:v>148.92307692307693</c:v>
                </c:pt>
                <c:pt idx="11">
                  <c:v>148.61538461538461</c:v>
                </c:pt>
                <c:pt idx="12">
                  <c:v>147.5625</c:v>
                </c:pt>
                <c:pt idx="13">
                  <c:v>148.47368421052633</c:v>
                </c:pt>
                <c:pt idx="14">
                  <c:v>149.42857142857142</c:v>
                </c:pt>
                <c:pt idx="15">
                  <c:v>147.38461538461539</c:v>
                </c:pt>
                <c:pt idx="16">
                  <c:v>149.19999999999999</c:v>
                </c:pt>
                <c:pt idx="17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D-494F-81AE-B3673ED8BE66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1">
                  <c:v>150.7741935483871</c:v>
                </c:pt>
                <c:pt idx="2">
                  <c:v>151.09677419354838</c:v>
                </c:pt>
                <c:pt idx="3" formatCode="0.0\ ">
                  <c:v>150.25806451612902</c:v>
                </c:pt>
                <c:pt idx="4">
                  <c:v>149.86666666666667</c:v>
                </c:pt>
                <c:pt idx="5">
                  <c:v>149.67741935483872</c:v>
                </c:pt>
                <c:pt idx="6">
                  <c:v>149.83870967741936</c:v>
                </c:pt>
                <c:pt idx="7">
                  <c:v>149.63333333333333</c:v>
                </c:pt>
                <c:pt idx="8">
                  <c:v>149.41935483870967</c:v>
                </c:pt>
                <c:pt idx="9">
                  <c:v>150.12903225806451</c:v>
                </c:pt>
                <c:pt idx="10">
                  <c:v>150.45161290322579</c:v>
                </c:pt>
                <c:pt idx="11">
                  <c:v>150.12903225806451</c:v>
                </c:pt>
                <c:pt idx="12">
                  <c:v>150.72</c:v>
                </c:pt>
                <c:pt idx="13">
                  <c:v>150.19900000000001</c:v>
                </c:pt>
                <c:pt idx="14">
                  <c:v>149.9</c:v>
                </c:pt>
                <c:pt idx="15">
                  <c:v>149.56700000000001</c:v>
                </c:pt>
                <c:pt idx="16">
                  <c:v>150.083</c:v>
                </c:pt>
                <c:pt idx="17">
                  <c:v>150.33000000000001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D-494F-81AE-B3673ED8BE66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152.44999999999999</c:v>
                </c:pt>
                <c:pt idx="2">
                  <c:v>152.4</c:v>
                </c:pt>
                <c:pt idx="3">
                  <c:v>152</c:v>
                </c:pt>
                <c:pt idx="4">
                  <c:v>151.90909090909091</c:v>
                </c:pt>
                <c:pt idx="5">
                  <c:v>151.52380952380952</c:v>
                </c:pt>
                <c:pt idx="6">
                  <c:v>153.26315789473685</c:v>
                </c:pt>
                <c:pt idx="7">
                  <c:v>152.38095238095238</c:v>
                </c:pt>
                <c:pt idx="8">
                  <c:v>152</c:v>
                </c:pt>
                <c:pt idx="9">
                  <c:v>152.5</c:v>
                </c:pt>
                <c:pt idx="10">
                  <c:v>153.30000000000001</c:v>
                </c:pt>
                <c:pt idx="11">
                  <c:v>153</c:v>
                </c:pt>
                <c:pt idx="12">
                  <c:v>153.80000000000001</c:v>
                </c:pt>
                <c:pt idx="13">
                  <c:v>152</c:v>
                </c:pt>
                <c:pt idx="14">
                  <c:v>151.58823529411765</c:v>
                </c:pt>
                <c:pt idx="15">
                  <c:v>148.8235294117647</c:v>
                </c:pt>
                <c:pt idx="16">
                  <c:v>148.27272727272728</c:v>
                </c:pt>
                <c:pt idx="17">
                  <c:v>148.80000000000001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D-494F-81AE-B3673ED8BE66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0">
                  <c:v>155.1764705882353</c:v>
                </c:pt>
                <c:pt idx="1">
                  <c:v>155.36538461538461</c:v>
                </c:pt>
                <c:pt idx="2">
                  <c:v>155.22072072072069</c:v>
                </c:pt>
                <c:pt idx="3">
                  <c:v>156.13793103448276</c:v>
                </c:pt>
                <c:pt idx="4">
                  <c:v>155.25</c:v>
                </c:pt>
                <c:pt idx="5">
                  <c:v>156.22222222222223</c:v>
                </c:pt>
                <c:pt idx="6">
                  <c:v>155.5</c:v>
                </c:pt>
                <c:pt idx="7">
                  <c:v>154.86956521739131</c:v>
                </c:pt>
                <c:pt idx="8">
                  <c:v>156</c:v>
                </c:pt>
                <c:pt idx="9">
                  <c:v>156.67307692307693</c:v>
                </c:pt>
                <c:pt idx="10">
                  <c:v>154.82432432432432</c:v>
                </c:pt>
                <c:pt idx="11">
                  <c:v>156.01785714285714</c:v>
                </c:pt>
                <c:pt idx="12">
                  <c:v>156.38888888888889</c:v>
                </c:pt>
                <c:pt idx="13">
                  <c:v>155.95945945945945</c:v>
                </c:pt>
                <c:pt idx="14">
                  <c:v>156.34285714285716</c:v>
                </c:pt>
                <c:pt idx="15">
                  <c:v>156.40789473684211</c:v>
                </c:pt>
                <c:pt idx="16">
                  <c:v>155.72</c:v>
                </c:pt>
                <c:pt idx="17">
                  <c:v>154.34782608695653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6D-494F-81AE-B3673ED8BE66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3">
                  <c:v>149.61500000000001</c:v>
                </c:pt>
                <c:pt idx="4">
                  <c:v>148.69200000000001</c:v>
                </c:pt>
                <c:pt idx="5">
                  <c:v>148.50800000000001</c:v>
                </c:pt>
                <c:pt idx="6">
                  <c:v>149.422</c:v>
                </c:pt>
                <c:pt idx="7">
                  <c:v>149.41300000000001</c:v>
                </c:pt>
                <c:pt idx="8">
                  <c:v>149.55199999999999</c:v>
                </c:pt>
                <c:pt idx="9">
                  <c:v>148.47499999999999</c:v>
                </c:pt>
                <c:pt idx="10">
                  <c:v>149.25899999999999</c:v>
                </c:pt>
                <c:pt idx="11">
                  <c:v>148.56100000000001</c:v>
                </c:pt>
                <c:pt idx="12">
                  <c:v>149.446</c:v>
                </c:pt>
                <c:pt idx="13">
                  <c:v>149.113</c:v>
                </c:pt>
                <c:pt idx="14">
                  <c:v>149.113</c:v>
                </c:pt>
                <c:pt idx="15">
                  <c:v>149.55199999999999</c:v>
                </c:pt>
                <c:pt idx="16">
                  <c:v>151.5</c:v>
                </c:pt>
                <c:pt idx="17">
                  <c:v>151.16900000000001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6D-494F-81AE-B3673ED8BE66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0">
                  <c:v>148.80000000000001</c:v>
                </c:pt>
                <c:pt idx="1">
                  <c:v>148.5</c:v>
                </c:pt>
                <c:pt idx="2">
                  <c:v>148.4</c:v>
                </c:pt>
                <c:pt idx="3">
                  <c:v>151</c:v>
                </c:pt>
                <c:pt idx="4">
                  <c:v>149.19999999999999</c:v>
                </c:pt>
                <c:pt idx="5">
                  <c:v>150.80000000000001</c:v>
                </c:pt>
                <c:pt idx="6">
                  <c:v>149.4</c:v>
                </c:pt>
                <c:pt idx="7">
                  <c:v>150.80000000000001</c:v>
                </c:pt>
                <c:pt idx="8">
                  <c:v>149.80000000000001</c:v>
                </c:pt>
                <c:pt idx="9">
                  <c:v>152.6</c:v>
                </c:pt>
                <c:pt idx="10">
                  <c:v>151.30000000000001</c:v>
                </c:pt>
                <c:pt idx="11">
                  <c:v>150.69999999999999</c:v>
                </c:pt>
                <c:pt idx="12">
                  <c:v>151.19999999999999</c:v>
                </c:pt>
                <c:pt idx="13">
                  <c:v>149.4</c:v>
                </c:pt>
                <c:pt idx="14">
                  <c:v>149.5</c:v>
                </c:pt>
                <c:pt idx="15">
                  <c:v>149.69999999999999</c:v>
                </c:pt>
                <c:pt idx="16">
                  <c:v>150.19999999999999</c:v>
                </c:pt>
                <c:pt idx="17">
                  <c:v>148.80000000000001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6D-494F-81AE-B3673ED8BE66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1">
                  <c:v>148.26</c:v>
                </c:pt>
                <c:pt idx="2">
                  <c:v>148.46</c:v>
                </c:pt>
                <c:pt idx="3">
                  <c:v>147.76</c:v>
                </c:pt>
                <c:pt idx="4">
                  <c:v>148.13999999999999</c:v>
                </c:pt>
                <c:pt idx="5">
                  <c:v>147.52000000000001</c:v>
                </c:pt>
                <c:pt idx="6">
                  <c:v>147.29</c:v>
                </c:pt>
                <c:pt idx="7">
                  <c:v>147.77000000000001</c:v>
                </c:pt>
                <c:pt idx="8">
                  <c:v>148.02000000000001</c:v>
                </c:pt>
                <c:pt idx="9">
                  <c:v>148.09</c:v>
                </c:pt>
                <c:pt idx="10">
                  <c:v>147.41999999999999</c:v>
                </c:pt>
                <c:pt idx="11">
                  <c:v>147.66999999999999</c:v>
                </c:pt>
                <c:pt idx="12">
                  <c:v>147.82</c:v>
                </c:pt>
                <c:pt idx="13">
                  <c:v>147.54</c:v>
                </c:pt>
                <c:pt idx="14">
                  <c:v>149.19999999999999</c:v>
                </c:pt>
                <c:pt idx="15">
                  <c:v>150.22999999999999</c:v>
                </c:pt>
                <c:pt idx="16">
                  <c:v>149.62</c:v>
                </c:pt>
                <c:pt idx="17">
                  <c:v>149.24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6D-494F-81AE-B3673ED8BE66}"/>
            </c:ext>
          </c:extLst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16D-494F-81AE-B3673ED8BE66}"/>
            </c:ext>
          </c:extLst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16D-494F-81AE-B3673ED8BE66}"/>
            </c:ext>
          </c:extLst>
        </c:ser>
        <c:ser>
          <c:idx val="10"/>
          <c:order val="11"/>
          <c:tx>
            <c:strRef>
              <c:f>Fe!$M$2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151.98823529411766</c:v>
                </c:pt>
                <c:pt idx="1">
                  <c:v>150.46511830911024</c:v>
                </c:pt>
                <c:pt idx="2">
                  <c:v>150.77675762577789</c:v>
                </c:pt>
                <c:pt idx="3">
                  <c:v>150.68732562394965</c:v>
                </c:pt>
                <c:pt idx="4">
                  <c:v>150.21760578002244</c:v>
                </c:pt>
                <c:pt idx="5">
                  <c:v>150.35182590647631</c:v>
                </c:pt>
                <c:pt idx="6">
                  <c:v>150.47205681624729</c:v>
                </c:pt>
                <c:pt idx="7">
                  <c:v>150.33982008060141</c:v>
                </c:pt>
                <c:pt idx="8">
                  <c:v>150.30536671487209</c:v>
                </c:pt>
                <c:pt idx="9">
                  <c:v>151.01262110738196</c:v>
                </c:pt>
                <c:pt idx="10">
                  <c:v>150.86914713891116</c:v>
                </c:pt>
                <c:pt idx="11">
                  <c:v>150.92454294731567</c:v>
                </c:pt>
                <c:pt idx="12">
                  <c:v>151.31175457717944</c:v>
                </c:pt>
                <c:pt idx="13">
                  <c:v>150.87848087561247</c:v>
                </c:pt>
                <c:pt idx="14">
                  <c:v>151.19054452307239</c:v>
                </c:pt>
                <c:pt idx="15">
                  <c:v>150.51372060879646</c:v>
                </c:pt>
                <c:pt idx="16">
                  <c:v>150.67464792510711</c:v>
                </c:pt>
                <c:pt idx="17">
                  <c:v>150.37221047430833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16D-494F-81AE-B3673ED8BE66}"/>
            </c:ext>
          </c:extLst>
        </c:ser>
        <c:ser>
          <c:idx val="11"/>
          <c:order val="12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6.3764705882352928</c:v>
                </c:pt>
                <c:pt idx="1">
                  <c:v>7.7403846153846132</c:v>
                </c:pt>
                <c:pt idx="2">
                  <c:v>6.8207207207206864</c:v>
                </c:pt>
                <c:pt idx="3">
                  <c:v>8.3779310344827707</c:v>
                </c:pt>
                <c:pt idx="4">
                  <c:v>7.1100000000000136</c:v>
                </c:pt>
                <c:pt idx="5">
                  <c:v>8.7022222222222183</c:v>
                </c:pt>
                <c:pt idx="6">
                  <c:v>8.210000000000008</c:v>
                </c:pt>
                <c:pt idx="7">
                  <c:v>7.3989769820971958</c:v>
                </c:pt>
                <c:pt idx="8">
                  <c:v>8.941176470588232</c:v>
                </c:pt>
                <c:pt idx="9">
                  <c:v>8.5830769230769306</c:v>
                </c:pt>
                <c:pt idx="10">
                  <c:v>7.4043243243243353</c:v>
                </c:pt>
                <c:pt idx="11">
                  <c:v>8.3478571428571513</c:v>
                </c:pt>
                <c:pt idx="12">
                  <c:v>8.8263888888888857</c:v>
                </c:pt>
                <c:pt idx="13">
                  <c:v>8.4194594594594605</c:v>
                </c:pt>
                <c:pt idx="14">
                  <c:v>7.2298571428571563</c:v>
                </c:pt>
                <c:pt idx="15">
                  <c:v>9.0232793522267229</c:v>
                </c:pt>
                <c:pt idx="16">
                  <c:v>7.4472727272727184</c:v>
                </c:pt>
                <c:pt idx="17">
                  <c:v>5.547826086956519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16D-494F-81AE-B3673ED8BE66}"/>
            </c:ext>
          </c:extLst>
        </c:ser>
        <c:ser>
          <c:idx val="12"/>
          <c:order val="13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16D-494F-81AE-B3673ED8BE66}"/>
            </c:ext>
          </c:extLst>
        </c:ser>
        <c:ser>
          <c:idx val="13"/>
          <c:order val="14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158</c:v>
                </c:pt>
                <c:pt idx="1">
                  <c:v>158</c:v>
                </c:pt>
                <c:pt idx="2">
                  <c:v>158</c:v>
                </c:pt>
                <c:pt idx="3">
                  <c:v>158</c:v>
                </c:pt>
                <c:pt idx="4">
                  <c:v>158</c:v>
                </c:pt>
                <c:pt idx="5">
                  <c:v>158</c:v>
                </c:pt>
                <c:pt idx="6">
                  <c:v>158</c:v>
                </c:pt>
                <c:pt idx="7">
                  <c:v>158</c:v>
                </c:pt>
                <c:pt idx="8">
                  <c:v>158</c:v>
                </c:pt>
                <c:pt idx="9">
                  <c:v>158</c:v>
                </c:pt>
                <c:pt idx="10">
                  <c:v>158</c:v>
                </c:pt>
                <c:pt idx="11">
                  <c:v>158</c:v>
                </c:pt>
                <c:pt idx="12">
                  <c:v>158</c:v>
                </c:pt>
                <c:pt idx="13">
                  <c:v>158</c:v>
                </c:pt>
                <c:pt idx="14">
                  <c:v>158</c:v>
                </c:pt>
                <c:pt idx="15">
                  <c:v>158</c:v>
                </c:pt>
                <c:pt idx="16">
                  <c:v>158</c:v>
                </c:pt>
                <c:pt idx="17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16D-494F-81AE-B3673ED8B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364608"/>
        <c:axId val="327481984"/>
      </c:lineChart>
      <c:catAx>
        <c:axId val="327364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748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481984"/>
        <c:scaling>
          <c:orientation val="minMax"/>
          <c:max val="166"/>
          <c:min val="13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7364608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5856571177"/>
          <c:y val="0.14098328763218199"/>
          <c:w val="0.16141759824617996"/>
          <c:h val="0.85609349078256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2.6500000000000008</c:v>
                </c:pt>
                <c:pt idx="2">
                  <c:v>2.6406250000000004</c:v>
                </c:pt>
                <c:pt idx="3">
                  <c:v>2.6406250000000004</c:v>
                </c:pt>
                <c:pt idx="4">
                  <c:v>2.6781250000000014</c:v>
                </c:pt>
                <c:pt idx="5">
                  <c:v>2.6718750000000004</c:v>
                </c:pt>
                <c:pt idx="6">
                  <c:v>2.6593749999999998</c:v>
                </c:pt>
                <c:pt idx="7">
                  <c:v>2.6875000000000013</c:v>
                </c:pt>
                <c:pt idx="8">
                  <c:v>2.6800000000000006</c:v>
                </c:pt>
                <c:pt idx="9">
                  <c:v>2.6973684210526336</c:v>
                </c:pt>
                <c:pt idx="10">
                  <c:v>2.6789473684210536</c:v>
                </c:pt>
                <c:pt idx="11">
                  <c:v>2.6973684210526332</c:v>
                </c:pt>
                <c:pt idx="12">
                  <c:v>2.697200772200774</c:v>
                </c:pt>
                <c:pt idx="13">
                  <c:v>2.6947368421052649</c:v>
                </c:pt>
                <c:pt idx="14">
                  <c:v>2.686842105263159</c:v>
                </c:pt>
                <c:pt idx="15">
                  <c:v>2.7000965250965261</c:v>
                </c:pt>
                <c:pt idx="16">
                  <c:v>2.6921052631578957</c:v>
                </c:pt>
                <c:pt idx="17">
                  <c:v>2.646875000000001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1-41FC-9AC6-996189BF188F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2">
                  <c:v>2.753218390804598</c:v>
                </c:pt>
                <c:pt idx="3">
                  <c:v>2.7258666666666671</c:v>
                </c:pt>
                <c:pt idx="4">
                  <c:v>2.6885185185185168</c:v>
                </c:pt>
                <c:pt idx="5">
                  <c:v>2.7008045977011506</c:v>
                </c:pt>
                <c:pt idx="6">
                  <c:v>2.7501219512195125</c:v>
                </c:pt>
                <c:pt idx="7">
                  <c:v>2.7788311688311684</c:v>
                </c:pt>
                <c:pt idx="8">
                  <c:v>2.7721428571428595</c:v>
                </c:pt>
                <c:pt idx="9">
                  <c:v>2.818055555555556</c:v>
                </c:pt>
                <c:pt idx="10">
                  <c:v>2.7867567567567564</c:v>
                </c:pt>
                <c:pt idx="11">
                  <c:v>2.8294202898550735</c:v>
                </c:pt>
                <c:pt idx="12">
                  <c:v>2.8127397260273979</c:v>
                </c:pt>
                <c:pt idx="13">
                  <c:v>2.7894936708860758</c:v>
                </c:pt>
                <c:pt idx="14">
                  <c:v>2.7894936708860758</c:v>
                </c:pt>
                <c:pt idx="15">
                  <c:v>2.7563750000000007</c:v>
                </c:pt>
                <c:pt idx="16">
                  <c:v>2.7221839080459755</c:v>
                </c:pt>
                <c:pt idx="17">
                  <c:v>2.779069767441861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1-41FC-9AC6-996189BF188F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Mg!$D$3:$D$20</c:f>
              <c:numCache>
                <c:formatCode>0.00\ </c:formatCode>
                <c:ptCount val="18"/>
                <c:pt idx="1">
                  <c:v>2.6100000000000008</c:v>
                </c:pt>
                <c:pt idx="2">
                  <c:v>2.6523809523809536</c:v>
                </c:pt>
                <c:pt idx="3">
                  <c:v>2.6705882352941179</c:v>
                </c:pt>
                <c:pt idx="4">
                  <c:v>2.7894736842105261</c:v>
                </c:pt>
                <c:pt idx="5">
                  <c:v>2.6894736842105273</c:v>
                </c:pt>
                <c:pt idx="6">
                  <c:v>2.6105263157894747</c:v>
                </c:pt>
                <c:pt idx="7">
                  <c:v>2.7888888888888888</c:v>
                </c:pt>
                <c:pt idx="8">
                  <c:v>2.7428571428571424</c:v>
                </c:pt>
                <c:pt idx="9">
                  <c:v>2.7095238095238101</c:v>
                </c:pt>
                <c:pt idx="10">
                  <c:v>2.6875000000000004</c:v>
                </c:pt>
                <c:pt idx="11">
                  <c:v>2.6176470588235303</c:v>
                </c:pt>
                <c:pt idx="12">
                  <c:v>2.68</c:v>
                </c:pt>
                <c:pt idx="13">
                  <c:v>2.6473684210526325</c:v>
                </c:pt>
                <c:pt idx="14">
                  <c:v>2.7315789473684218</c:v>
                </c:pt>
                <c:pt idx="15">
                  <c:v>2.714285714285714</c:v>
                </c:pt>
                <c:pt idx="16">
                  <c:v>2.6894736842105273</c:v>
                </c:pt>
                <c:pt idx="17">
                  <c:v>2.8117647058823523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1-41FC-9AC6-996189BF188F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1">
                  <c:v>2.6603225806451616</c:v>
                </c:pt>
                <c:pt idx="2">
                  <c:v>2.6490322580645169</c:v>
                </c:pt>
                <c:pt idx="3">
                  <c:v>2.6354838709677426</c:v>
                </c:pt>
                <c:pt idx="4">
                  <c:v>2.6273333333333331</c:v>
                </c:pt>
                <c:pt idx="5">
                  <c:v>2.5932258064516134</c:v>
                </c:pt>
                <c:pt idx="6">
                  <c:v>2.5987096774193548</c:v>
                </c:pt>
                <c:pt idx="7">
                  <c:v>2.6090000000000004</c:v>
                </c:pt>
                <c:pt idx="8">
                  <c:v>2.5948387096774193</c:v>
                </c:pt>
                <c:pt idx="9">
                  <c:v>2.6706451612903224</c:v>
                </c:pt>
                <c:pt idx="10">
                  <c:v>2.6648387096774195</c:v>
                </c:pt>
                <c:pt idx="11">
                  <c:v>2.6706451612903224</c:v>
                </c:pt>
                <c:pt idx="12" formatCode="General">
                  <c:v>2.65</c:v>
                </c:pt>
                <c:pt idx="13">
                  <c:v>2.6440000000000001</c:v>
                </c:pt>
                <c:pt idx="14">
                  <c:v>2.641</c:v>
                </c:pt>
                <c:pt idx="15">
                  <c:v>2.6480000000000001</c:v>
                </c:pt>
                <c:pt idx="16">
                  <c:v>2.6579999999999999</c:v>
                </c:pt>
                <c:pt idx="17">
                  <c:v>2.6760000000000002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21-41FC-9AC6-996189BF188F}"/>
            </c:ext>
          </c:extLst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2.7449999999999997</c:v>
                </c:pt>
                <c:pt idx="2">
                  <c:v>2.74</c:v>
                </c:pt>
                <c:pt idx="3">
                  <c:v>2.7333333333333338</c:v>
                </c:pt>
                <c:pt idx="4">
                  <c:v>2.7545454545454544</c:v>
                </c:pt>
                <c:pt idx="5">
                  <c:v>2.7428571428571424</c:v>
                </c:pt>
                <c:pt idx="6">
                  <c:v>2.7526315789473692</c:v>
                </c:pt>
                <c:pt idx="7">
                  <c:v>2.7428571428571438</c:v>
                </c:pt>
                <c:pt idx="8">
                  <c:v>2.7285714285714291</c:v>
                </c:pt>
                <c:pt idx="9">
                  <c:v>2.7222222222222228</c:v>
                </c:pt>
                <c:pt idx="10">
                  <c:v>2.7200000000000006</c:v>
                </c:pt>
                <c:pt idx="11">
                  <c:v>2.7176470588235291</c:v>
                </c:pt>
                <c:pt idx="12">
                  <c:v>2.7133333333333338</c:v>
                </c:pt>
                <c:pt idx="13">
                  <c:v>2.7478260869565219</c:v>
                </c:pt>
                <c:pt idx="14">
                  <c:v>2.7352941176470589</c:v>
                </c:pt>
                <c:pt idx="15">
                  <c:v>2.7352941176470598</c:v>
                </c:pt>
                <c:pt idx="16">
                  <c:v>2.7272727272727275</c:v>
                </c:pt>
                <c:pt idx="17">
                  <c:v>2.7250000000000005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21-41FC-9AC6-996189BF188F}"/>
            </c:ext>
          </c:extLst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21-41FC-9AC6-996189BF188F}"/>
            </c:ext>
          </c:extLst>
        </c:ser>
        <c:ser>
          <c:idx val="7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3">
                  <c:v>2.7490000000000001</c:v>
                </c:pt>
                <c:pt idx="4">
                  <c:v>2.6949999999999998</c:v>
                </c:pt>
                <c:pt idx="5">
                  <c:v>2.6629999999999998</c:v>
                </c:pt>
                <c:pt idx="6">
                  <c:v>2.665</c:v>
                </c:pt>
                <c:pt idx="7">
                  <c:v>2.6920000000000002</c:v>
                </c:pt>
                <c:pt idx="8">
                  <c:v>2.786</c:v>
                </c:pt>
                <c:pt idx="9">
                  <c:v>2.762</c:v>
                </c:pt>
                <c:pt idx="10">
                  <c:v>2.7690000000000001</c:v>
                </c:pt>
                <c:pt idx="11">
                  <c:v>2.7469999999999999</c:v>
                </c:pt>
                <c:pt idx="12">
                  <c:v>2.758</c:v>
                </c:pt>
                <c:pt idx="13">
                  <c:v>2.7690000000000001</c:v>
                </c:pt>
                <c:pt idx="14">
                  <c:v>2.7690000000000001</c:v>
                </c:pt>
                <c:pt idx="15">
                  <c:v>2.7524999999999999</c:v>
                </c:pt>
                <c:pt idx="16">
                  <c:v>2.758</c:v>
                </c:pt>
                <c:pt idx="17">
                  <c:v>2.762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21-41FC-9AC6-996189BF188F}"/>
            </c:ext>
          </c:extLst>
        </c:ser>
        <c:ser>
          <c:idx val="15"/>
          <c:order val="7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</c:spPr>
          </c:marker>
          <c:val>
            <c:numRef>
              <c:f>Mg!$E$3:$E$20</c:f>
              <c:numCache>
                <c:formatCode>0.00</c:formatCode>
                <c:ptCount val="18"/>
                <c:pt idx="1">
                  <c:v>2.6603225806451616</c:v>
                </c:pt>
                <c:pt idx="2">
                  <c:v>2.6490322580645169</c:v>
                </c:pt>
                <c:pt idx="3">
                  <c:v>2.6354838709677426</c:v>
                </c:pt>
                <c:pt idx="4">
                  <c:v>2.6273333333333331</c:v>
                </c:pt>
                <c:pt idx="5">
                  <c:v>2.5932258064516134</c:v>
                </c:pt>
                <c:pt idx="6">
                  <c:v>2.5987096774193548</c:v>
                </c:pt>
                <c:pt idx="7">
                  <c:v>2.6090000000000004</c:v>
                </c:pt>
                <c:pt idx="8">
                  <c:v>2.5948387096774193</c:v>
                </c:pt>
                <c:pt idx="9">
                  <c:v>2.6706451612903224</c:v>
                </c:pt>
                <c:pt idx="10">
                  <c:v>2.6648387096774195</c:v>
                </c:pt>
                <c:pt idx="11">
                  <c:v>2.6706451612903224</c:v>
                </c:pt>
                <c:pt idx="12" formatCode="General">
                  <c:v>2.65</c:v>
                </c:pt>
                <c:pt idx="13">
                  <c:v>2.6440000000000001</c:v>
                </c:pt>
                <c:pt idx="14">
                  <c:v>2.641</c:v>
                </c:pt>
                <c:pt idx="15">
                  <c:v>2.6480000000000001</c:v>
                </c:pt>
                <c:pt idx="16">
                  <c:v>2.6579999999999999</c:v>
                </c:pt>
                <c:pt idx="17">
                  <c:v>2.6760000000000002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21-41FC-9AC6-996189BF188F}"/>
            </c:ext>
          </c:extLst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0">
                  <c:v>2.7</c:v>
                </c:pt>
                <c:pt idx="1">
                  <c:v>2.64</c:v>
                </c:pt>
                <c:pt idx="2">
                  <c:v>2.61</c:v>
                </c:pt>
                <c:pt idx="3">
                  <c:v>2.62</c:v>
                </c:pt>
                <c:pt idx="4">
                  <c:v>2.68</c:v>
                </c:pt>
                <c:pt idx="5">
                  <c:v>2.66</c:v>
                </c:pt>
                <c:pt idx="6">
                  <c:v>2.64</c:v>
                </c:pt>
                <c:pt idx="7">
                  <c:v>2.59</c:v>
                </c:pt>
                <c:pt idx="8">
                  <c:v>2.62</c:v>
                </c:pt>
                <c:pt idx="9">
                  <c:v>2.74</c:v>
                </c:pt>
                <c:pt idx="10">
                  <c:v>2.69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2.66</c:v>
                </c:pt>
                <c:pt idx="15">
                  <c:v>2.65</c:v>
                </c:pt>
                <c:pt idx="16">
                  <c:v>2.65</c:v>
                </c:pt>
                <c:pt idx="17">
                  <c:v>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21-41FC-9AC6-996189BF188F}"/>
            </c:ext>
          </c:extLst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1">
                  <c:v>2.68</c:v>
                </c:pt>
                <c:pt idx="2">
                  <c:v>2.7</c:v>
                </c:pt>
                <c:pt idx="3">
                  <c:v>2.68</c:v>
                </c:pt>
                <c:pt idx="4">
                  <c:v>2.71</c:v>
                </c:pt>
                <c:pt idx="5">
                  <c:v>2.74</c:v>
                </c:pt>
                <c:pt idx="6">
                  <c:v>2.71</c:v>
                </c:pt>
                <c:pt idx="7">
                  <c:v>2.71</c:v>
                </c:pt>
                <c:pt idx="8">
                  <c:v>2.71</c:v>
                </c:pt>
                <c:pt idx="9">
                  <c:v>2.62</c:v>
                </c:pt>
                <c:pt idx="10">
                  <c:v>2.63</c:v>
                </c:pt>
                <c:pt idx="11">
                  <c:v>2.68</c:v>
                </c:pt>
                <c:pt idx="12">
                  <c:v>2.62</c:v>
                </c:pt>
                <c:pt idx="13">
                  <c:v>2.66</c:v>
                </c:pt>
                <c:pt idx="14">
                  <c:v>2.69</c:v>
                </c:pt>
                <c:pt idx="15">
                  <c:v>2.64</c:v>
                </c:pt>
                <c:pt idx="16">
                  <c:v>2.68</c:v>
                </c:pt>
                <c:pt idx="17">
                  <c:v>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21-41FC-9AC6-996189BF188F}"/>
            </c:ext>
          </c:extLst>
        </c:ser>
        <c:ser>
          <c:idx val="14"/>
          <c:order val="10"/>
          <c:tx>
            <c:strRef>
              <c:f>Mg!$K$2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Mg!$K$3:$K$20</c:f>
              <c:numCache>
                <c:formatCode>0.00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21-41FC-9AC6-996189BF188F}"/>
            </c:ext>
          </c:extLst>
        </c:ser>
        <c:ser>
          <c:idx val="9"/>
          <c:order val="11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521-41FC-9AC6-996189BF188F}"/>
            </c:ext>
          </c:extLst>
        </c:ser>
        <c:ser>
          <c:idx val="10"/>
          <c:order val="12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</c:v>
                </c:pt>
                <c:pt idx="1">
                  <c:v>2.6642204301075272</c:v>
                </c:pt>
                <c:pt idx="2">
                  <c:v>2.6778938001785813</c:v>
                </c:pt>
                <c:pt idx="3">
                  <c:v>2.681862138282733</c:v>
                </c:pt>
                <c:pt idx="4">
                  <c:v>2.7028744988259787</c:v>
                </c:pt>
                <c:pt idx="5">
                  <c:v>2.6826545289025541</c:v>
                </c:pt>
                <c:pt idx="6">
                  <c:v>2.6732955654219639</c:v>
                </c:pt>
                <c:pt idx="7">
                  <c:v>2.6998846500721503</c:v>
                </c:pt>
                <c:pt idx="8">
                  <c:v>2.7043012672811066</c:v>
                </c:pt>
                <c:pt idx="9">
                  <c:v>2.7174768962055684</c:v>
                </c:pt>
                <c:pt idx="10">
                  <c:v>2.7033803543569039</c:v>
                </c:pt>
                <c:pt idx="11">
                  <c:v>2.7074659987306355</c:v>
                </c:pt>
                <c:pt idx="12">
                  <c:v>2.703909228945188</c:v>
                </c:pt>
                <c:pt idx="13">
                  <c:v>2.7065531276250621</c:v>
                </c:pt>
                <c:pt idx="14">
                  <c:v>2.7129011051455896</c:v>
                </c:pt>
                <c:pt idx="15">
                  <c:v>2.6995689196286623</c:v>
                </c:pt>
                <c:pt idx="16">
                  <c:v>2.6971294478358905</c:v>
                </c:pt>
                <c:pt idx="17">
                  <c:v>2.7163386841655273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521-41FC-9AC6-996189BF188F}"/>
            </c:ext>
          </c:extLst>
        </c:ser>
        <c:ser>
          <c:idx val="11"/>
          <c:order val="13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0</c:v>
                </c:pt>
                <c:pt idx="1">
                  <c:v>0.1349999999999989</c:v>
                </c:pt>
                <c:pt idx="2">
                  <c:v>0.14321839080459808</c:v>
                </c:pt>
                <c:pt idx="3">
                  <c:v>0.129</c:v>
                </c:pt>
                <c:pt idx="4">
                  <c:v>0.16214035087719303</c:v>
                </c:pt>
                <c:pt idx="5">
                  <c:v>0.14963133640552906</c:v>
                </c:pt>
                <c:pt idx="6">
                  <c:v>0.15392190152801444</c:v>
                </c:pt>
                <c:pt idx="7">
                  <c:v>0.19888888888888889</c:v>
                </c:pt>
                <c:pt idx="8">
                  <c:v>0.19116129032258078</c:v>
                </c:pt>
                <c:pt idx="9">
                  <c:v>0.19805555555555587</c:v>
                </c:pt>
                <c:pt idx="10">
                  <c:v>0.15675675675675649</c:v>
                </c:pt>
                <c:pt idx="11">
                  <c:v>0.21177323103154322</c:v>
                </c:pt>
                <c:pt idx="12">
                  <c:v>0.19273972602739775</c:v>
                </c:pt>
                <c:pt idx="13">
                  <c:v>0.14549367088607568</c:v>
                </c:pt>
                <c:pt idx="14">
                  <c:v>0.14849367088607579</c:v>
                </c:pt>
                <c:pt idx="15">
                  <c:v>0.11637500000000056</c:v>
                </c:pt>
                <c:pt idx="16">
                  <c:v>0.1080000000000001</c:v>
                </c:pt>
                <c:pt idx="17">
                  <c:v>0.19176470588235217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521-41FC-9AC6-996189BF188F}"/>
            </c:ext>
          </c:extLst>
        </c:ser>
        <c:ser>
          <c:idx val="12"/>
          <c:order val="14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521-41FC-9AC6-996189BF188F}"/>
            </c:ext>
          </c:extLst>
        </c:ser>
        <c:ser>
          <c:idx val="13"/>
          <c:order val="15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521-41FC-9AC6-996189BF1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729856"/>
        <c:axId val="327505024"/>
      </c:lineChart>
      <c:catAx>
        <c:axId val="324729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750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505024"/>
        <c:scaling>
          <c:orientation val="minMax"/>
          <c:max val="3.1"/>
          <c:min val="2.299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472985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81758641163512069"/>
          <c:y val="0.1053750477036087"/>
          <c:w val="0.14053505639134423"/>
          <c:h val="0.8925952275049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1190827686564"/>
          <c:y val="7.6923192492777168E-2"/>
          <c:w val="0.58572294272039527"/>
          <c:h val="0.78461656342632657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66CC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2">
                  <c:v>105.88383838383835</c:v>
                </c:pt>
                <c:pt idx="3">
                  <c:v>106.71234567901232</c:v>
                </c:pt>
                <c:pt idx="4">
                  <c:v>105.97317073170731</c:v>
                </c:pt>
                <c:pt idx="5">
                  <c:v>105.32621359223303</c:v>
                </c:pt>
                <c:pt idx="6">
                  <c:v>106.53064516129032</c:v>
                </c:pt>
                <c:pt idx="7">
                  <c:v>107.57977528089894</c:v>
                </c:pt>
                <c:pt idx="8">
                  <c:v>106.51309523809526</c:v>
                </c:pt>
                <c:pt idx="9">
                  <c:v>106.31917808219184</c:v>
                </c:pt>
                <c:pt idx="10">
                  <c:v>105.98461538461538</c:v>
                </c:pt>
                <c:pt idx="11">
                  <c:v>106.86031746031743</c:v>
                </c:pt>
                <c:pt idx="12">
                  <c:v>106.35131578947367</c:v>
                </c:pt>
                <c:pt idx="13">
                  <c:v>106.26309523809526</c:v>
                </c:pt>
                <c:pt idx="14">
                  <c:v>106.26309523809526</c:v>
                </c:pt>
                <c:pt idx="15">
                  <c:v>105.80319148936168</c:v>
                </c:pt>
                <c:pt idx="16">
                  <c:v>105.59183673469384</c:v>
                </c:pt>
                <c:pt idx="17">
                  <c:v>107.43978494623657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2-4AEC-88B0-7ABC4771D804}"/>
            </c:ext>
          </c:extLst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</c:spPr>
          </c:marker>
          <c:val>
            <c:numRef>
              <c:f>CL!$E$3:$E$20</c:f>
              <c:numCache>
                <c:formatCode>0.0</c:formatCode>
                <c:ptCount val="18"/>
                <c:pt idx="1">
                  <c:v>106.17419354838711</c:v>
                </c:pt>
                <c:pt idx="2">
                  <c:v>106.26129032258066</c:v>
                </c:pt>
                <c:pt idx="3">
                  <c:v>105.84516129032258</c:v>
                </c:pt>
                <c:pt idx="4">
                  <c:v>106.03</c:v>
                </c:pt>
                <c:pt idx="5">
                  <c:v>105.13870967741936</c:v>
                </c:pt>
                <c:pt idx="6">
                  <c:v>106.80322580645164</c:v>
                </c:pt>
                <c:pt idx="7">
                  <c:v>107.18999999999998</c:v>
                </c:pt>
                <c:pt idx="8">
                  <c:v>106.58064516129035</c:v>
                </c:pt>
                <c:pt idx="9">
                  <c:v>105.64516129032258</c:v>
                </c:pt>
                <c:pt idx="10">
                  <c:v>106.4677419354839</c:v>
                </c:pt>
                <c:pt idx="11">
                  <c:v>105.64516129032258</c:v>
                </c:pt>
                <c:pt idx="12">
                  <c:v>106.17700000000001</c:v>
                </c:pt>
                <c:pt idx="13">
                  <c:v>106.91800000000001</c:v>
                </c:pt>
                <c:pt idx="14">
                  <c:v>106.458</c:v>
                </c:pt>
                <c:pt idx="15">
                  <c:v>105.592</c:v>
                </c:pt>
                <c:pt idx="16">
                  <c:v>104.879</c:v>
                </c:pt>
                <c:pt idx="17">
                  <c:v>105.392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2-4AEC-88B0-7ABC4771D804}"/>
            </c:ext>
          </c:extLst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0">
                  <c:v>106.15</c:v>
                </c:pt>
                <c:pt idx="1">
                  <c:v>105.82105263157894</c:v>
                </c:pt>
                <c:pt idx="2">
                  <c:v>106.91351351351352</c:v>
                </c:pt>
                <c:pt idx="3">
                  <c:v>106.93793103448277</c:v>
                </c:pt>
                <c:pt idx="4">
                  <c:v>106.1736842105263</c:v>
                </c:pt>
                <c:pt idx="5">
                  <c:v>106.875</c:v>
                </c:pt>
                <c:pt idx="6">
                  <c:v>106.69999999999999</c:v>
                </c:pt>
                <c:pt idx="7">
                  <c:v>107.07083333333334</c:v>
                </c:pt>
                <c:pt idx="8">
                  <c:v>106.78620689655175</c:v>
                </c:pt>
                <c:pt idx="9">
                  <c:v>107.13076923076923</c:v>
                </c:pt>
                <c:pt idx="10">
                  <c:v>106.08285714285715</c:v>
                </c:pt>
                <c:pt idx="11">
                  <c:v>105.91851851851852</c:v>
                </c:pt>
                <c:pt idx="12">
                  <c:v>106.23999999999997</c:v>
                </c:pt>
                <c:pt idx="13">
                  <c:v>105.90285714285716</c:v>
                </c:pt>
                <c:pt idx="14">
                  <c:v>105.68709677419353</c:v>
                </c:pt>
                <c:pt idx="15">
                  <c:v>106.3135135135135</c:v>
                </c:pt>
                <c:pt idx="16">
                  <c:v>106.03749999999997</c:v>
                </c:pt>
                <c:pt idx="17">
                  <c:v>107.17826086956521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82-4AEC-88B0-7ABC4771D804}"/>
            </c:ext>
          </c:extLst>
        </c:ser>
        <c:ser>
          <c:idx val="1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val>
            <c:numRef>
              <c:f>CL!$H$3:$H$20</c:f>
              <c:numCache>
                <c:formatCode>0.0</c:formatCode>
                <c:ptCount val="18"/>
                <c:pt idx="3">
                  <c:v>107.61499999999999</c:v>
                </c:pt>
                <c:pt idx="4">
                  <c:v>108.30800000000001</c:v>
                </c:pt>
                <c:pt idx="5">
                  <c:v>107.319</c:v>
                </c:pt>
                <c:pt idx="6">
                  <c:v>107</c:v>
                </c:pt>
                <c:pt idx="7">
                  <c:v>106.968</c:v>
                </c:pt>
                <c:pt idx="8">
                  <c:v>107.015</c:v>
                </c:pt>
                <c:pt idx="9">
                  <c:v>106.88500000000001</c:v>
                </c:pt>
                <c:pt idx="10">
                  <c:v>106.667</c:v>
                </c:pt>
                <c:pt idx="11">
                  <c:v>107.193</c:v>
                </c:pt>
                <c:pt idx="12">
                  <c:v>107.821</c:v>
                </c:pt>
                <c:pt idx="13">
                  <c:v>106.736</c:v>
                </c:pt>
                <c:pt idx="14">
                  <c:v>106.736</c:v>
                </c:pt>
                <c:pt idx="15">
                  <c:v>106.05</c:v>
                </c:pt>
                <c:pt idx="16">
                  <c:v>105.831</c:v>
                </c:pt>
                <c:pt idx="17">
                  <c:v>105.754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82-4AEC-88B0-7ABC4771D804}"/>
            </c:ext>
          </c:extLst>
        </c:ser>
        <c:ser>
          <c:idx val="7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</c:spPr>
          </c:marker>
          <c:val>
            <c:numRef>
              <c:f>CL!$I$3:$I$20</c:f>
              <c:numCache>
                <c:formatCode>0.0</c:formatCode>
                <c:ptCount val="18"/>
                <c:pt idx="0">
                  <c:v>106.1</c:v>
                </c:pt>
                <c:pt idx="1">
                  <c:v>106.4</c:v>
                </c:pt>
                <c:pt idx="2">
                  <c:v>106.9</c:v>
                </c:pt>
                <c:pt idx="3">
                  <c:v>106.1</c:v>
                </c:pt>
                <c:pt idx="4">
                  <c:v>107.2</c:v>
                </c:pt>
                <c:pt idx="5">
                  <c:v>107.5</c:v>
                </c:pt>
                <c:pt idx="6">
                  <c:v>106.4</c:v>
                </c:pt>
                <c:pt idx="7">
                  <c:v>106.2</c:v>
                </c:pt>
                <c:pt idx="8">
                  <c:v>106.9</c:v>
                </c:pt>
                <c:pt idx="9">
                  <c:v>107.7</c:v>
                </c:pt>
                <c:pt idx="10">
                  <c:v>108.2</c:v>
                </c:pt>
                <c:pt idx="11">
                  <c:v>107.8</c:v>
                </c:pt>
                <c:pt idx="12">
                  <c:v>108.3</c:v>
                </c:pt>
                <c:pt idx="13">
                  <c:v>108</c:v>
                </c:pt>
                <c:pt idx="14">
                  <c:v>107.7</c:v>
                </c:pt>
                <c:pt idx="15">
                  <c:v>107.2</c:v>
                </c:pt>
                <c:pt idx="16">
                  <c:v>107.1</c:v>
                </c:pt>
                <c:pt idx="17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82-4AEC-88B0-7ABC4771D804}"/>
            </c:ext>
          </c:extLst>
        </c:ser>
        <c:ser>
          <c:idx val="3"/>
          <c:order val="5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cap="sq">
                <a:solidFill>
                  <a:srgbClr val="FF0000"/>
                </a:solidFill>
                <a:round/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82-4AEC-88B0-7ABC4771D804}"/>
            </c:ext>
          </c:extLst>
        </c:ser>
        <c:ser>
          <c:idx val="4"/>
          <c:order val="6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106.125</c:v>
                </c:pt>
                <c:pt idx="1">
                  <c:v>106.11052631578947</c:v>
                </c:pt>
                <c:pt idx="2">
                  <c:v>106.48966055498315</c:v>
                </c:pt>
                <c:pt idx="3">
                  <c:v>106.64208760076353</c:v>
                </c:pt>
                <c:pt idx="4">
                  <c:v>106.73697098844673</c:v>
                </c:pt>
                <c:pt idx="5">
                  <c:v>106.43178465393048</c:v>
                </c:pt>
                <c:pt idx="6">
                  <c:v>106.6867741935484</c:v>
                </c:pt>
                <c:pt idx="7">
                  <c:v>107.00172172284647</c:v>
                </c:pt>
                <c:pt idx="8">
                  <c:v>106.75898945918748</c:v>
                </c:pt>
                <c:pt idx="9">
                  <c:v>106.73602172065674</c:v>
                </c:pt>
                <c:pt idx="10">
                  <c:v>106.6804428925913</c:v>
                </c:pt>
                <c:pt idx="11">
                  <c:v>106.6833994538317</c:v>
                </c:pt>
                <c:pt idx="12">
                  <c:v>106.97786315789472</c:v>
                </c:pt>
                <c:pt idx="13">
                  <c:v>106.76399047619047</c:v>
                </c:pt>
                <c:pt idx="14">
                  <c:v>106.56883840245776</c:v>
                </c:pt>
                <c:pt idx="15">
                  <c:v>106.19174100057504</c:v>
                </c:pt>
                <c:pt idx="16">
                  <c:v>105.88786734693876</c:v>
                </c:pt>
                <c:pt idx="17">
                  <c:v>106.51280916316034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82-4AEC-88B0-7ABC4771D804}"/>
            </c:ext>
          </c:extLst>
        </c:ser>
        <c:ser>
          <c:idx val="5"/>
          <c:order val="7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104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082-4AEC-88B0-7ABC4771D804}"/>
            </c:ext>
          </c:extLst>
        </c:ser>
        <c:ser>
          <c:idx val="6"/>
          <c:order val="8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082-4AEC-88B0-7ABC4771D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47104"/>
        <c:axId val="322849024"/>
      </c:lineChart>
      <c:catAx>
        <c:axId val="322847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2849024"/>
        <c:crosses val="autoZero"/>
        <c:auto val="0"/>
        <c:lblAlgn val="ctr"/>
        <c:lblOffset val="100"/>
        <c:noMultiLvlLbl val="0"/>
      </c:catAx>
      <c:valAx>
        <c:axId val="322849024"/>
        <c:scaling>
          <c:orientation val="minMax"/>
          <c:max val="113"/>
          <c:min val="1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2847104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921101493772001"/>
          <c:y val="8.5342224217375445E-2"/>
          <c:w val="0.19543977283161454"/>
          <c:h val="0.758772859046517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22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5.8156250000000025</c:v>
                </c:pt>
                <c:pt idx="2">
                  <c:v>5.809375000000002</c:v>
                </c:pt>
                <c:pt idx="3">
                  <c:v>5.8187500000000023</c:v>
                </c:pt>
                <c:pt idx="4">
                  <c:v>5.8500000000000041</c:v>
                </c:pt>
                <c:pt idx="5">
                  <c:v>5.8500000000000041</c:v>
                </c:pt>
                <c:pt idx="6">
                  <c:v>5.8312500000000034</c:v>
                </c:pt>
                <c:pt idx="7">
                  <c:v>5.8906250000000036</c:v>
                </c:pt>
                <c:pt idx="8">
                  <c:v>5.8866666666666676</c:v>
                </c:pt>
                <c:pt idx="9">
                  <c:v>5.892105263157899</c:v>
                </c:pt>
                <c:pt idx="10">
                  <c:v>5.8842105263157931</c:v>
                </c:pt>
                <c:pt idx="11">
                  <c:v>5.8815789473684248</c:v>
                </c:pt>
                <c:pt idx="12">
                  <c:v>5.8861003861003898</c:v>
                </c:pt>
                <c:pt idx="13">
                  <c:v>5.8815789473684248</c:v>
                </c:pt>
                <c:pt idx="14">
                  <c:v>5.8394736842105281</c:v>
                </c:pt>
                <c:pt idx="15">
                  <c:v>5.8972972972973006</c:v>
                </c:pt>
                <c:pt idx="16">
                  <c:v>5.8894736842105306</c:v>
                </c:pt>
                <c:pt idx="17">
                  <c:v>5.8968750000000032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1-412A-AD4D-ABD09DAF433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2">
                  <c:v>5.9550574712643671</c:v>
                </c:pt>
                <c:pt idx="3">
                  <c:v>5.9572368421052619</c:v>
                </c:pt>
                <c:pt idx="4">
                  <c:v>5.9502469135802452</c:v>
                </c:pt>
                <c:pt idx="5">
                  <c:v>5.9474712643678185</c:v>
                </c:pt>
                <c:pt idx="6">
                  <c:v>5.9537804878048783</c:v>
                </c:pt>
                <c:pt idx="7">
                  <c:v>5.9485714285714275</c:v>
                </c:pt>
                <c:pt idx="8">
                  <c:v>5.9412676056338016</c:v>
                </c:pt>
                <c:pt idx="9">
                  <c:v>5.9456944444444453</c:v>
                </c:pt>
                <c:pt idx="10">
                  <c:v>5.9463513513513506</c:v>
                </c:pt>
                <c:pt idx="11">
                  <c:v>5.9522058823529402</c:v>
                </c:pt>
                <c:pt idx="12">
                  <c:v>5.9439436619718329</c:v>
                </c:pt>
                <c:pt idx="13">
                  <c:v>5.9401265822784826</c:v>
                </c:pt>
                <c:pt idx="14">
                  <c:v>5.9401265822784826</c:v>
                </c:pt>
                <c:pt idx="15">
                  <c:v>5.9458749999999991</c:v>
                </c:pt>
                <c:pt idx="16">
                  <c:v>5.9639080459770115</c:v>
                </c:pt>
                <c:pt idx="17">
                  <c:v>5.9860227272727293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1-412A-AD4D-ABD09DAF433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IP!$D$3:$D$20</c:f>
              <c:numCache>
                <c:formatCode>0.00\ </c:formatCode>
                <c:ptCount val="18"/>
                <c:pt idx="1">
                  <c:v>6.0105263157894733</c:v>
                </c:pt>
                <c:pt idx="2">
                  <c:v>6.0666666666666655</c:v>
                </c:pt>
                <c:pt idx="3">
                  <c:v>6.0578947368421048</c:v>
                </c:pt>
                <c:pt idx="4">
                  <c:v>6.0315789473684189</c:v>
                </c:pt>
                <c:pt idx="5">
                  <c:v>5.9375000000000009</c:v>
                </c:pt>
                <c:pt idx="6">
                  <c:v>5.9227272727272746</c:v>
                </c:pt>
                <c:pt idx="7">
                  <c:v>5.9764705882352942</c:v>
                </c:pt>
                <c:pt idx="8">
                  <c:v>6.0647058823529401</c:v>
                </c:pt>
                <c:pt idx="9">
                  <c:v>6.0333333333333332</c:v>
                </c:pt>
                <c:pt idx="10">
                  <c:v>6.0111111111111102</c:v>
                </c:pt>
                <c:pt idx="11">
                  <c:v>6.0555555555555545</c:v>
                </c:pt>
                <c:pt idx="12">
                  <c:v>5.9749999999999996</c:v>
                </c:pt>
                <c:pt idx="13">
                  <c:v>5.9904761904761914</c:v>
                </c:pt>
                <c:pt idx="14">
                  <c:v>5.8909090909090933</c:v>
                </c:pt>
                <c:pt idx="15">
                  <c:v>5.9125000000000014</c:v>
                </c:pt>
                <c:pt idx="16">
                  <c:v>5.9086956521739156</c:v>
                </c:pt>
                <c:pt idx="17">
                  <c:v>5.9117647058823541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41-412A-AD4D-ABD09DAF433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1">
                  <c:v>5.985806451612901</c:v>
                </c:pt>
                <c:pt idx="2">
                  <c:v>5.9848387096774207</c:v>
                </c:pt>
                <c:pt idx="3">
                  <c:v>5.9809677419354843</c:v>
                </c:pt>
                <c:pt idx="4">
                  <c:v>5.9929999999999994</c:v>
                </c:pt>
                <c:pt idx="5">
                  <c:v>5.9990322580645179</c:v>
                </c:pt>
                <c:pt idx="6">
                  <c:v>5.9919354838709671</c:v>
                </c:pt>
                <c:pt idx="7">
                  <c:v>5.9786666666666681</c:v>
                </c:pt>
                <c:pt idx="8">
                  <c:v>5.9858064516129028</c:v>
                </c:pt>
                <c:pt idx="9">
                  <c:v>5.9900000000000011</c:v>
                </c:pt>
                <c:pt idx="10">
                  <c:v>5.9819354838709673</c:v>
                </c:pt>
                <c:pt idx="11">
                  <c:v>5.9900000000000011</c:v>
                </c:pt>
                <c:pt idx="12">
                  <c:v>5.9660000000000002</c:v>
                </c:pt>
                <c:pt idx="13">
                  <c:v>5.96</c:v>
                </c:pt>
                <c:pt idx="14">
                  <c:v>5.9530000000000003</c:v>
                </c:pt>
                <c:pt idx="15">
                  <c:v>5.9480000000000004</c:v>
                </c:pt>
                <c:pt idx="16">
                  <c:v>5.9459999999999997</c:v>
                </c:pt>
                <c:pt idx="17">
                  <c:v>5.9420000000000002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41-412A-AD4D-ABD09DAF433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5.9000000000000021</c:v>
                </c:pt>
                <c:pt idx="2">
                  <c:v>5.905000000000002</c:v>
                </c:pt>
                <c:pt idx="3">
                  <c:v>5.9055555555555577</c:v>
                </c:pt>
                <c:pt idx="4">
                  <c:v>5.9090909090909101</c:v>
                </c:pt>
                <c:pt idx="5">
                  <c:v>5.9047619047619069</c:v>
                </c:pt>
                <c:pt idx="6">
                  <c:v>5.9157894736842129</c:v>
                </c:pt>
                <c:pt idx="7">
                  <c:v>5.9047619047619069</c:v>
                </c:pt>
                <c:pt idx="8">
                  <c:v>5.9000000000000021</c:v>
                </c:pt>
                <c:pt idx="9">
                  <c:v>5.9000000000000021</c:v>
                </c:pt>
                <c:pt idx="10">
                  <c:v>5.9050000000000029</c:v>
                </c:pt>
                <c:pt idx="11">
                  <c:v>5.9000000000000012</c:v>
                </c:pt>
                <c:pt idx="12">
                  <c:v>5.8933333333333344</c:v>
                </c:pt>
                <c:pt idx="13">
                  <c:v>5.9000000000000021</c:v>
                </c:pt>
                <c:pt idx="14">
                  <c:v>5.8882352941176475</c:v>
                </c:pt>
                <c:pt idx="15">
                  <c:v>5.8764705882352946</c:v>
                </c:pt>
                <c:pt idx="16">
                  <c:v>5.8727272727272748</c:v>
                </c:pt>
                <c:pt idx="17">
                  <c:v>5.8900000000000023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41-412A-AD4D-ABD09DAF433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0">
                  <c:v>5.8424242424242436</c:v>
                </c:pt>
                <c:pt idx="1">
                  <c:v>5.8120370370370358</c:v>
                </c:pt>
                <c:pt idx="2">
                  <c:v>5.8351351351351379</c:v>
                </c:pt>
                <c:pt idx="3">
                  <c:v>5.7896551724137941</c:v>
                </c:pt>
                <c:pt idx="4">
                  <c:v>5.745454545454546</c:v>
                </c:pt>
                <c:pt idx="5">
                  <c:v>5.825925925925926</c:v>
                </c:pt>
                <c:pt idx="6">
                  <c:v>5.8538461538461553</c:v>
                </c:pt>
                <c:pt idx="7">
                  <c:v>5.7969696969696969</c:v>
                </c:pt>
                <c:pt idx="8">
                  <c:v>5.8074712643678179</c:v>
                </c:pt>
                <c:pt idx="9">
                  <c:v>5.7942307692307695</c:v>
                </c:pt>
                <c:pt idx="10">
                  <c:v>5.7400900900900886</c:v>
                </c:pt>
                <c:pt idx="11">
                  <c:v>5.7642857142857151</c:v>
                </c:pt>
                <c:pt idx="12">
                  <c:v>5.7629629629629626</c:v>
                </c:pt>
                <c:pt idx="13">
                  <c:v>5.7941441441441457</c:v>
                </c:pt>
                <c:pt idx="14">
                  <c:v>5.7779411764705886</c:v>
                </c:pt>
                <c:pt idx="15">
                  <c:v>5.7960526315789487</c:v>
                </c:pt>
                <c:pt idx="16">
                  <c:v>5.7793333333333328</c:v>
                </c:pt>
                <c:pt idx="17">
                  <c:v>5.8384057971014496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41-412A-AD4D-ABD09DAF433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3">
                  <c:v>5.9619999999999997</c:v>
                </c:pt>
                <c:pt idx="4">
                  <c:v>5.9379999999999997</c:v>
                </c:pt>
                <c:pt idx="5">
                  <c:v>5.9580000000000002</c:v>
                </c:pt>
                <c:pt idx="6">
                  <c:v>5.9779999999999998</c:v>
                </c:pt>
                <c:pt idx="7">
                  <c:v>5.9269999999999996</c:v>
                </c:pt>
                <c:pt idx="8">
                  <c:v>5.9039999999999999</c:v>
                </c:pt>
                <c:pt idx="9">
                  <c:v>5.93</c:v>
                </c:pt>
                <c:pt idx="10">
                  <c:v>5.95</c:v>
                </c:pt>
                <c:pt idx="11">
                  <c:v>5.9390000000000001</c:v>
                </c:pt>
                <c:pt idx="12">
                  <c:v>5.9180000000000001</c:v>
                </c:pt>
                <c:pt idx="13">
                  <c:v>5.8920000000000003</c:v>
                </c:pt>
                <c:pt idx="14">
                  <c:v>5.8920000000000003</c:v>
                </c:pt>
                <c:pt idx="15">
                  <c:v>5.8757999999999999</c:v>
                </c:pt>
                <c:pt idx="16">
                  <c:v>5.8650000000000002</c:v>
                </c:pt>
                <c:pt idx="17">
                  <c:v>5.915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41-412A-AD4D-ABD09DAF433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0">
                  <c:v>6.05</c:v>
                </c:pt>
                <c:pt idx="1">
                  <c:v>6.01</c:v>
                </c:pt>
                <c:pt idx="2">
                  <c:v>6.01</c:v>
                </c:pt>
                <c:pt idx="3">
                  <c:v>5.99</c:v>
                </c:pt>
                <c:pt idx="4">
                  <c:v>6.02</c:v>
                </c:pt>
                <c:pt idx="5">
                  <c:v>6.05</c:v>
                </c:pt>
                <c:pt idx="6">
                  <c:v>6.06</c:v>
                </c:pt>
                <c:pt idx="7">
                  <c:v>6.04</c:v>
                </c:pt>
                <c:pt idx="8">
                  <c:v>6.05</c:v>
                </c:pt>
                <c:pt idx="9">
                  <c:v>5.99</c:v>
                </c:pt>
                <c:pt idx="10">
                  <c:v>5.98</c:v>
                </c:pt>
                <c:pt idx="11">
                  <c:v>5.98</c:v>
                </c:pt>
                <c:pt idx="12">
                  <c:v>5.87</c:v>
                </c:pt>
                <c:pt idx="13">
                  <c:v>5.9</c:v>
                </c:pt>
                <c:pt idx="14">
                  <c:v>5.87</c:v>
                </c:pt>
                <c:pt idx="15">
                  <c:v>5.85</c:v>
                </c:pt>
                <c:pt idx="16">
                  <c:v>5.86</c:v>
                </c:pt>
                <c:pt idx="17">
                  <c:v>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41-412A-AD4D-ABD09DAF433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1">
                  <c:v>5.79</c:v>
                </c:pt>
                <c:pt idx="2">
                  <c:v>5.78</c:v>
                </c:pt>
                <c:pt idx="3">
                  <c:v>5.75</c:v>
                </c:pt>
                <c:pt idx="4">
                  <c:v>5.75</c:v>
                </c:pt>
                <c:pt idx="5">
                  <c:v>5.77</c:v>
                </c:pt>
                <c:pt idx="6">
                  <c:v>5.77</c:v>
                </c:pt>
                <c:pt idx="7">
                  <c:v>5.74</c:v>
                </c:pt>
                <c:pt idx="8">
                  <c:v>5.75</c:v>
                </c:pt>
                <c:pt idx="9">
                  <c:v>5.73</c:v>
                </c:pt>
                <c:pt idx="10">
                  <c:v>5.73</c:v>
                </c:pt>
                <c:pt idx="11">
                  <c:v>5.73</c:v>
                </c:pt>
                <c:pt idx="12">
                  <c:v>5.9</c:v>
                </c:pt>
                <c:pt idx="13">
                  <c:v>5.82</c:v>
                </c:pt>
                <c:pt idx="14">
                  <c:v>5.89</c:v>
                </c:pt>
                <c:pt idx="15">
                  <c:v>5.83</c:v>
                </c:pt>
                <c:pt idx="16">
                  <c:v>5.8</c:v>
                </c:pt>
                <c:pt idx="17">
                  <c:v>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41-412A-AD4D-ABD09DAF433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1">
                  <c:v>5.8</c:v>
                </c:pt>
                <c:pt idx="2">
                  <c:v>5.7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5.7</c:v>
                </c:pt>
                <c:pt idx="7">
                  <c:v>5.7</c:v>
                </c:pt>
                <c:pt idx="8">
                  <c:v>5.7416666666666663</c:v>
                </c:pt>
                <c:pt idx="9">
                  <c:v>5.7333333333333334</c:v>
                </c:pt>
                <c:pt idx="10">
                  <c:v>5.75</c:v>
                </c:pt>
                <c:pt idx="11">
                  <c:v>5.8666666666666671</c:v>
                </c:pt>
                <c:pt idx="12">
                  <c:v>5.9692307692307685</c:v>
                </c:pt>
                <c:pt idx="13">
                  <c:v>5.9296296296296322</c:v>
                </c:pt>
                <c:pt idx="14">
                  <c:v>5.9846153846153829</c:v>
                </c:pt>
                <c:pt idx="15">
                  <c:v>5.9933333333333341</c:v>
                </c:pt>
                <c:pt idx="16">
                  <c:v>6</c:v>
                </c:pt>
                <c:pt idx="17">
                  <c:v>5.9692307692307685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41-412A-AD4D-ABD09DAF433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5.9</c:v>
                </c:pt>
                <c:pt idx="1">
                  <c:v>5.9</c:v>
                </c:pt>
                <c:pt idx="2">
                  <c:v>5.9</c:v>
                </c:pt>
                <c:pt idx="3">
                  <c:v>5.9</c:v>
                </c:pt>
                <c:pt idx="4">
                  <c:v>5.9</c:v>
                </c:pt>
                <c:pt idx="5">
                  <c:v>5.9</c:v>
                </c:pt>
                <c:pt idx="6">
                  <c:v>5.9</c:v>
                </c:pt>
                <c:pt idx="7">
                  <c:v>5.9</c:v>
                </c:pt>
                <c:pt idx="8">
                  <c:v>5.9</c:v>
                </c:pt>
                <c:pt idx="9">
                  <c:v>5.9</c:v>
                </c:pt>
                <c:pt idx="10">
                  <c:v>5.9</c:v>
                </c:pt>
                <c:pt idx="11">
                  <c:v>5.9</c:v>
                </c:pt>
                <c:pt idx="12">
                  <c:v>5.9</c:v>
                </c:pt>
                <c:pt idx="13">
                  <c:v>5.9</c:v>
                </c:pt>
                <c:pt idx="14">
                  <c:v>5.9</c:v>
                </c:pt>
                <c:pt idx="15">
                  <c:v>5.9</c:v>
                </c:pt>
                <c:pt idx="16">
                  <c:v>5.9</c:v>
                </c:pt>
                <c:pt idx="17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41-412A-AD4D-ABD09DAF4332}"/>
            </c:ext>
          </c:extLst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5.9462121212121222</c:v>
                </c:pt>
                <c:pt idx="1">
                  <c:v>5.8904993505549266</c:v>
                </c:pt>
                <c:pt idx="2">
                  <c:v>5.8940081091937326</c:v>
                </c:pt>
                <c:pt idx="3">
                  <c:v>5.9012060048852195</c:v>
                </c:pt>
                <c:pt idx="4">
                  <c:v>5.8987371315494119</c:v>
                </c:pt>
                <c:pt idx="5">
                  <c:v>5.904269135312016</c:v>
                </c:pt>
                <c:pt idx="6">
                  <c:v>5.8977328871933494</c:v>
                </c:pt>
                <c:pt idx="7">
                  <c:v>5.8903065285205001</c:v>
                </c:pt>
                <c:pt idx="8">
                  <c:v>5.9031584537300796</c:v>
                </c:pt>
                <c:pt idx="9">
                  <c:v>5.8938697143499779</c:v>
                </c:pt>
                <c:pt idx="10">
                  <c:v>5.887869856273932</c:v>
                </c:pt>
                <c:pt idx="11">
                  <c:v>5.9059292766229312</c:v>
                </c:pt>
                <c:pt idx="12">
                  <c:v>5.9084571113599278</c:v>
                </c:pt>
                <c:pt idx="13">
                  <c:v>5.900795549389688</c:v>
                </c:pt>
                <c:pt idx="14">
                  <c:v>5.8926301212601722</c:v>
                </c:pt>
                <c:pt idx="15">
                  <c:v>5.8925328850444867</c:v>
                </c:pt>
                <c:pt idx="16">
                  <c:v>5.8885137988422063</c:v>
                </c:pt>
                <c:pt idx="17">
                  <c:v>5.9099298999487306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41-412A-AD4D-ABD09DAF4332}"/>
            </c:ext>
          </c:extLst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0.20757575757575619</c:v>
                </c:pt>
                <c:pt idx="1">
                  <c:v>0.22052631578947324</c:v>
                </c:pt>
                <c:pt idx="2">
                  <c:v>0.36666666666666536</c:v>
                </c:pt>
                <c:pt idx="3">
                  <c:v>0.30789473684210478</c:v>
                </c:pt>
                <c:pt idx="4">
                  <c:v>0.28612440191387289</c:v>
                </c:pt>
                <c:pt idx="5">
                  <c:v>0.28000000000000025</c:v>
                </c:pt>
                <c:pt idx="6">
                  <c:v>0.35999999999999943</c:v>
                </c:pt>
                <c:pt idx="7">
                  <c:v>0.33999999999999986</c:v>
                </c:pt>
                <c:pt idx="8">
                  <c:v>0.32303921568627381</c:v>
                </c:pt>
                <c:pt idx="9">
                  <c:v>0.30333333333333279</c:v>
                </c:pt>
                <c:pt idx="10">
                  <c:v>0.28111111111110976</c:v>
                </c:pt>
                <c:pt idx="11">
                  <c:v>0.32555555555555404</c:v>
                </c:pt>
                <c:pt idx="12">
                  <c:v>0.21203703703703702</c:v>
                </c:pt>
                <c:pt idx="13">
                  <c:v>0.19633204633204571</c:v>
                </c:pt>
                <c:pt idx="14">
                  <c:v>0.20667420814479431</c:v>
                </c:pt>
                <c:pt idx="15">
                  <c:v>0.19728070175438539</c:v>
                </c:pt>
                <c:pt idx="16">
                  <c:v>0.22066666666666723</c:v>
                </c:pt>
                <c:pt idx="17">
                  <c:v>0.14761693017127975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841-412A-AD4D-ABD09DAF4332}"/>
            </c:ext>
          </c:extLst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5.7</c:v>
                </c:pt>
                <c:pt idx="1">
                  <c:v>5.7</c:v>
                </c:pt>
                <c:pt idx="2">
                  <c:v>5.7</c:v>
                </c:pt>
                <c:pt idx="3">
                  <c:v>5.7</c:v>
                </c:pt>
                <c:pt idx="4">
                  <c:v>5.7</c:v>
                </c:pt>
                <c:pt idx="5">
                  <c:v>5.7</c:v>
                </c:pt>
                <c:pt idx="6">
                  <c:v>5.7</c:v>
                </c:pt>
                <c:pt idx="7">
                  <c:v>5.7</c:v>
                </c:pt>
                <c:pt idx="8">
                  <c:v>5.7</c:v>
                </c:pt>
                <c:pt idx="9">
                  <c:v>5.7</c:v>
                </c:pt>
                <c:pt idx="10">
                  <c:v>5.7</c:v>
                </c:pt>
                <c:pt idx="11">
                  <c:v>5.7</c:v>
                </c:pt>
                <c:pt idx="12">
                  <c:v>5.7</c:v>
                </c:pt>
                <c:pt idx="13">
                  <c:v>5.7</c:v>
                </c:pt>
                <c:pt idx="14">
                  <c:v>5.7</c:v>
                </c:pt>
                <c:pt idx="15">
                  <c:v>5.7</c:v>
                </c:pt>
                <c:pt idx="16">
                  <c:v>5.7</c:v>
                </c:pt>
                <c:pt idx="17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41-412A-AD4D-ABD09DAF4332}"/>
            </c:ext>
          </c:extLst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6.1</c:v>
                </c:pt>
                <c:pt idx="1">
                  <c:v>6.1</c:v>
                </c:pt>
                <c:pt idx="2">
                  <c:v>6.1</c:v>
                </c:pt>
                <c:pt idx="3">
                  <c:v>6.1</c:v>
                </c:pt>
                <c:pt idx="4">
                  <c:v>6.1</c:v>
                </c:pt>
                <c:pt idx="5">
                  <c:v>6.1</c:v>
                </c:pt>
                <c:pt idx="6">
                  <c:v>6.1</c:v>
                </c:pt>
                <c:pt idx="7">
                  <c:v>6.1</c:v>
                </c:pt>
                <c:pt idx="8">
                  <c:v>6.1</c:v>
                </c:pt>
                <c:pt idx="9">
                  <c:v>6.1</c:v>
                </c:pt>
                <c:pt idx="10">
                  <c:v>6.1</c:v>
                </c:pt>
                <c:pt idx="11">
                  <c:v>6.1</c:v>
                </c:pt>
                <c:pt idx="12">
                  <c:v>6.1</c:v>
                </c:pt>
                <c:pt idx="13">
                  <c:v>6.1</c:v>
                </c:pt>
                <c:pt idx="14">
                  <c:v>6.1</c:v>
                </c:pt>
                <c:pt idx="15">
                  <c:v>6.1</c:v>
                </c:pt>
                <c:pt idx="16">
                  <c:v>6.1</c:v>
                </c:pt>
                <c:pt idx="17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841-412A-AD4D-ABD09DAF4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48576"/>
        <c:axId val="327063040"/>
      </c:lineChart>
      <c:catAx>
        <c:axId val="327048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7063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7063040"/>
        <c:scaling>
          <c:orientation val="minMax"/>
          <c:max val="6.3"/>
          <c:min val="5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704857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0696228757"/>
          <c:y val="0.12117137256358256"/>
          <c:w val="0.16141754385964904"/>
          <c:h val="0.872410233114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11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975.03125</c:v>
                </c:pt>
                <c:pt idx="2">
                  <c:v>972.5</c:v>
                </c:pt>
                <c:pt idx="3">
                  <c:v>971.21875</c:v>
                </c:pt>
                <c:pt idx="4">
                  <c:v>962.40625</c:v>
                </c:pt>
                <c:pt idx="5">
                  <c:v>955.3125</c:v>
                </c:pt>
                <c:pt idx="6">
                  <c:v>967.84375</c:v>
                </c:pt>
                <c:pt idx="7">
                  <c:v>967.25</c:v>
                </c:pt>
                <c:pt idx="8">
                  <c:v>964.93333333333328</c:v>
                </c:pt>
                <c:pt idx="9">
                  <c:v>963.39473684210532</c:v>
                </c:pt>
                <c:pt idx="10">
                  <c:v>963.36842105263156</c:v>
                </c:pt>
                <c:pt idx="11">
                  <c:v>978.47368421052636</c:v>
                </c:pt>
                <c:pt idx="12">
                  <c:v>975.81756756756761</c:v>
                </c:pt>
                <c:pt idx="13">
                  <c:v>979.07894736842104</c:v>
                </c:pt>
                <c:pt idx="14">
                  <c:v>979.76315789473688</c:v>
                </c:pt>
                <c:pt idx="15">
                  <c:v>977.96332046332043</c:v>
                </c:pt>
                <c:pt idx="16">
                  <c:v>972.23684210526312</c:v>
                </c:pt>
                <c:pt idx="17">
                  <c:v>969.59375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B-4E76-81B9-C31A2898667E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2">
                  <c:v>978.94252873563232</c:v>
                </c:pt>
                <c:pt idx="3">
                  <c:v>959.41621621621641</c:v>
                </c:pt>
                <c:pt idx="4">
                  <c:v>954.88481012658258</c:v>
                </c:pt>
                <c:pt idx="5">
                  <c:v>957.96206896551757</c:v>
                </c:pt>
                <c:pt idx="6">
                  <c:v>951.86341463414635</c:v>
                </c:pt>
                <c:pt idx="7">
                  <c:v>945.31139240506332</c:v>
                </c:pt>
                <c:pt idx="8">
                  <c:v>951.29154929577464</c:v>
                </c:pt>
                <c:pt idx="9">
                  <c:v>944.71111111111122</c:v>
                </c:pt>
                <c:pt idx="10">
                  <c:v>943.56956521739119</c:v>
                </c:pt>
                <c:pt idx="11">
                  <c:v>949.82499999999982</c:v>
                </c:pt>
                <c:pt idx="12">
                  <c:v>971.0985915492962</c:v>
                </c:pt>
                <c:pt idx="13">
                  <c:v>966.32337662337716</c:v>
                </c:pt>
                <c:pt idx="14">
                  <c:v>966.32337662337716</c:v>
                </c:pt>
                <c:pt idx="15">
                  <c:v>967.93037974683511</c:v>
                </c:pt>
                <c:pt idx="16">
                  <c:v>964.13333333333321</c:v>
                </c:pt>
                <c:pt idx="17">
                  <c:v>978.25890410958914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B-4E76-81B9-C31A2898667E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1">
                  <c:v>974.35294117647061</c:v>
                </c:pt>
                <c:pt idx="2">
                  <c:v>969.22666666666669</c:v>
                </c:pt>
                <c:pt idx="3">
                  <c:v>958.77692307692291</c:v>
                </c:pt>
                <c:pt idx="4">
                  <c:v>954.28421052631586</c:v>
                </c:pt>
                <c:pt idx="5">
                  <c:v>959.77058823529399</c:v>
                </c:pt>
                <c:pt idx="6">
                  <c:v>959.46111111111122</c:v>
                </c:pt>
                <c:pt idx="7">
                  <c:v>955.99285714285725</c:v>
                </c:pt>
                <c:pt idx="8">
                  <c:v>959.52</c:v>
                </c:pt>
                <c:pt idx="9">
                  <c:v>952.88000000000022</c:v>
                </c:pt>
                <c:pt idx="10">
                  <c:v>951.67142857142846</c:v>
                </c:pt>
                <c:pt idx="11">
                  <c:v>957.3</c:v>
                </c:pt>
                <c:pt idx="12">
                  <c:v>987.06666666666672</c:v>
                </c:pt>
                <c:pt idx="13">
                  <c:v>988.22352941176462</c:v>
                </c:pt>
                <c:pt idx="14">
                  <c:v>966.88666666666688</c:v>
                </c:pt>
                <c:pt idx="15">
                  <c:v>966.74166666666645</c:v>
                </c:pt>
                <c:pt idx="16">
                  <c:v>974.76875000000018</c:v>
                </c:pt>
                <c:pt idx="17">
                  <c:v>983.99999999999989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4B-4E76-81B9-C31A2898667E}"/>
            </c:ext>
          </c:extLst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IgG!$E$3:$E$20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4B-4E76-81B9-C31A2898667E}"/>
            </c:ext>
          </c:extLst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966.7</c:v>
                </c:pt>
                <c:pt idx="2">
                  <c:v>959.3</c:v>
                </c:pt>
                <c:pt idx="3">
                  <c:v>956.33333333333337</c:v>
                </c:pt>
                <c:pt idx="4">
                  <c:v>949.90909090909088</c:v>
                </c:pt>
                <c:pt idx="5">
                  <c:v>958.28571428571433</c:v>
                </c:pt>
                <c:pt idx="6">
                  <c:v>952.0526315789474</c:v>
                </c:pt>
                <c:pt idx="7">
                  <c:v>957.42857142857144</c:v>
                </c:pt>
                <c:pt idx="8">
                  <c:v>959.14285714285711</c:v>
                </c:pt>
                <c:pt idx="9">
                  <c:v>951.66666666666663</c:v>
                </c:pt>
                <c:pt idx="10">
                  <c:v>953</c:v>
                </c:pt>
                <c:pt idx="11">
                  <c:v>964.94117647058829</c:v>
                </c:pt>
                <c:pt idx="12">
                  <c:v>965.66666666666663</c:v>
                </c:pt>
                <c:pt idx="13">
                  <c:v>967.73913043478262</c:v>
                </c:pt>
                <c:pt idx="14">
                  <c:v>964.88235294117646</c:v>
                </c:pt>
                <c:pt idx="15">
                  <c:v>960</c:v>
                </c:pt>
                <c:pt idx="16">
                  <c:v>960.5454545454545</c:v>
                </c:pt>
                <c:pt idx="17">
                  <c:v>963.35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4B-4E76-81B9-C31A2898667E}"/>
            </c:ext>
          </c:extLst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0">
                  <c:v>968.52173913043475</c:v>
                </c:pt>
                <c:pt idx="1">
                  <c:v>965.03205128205138</c:v>
                </c:pt>
                <c:pt idx="2">
                  <c:v>962.83783783783781</c:v>
                </c:pt>
                <c:pt idx="3">
                  <c:v>961.61494252873558</c:v>
                </c:pt>
                <c:pt idx="4">
                  <c:v>969.52173913043475</c:v>
                </c:pt>
                <c:pt idx="5">
                  <c:v>965.22</c:v>
                </c:pt>
                <c:pt idx="6">
                  <c:v>923.32692307692309</c:v>
                </c:pt>
                <c:pt idx="7">
                  <c:v>917.63043478260875</c:v>
                </c:pt>
                <c:pt idx="8">
                  <c:v>925.41666666666652</c:v>
                </c:pt>
                <c:pt idx="9">
                  <c:v>921.14285714285711</c:v>
                </c:pt>
                <c:pt idx="10">
                  <c:v>997.48076923076928</c:v>
                </c:pt>
                <c:pt idx="11">
                  <c:v>1003.375</c:v>
                </c:pt>
                <c:pt idx="12">
                  <c:v>1001.5925925925926</c:v>
                </c:pt>
                <c:pt idx="13">
                  <c:v>995.62162162162167</c:v>
                </c:pt>
                <c:pt idx="14">
                  <c:v>959.15714285714284</c:v>
                </c:pt>
                <c:pt idx="15">
                  <c:v>956.39473684210532</c:v>
                </c:pt>
                <c:pt idx="16">
                  <c:v>964.89102564102564</c:v>
                </c:pt>
                <c:pt idx="17">
                  <c:v>982.56521739130437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4B-4E76-81B9-C31A2898667E}"/>
            </c:ext>
          </c:extLst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4B-4E76-81B9-C31A2898667E}"/>
            </c:ext>
          </c:extLst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0">
                  <c:v>946.5</c:v>
                </c:pt>
                <c:pt idx="1">
                  <c:v>947</c:v>
                </c:pt>
                <c:pt idx="2">
                  <c:v>949.1</c:v>
                </c:pt>
                <c:pt idx="3">
                  <c:v>949.1</c:v>
                </c:pt>
                <c:pt idx="4">
                  <c:v>951.4</c:v>
                </c:pt>
                <c:pt idx="5">
                  <c:v>950.9</c:v>
                </c:pt>
                <c:pt idx="6">
                  <c:v>950.9</c:v>
                </c:pt>
                <c:pt idx="7">
                  <c:v>950.5</c:v>
                </c:pt>
                <c:pt idx="8">
                  <c:v>951.3</c:v>
                </c:pt>
                <c:pt idx="9">
                  <c:v>958</c:v>
                </c:pt>
                <c:pt idx="10">
                  <c:v>968.6</c:v>
                </c:pt>
                <c:pt idx="11">
                  <c:v>966.9</c:v>
                </c:pt>
                <c:pt idx="12">
                  <c:v>966.3</c:v>
                </c:pt>
                <c:pt idx="13">
                  <c:v>963.4</c:v>
                </c:pt>
                <c:pt idx="14">
                  <c:v>959.8</c:v>
                </c:pt>
                <c:pt idx="15">
                  <c:v>966.3</c:v>
                </c:pt>
                <c:pt idx="16">
                  <c:v>962.3</c:v>
                </c:pt>
                <c:pt idx="17">
                  <c:v>964.9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4B-4E76-81B9-C31A2898667E}"/>
            </c:ext>
          </c:extLst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1">
                  <c:v>969.02</c:v>
                </c:pt>
                <c:pt idx="2">
                  <c:v>972.5</c:v>
                </c:pt>
                <c:pt idx="3">
                  <c:v>972.42</c:v>
                </c:pt>
                <c:pt idx="4">
                  <c:v>970.9</c:v>
                </c:pt>
                <c:pt idx="5">
                  <c:v>969.48</c:v>
                </c:pt>
                <c:pt idx="6">
                  <c:v>981.71</c:v>
                </c:pt>
                <c:pt idx="7">
                  <c:v>992.69</c:v>
                </c:pt>
                <c:pt idx="8">
                  <c:v>970.75</c:v>
                </c:pt>
                <c:pt idx="9">
                  <c:v>955</c:v>
                </c:pt>
                <c:pt idx="10">
                  <c:v>955.12</c:v>
                </c:pt>
                <c:pt idx="11">
                  <c:v>947.81</c:v>
                </c:pt>
                <c:pt idx="12">
                  <c:v>946.39</c:v>
                </c:pt>
                <c:pt idx="13">
                  <c:v>947.73</c:v>
                </c:pt>
                <c:pt idx="14">
                  <c:v>946.6</c:v>
                </c:pt>
                <c:pt idx="15">
                  <c:v>973.06</c:v>
                </c:pt>
                <c:pt idx="16">
                  <c:v>974.94</c:v>
                </c:pt>
                <c:pt idx="17">
                  <c:v>977.48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4B-4E76-81B9-C31A2898667E}"/>
            </c:ext>
          </c:extLst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4B-4E76-81B9-C31A2898667E}"/>
            </c:ext>
          </c:extLst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966</c:v>
                </c:pt>
                <c:pt idx="1">
                  <c:v>966</c:v>
                </c:pt>
                <c:pt idx="2">
                  <c:v>966</c:v>
                </c:pt>
                <c:pt idx="3">
                  <c:v>966</c:v>
                </c:pt>
                <c:pt idx="4">
                  <c:v>966</c:v>
                </c:pt>
                <c:pt idx="5">
                  <c:v>966</c:v>
                </c:pt>
                <c:pt idx="6">
                  <c:v>966</c:v>
                </c:pt>
                <c:pt idx="7">
                  <c:v>966</c:v>
                </c:pt>
                <c:pt idx="8">
                  <c:v>966</c:v>
                </c:pt>
                <c:pt idx="9">
                  <c:v>966</c:v>
                </c:pt>
                <c:pt idx="10">
                  <c:v>966</c:v>
                </c:pt>
                <c:pt idx="11">
                  <c:v>966</c:v>
                </c:pt>
                <c:pt idx="12">
                  <c:v>966</c:v>
                </c:pt>
                <c:pt idx="13">
                  <c:v>966</c:v>
                </c:pt>
                <c:pt idx="14">
                  <c:v>966</c:v>
                </c:pt>
                <c:pt idx="15">
                  <c:v>966</c:v>
                </c:pt>
                <c:pt idx="16">
                  <c:v>966</c:v>
                </c:pt>
                <c:pt idx="17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4B-4E76-81B9-C31A2898667E}"/>
            </c:ext>
          </c:extLst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957.51086956521738</c:v>
                </c:pt>
                <c:pt idx="1">
                  <c:v>966.189373743087</c:v>
                </c:pt>
                <c:pt idx="2">
                  <c:v>966.34386189144811</c:v>
                </c:pt>
                <c:pt idx="3">
                  <c:v>961.26859502217269</c:v>
                </c:pt>
                <c:pt idx="4">
                  <c:v>959.04372867034624</c:v>
                </c:pt>
                <c:pt idx="5">
                  <c:v>959.5615530695037</c:v>
                </c:pt>
                <c:pt idx="6">
                  <c:v>955.30826148587551</c:v>
                </c:pt>
                <c:pt idx="7">
                  <c:v>955.25760796558586</c:v>
                </c:pt>
                <c:pt idx="8">
                  <c:v>954.62205806266172</c:v>
                </c:pt>
                <c:pt idx="9">
                  <c:v>949.54219596610585</c:v>
                </c:pt>
                <c:pt idx="10">
                  <c:v>961.83002629603163</c:v>
                </c:pt>
                <c:pt idx="11">
                  <c:v>966.94640866873044</c:v>
                </c:pt>
                <c:pt idx="12">
                  <c:v>973.41886929182715</c:v>
                </c:pt>
                <c:pt idx="13">
                  <c:v>972.58808649428101</c:v>
                </c:pt>
                <c:pt idx="14">
                  <c:v>963.34467099758581</c:v>
                </c:pt>
                <c:pt idx="15">
                  <c:v>966.91287195984683</c:v>
                </c:pt>
                <c:pt idx="16">
                  <c:v>967.68791508929667</c:v>
                </c:pt>
                <c:pt idx="17">
                  <c:v>974.30683878584182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4B-4E76-81B9-C31A2898667E}"/>
            </c:ext>
          </c:extLst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22.021739130434753</c:v>
                </c:pt>
                <c:pt idx="1">
                  <c:v>28.03125</c:v>
                </c:pt>
                <c:pt idx="2">
                  <c:v>29.8425287356323</c:v>
                </c:pt>
                <c:pt idx="3">
                  <c:v>23.319999999999936</c:v>
                </c:pt>
                <c:pt idx="4">
                  <c:v>20.990909090909099</c:v>
                </c:pt>
                <c:pt idx="5">
                  <c:v>18.580000000000041</c:v>
                </c:pt>
                <c:pt idx="6">
                  <c:v>58.383076923076942</c:v>
                </c:pt>
                <c:pt idx="7">
                  <c:v>75.059565217391309</c:v>
                </c:pt>
                <c:pt idx="8">
                  <c:v>45.333333333333485</c:v>
                </c:pt>
                <c:pt idx="9">
                  <c:v>42.251879699248207</c:v>
                </c:pt>
                <c:pt idx="10">
                  <c:v>53.911204013378097</c:v>
                </c:pt>
                <c:pt idx="11">
                  <c:v>55.565000000000055</c:v>
                </c:pt>
                <c:pt idx="12">
                  <c:v>55.202592592592623</c:v>
                </c:pt>
                <c:pt idx="13">
                  <c:v>47.891621621621653</c:v>
                </c:pt>
                <c:pt idx="14">
                  <c:v>33.163157894736855</c:v>
                </c:pt>
                <c:pt idx="15">
                  <c:v>21.568583621215112</c:v>
                </c:pt>
                <c:pt idx="16">
                  <c:v>14.39454545454555</c:v>
                </c:pt>
                <c:pt idx="17">
                  <c:v>20.649999999999864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64B-4E76-81B9-C31A2898667E}"/>
            </c:ext>
          </c:extLst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917</c:v>
                </c:pt>
                <c:pt idx="1">
                  <c:v>917</c:v>
                </c:pt>
                <c:pt idx="2">
                  <c:v>917</c:v>
                </c:pt>
                <c:pt idx="3">
                  <c:v>917</c:v>
                </c:pt>
                <c:pt idx="4">
                  <c:v>917</c:v>
                </c:pt>
                <c:pt idx="5">
                  <c:v>917</c:v>
                </c:pt>
                <c:pt idx="6">
                  <c:v>917</c:v>
                </c:pt>
                <c:pt idx="7">
                  <c:v>917</c:v>
                </c:pt>
                <c:pt idx="8">
                  <c:v>917</c:v>
                </c:pt>
                <c:pt idx="9">
                  <c:v>917</c:v>
                </c:pt>
                <c:pt idx="10">
                  <c:v>917</c:v>
                </c:pt>
                <c:pt idx="11">
                  <c:v>917</c:v>
                </c:pt>
                <c:pt idx="12">
                  <c:v>917</c:v>
                </c:pt>
                <c:pt idx="13">
                  <c:v>917</c:v>
                </c:pt>
                <c:pt idx="14">
                  <c:v>917</c:v>
                </c:pt>
                <c:pt idx="15">
                  <c:v>917</c:v>
                </c:pt>
                <c:pt idx="16">
                  <c:v>917</c:v>
                </c:pt>
                <c:pt idx="17">
                  <c:v>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4B-4E76-81B9-C31A2898667E}"/>
            </c:ext>
          </c:extLst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1015</c:v>
                </c:pt>
                <c:pt idx="1">
                  <c:v>1015</c:v>
                </c:pt>
                <c:pt idx="2">
                  <c:v>1015</c:v>
                </c:pt>
                <c:pt idx="3">
                  <c:v>1015</c:v>
                </c:pt>
                <c:pt idx="4">
                  <c:v>1015</c:v>
                </c:pt>
                <c:pt idx="5">
                  <c:v>1015</c:v>
                </c:pt>
                <c:pt idx="6">
                  <c:v>1015</c:v>
                </c:pt>
                <c:pt idx="7">
                  <c:v>1015</c:v>
                </c:pt>
                <c:pt idx="8">
                  <c:v>1015</c:v>
                </c:pt>
                <c:pt idx="9">
                  <c:v>1015</c:v>
                </c:pt>
                <c:pt idx="10">
                  <c:v>1015</c:v>
                </c:pt>
                <c:pt idx="11">
                  <c:v>1015</c:v>
                </c:pt>
                <c:pt idx="12">
                  <c:v>1015</c:v>
                </c:pt>
                <c:pt idx="13">
                  <c:v>1015</c:v>
                </c:pt>
                <c:pt idx="14">
                  <c:v>1015</c:v>
                </c:pt>
                <c:pt idx="15">
                  <c:v>1015</c:v>
                </c:pt>
                <c:pt idx="16">
                  <c:v>1015</c:v>
                </c:pt>
                <c:pt idx="17">
                  <c:v>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64B-4E76-81B9-C31A28986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75904"/>
        <c:axId val="135676288"/>
      </c:lineChart>
      <c:catAx>
        <c:axId val="13567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67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676288"/>
        <c:scaling>
          <c:orientation val="minMax"/>
          <c:max val="1064"/>
          <c:min val="86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675904"/>
        <c:crosses val="autoZero"/>
        <c:crossBetween val="between"/>
        <c:majorUnit val="4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856"/>
          <c:y val="0.14098328763218199"/>
          <c:w val="0.16141764753633359"/>
          <c:h val="0.8590165934415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5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201.84375</c:v>
                </c:pt>
                <c:pt idx="2">
                  <c:v>203.96875</c:v>
                </c:pt>
                <c:pt idx="3">
                  <c:v>204.875</c:v>
                </c:pt>
                <c:pt idx="4">
                  <c:v>204.5625</c:v>
                </c:pt>
                <c:pt idx="5">
                  <c:v>203.1875</c:v>
                </c:pt>
                <c:pt idx="6">
                  <c:v>203.5</c:v>
                </c:pt>
                <c:pt idx="7">
                  <c:v>203.65625</c:v>
                </c:pt>
                <c:pt idx="8">
                  <c:v>203.53333333333333</c:v>
                </c:pt>
                <c:pt idx="9">
                  <c:v>204.89473684210526</c:v>
                </c:pt>
                <c:pt idx="10">
                  <c:v>205.94736842105263</c:v>
                </c:pt>
                <c:pt idx="11">
                  <c:v>202.28947368421052</c:v>
                </c:pt>
                <c:pt idx="12">
                  <c:v>202.51254826254828</c:v>
                </c:pt>
                <c:pt idx="13">
                  <c:v>202.07894736842104</c:v>
                </c:pt>
                <c:pt idx="14">
                  <c:v>202.42105263157896</c:v>
                </c:pt>
                <c:pt idx="15">
                  <c:v>202.3050193050193</c:v>
                </c:pt>
                <c:pt idx="16">
                  <c:v>201.68421052631578</c:v>
                </c:pt>
                <c:pt idx="17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47-456F-A647-296F2265E5BA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2">
                  <c:v>213.19195402298851</c:v>
                </c:pt>
                <c:pt idx="3">
                  <c:v>212.01466666666667</c:v>
                </c:pt>
                <c:pt idx="4">
                  <c:v>202.79855072463766</c:v>
                </c:pt>
                <c:pt idx="5">
                  <c:v>203.79425287356324</c:v>
                </c:pt>
                <c:pt idx="6">
                  <c:v>206.80240963855425</c:v>
                </c:pt>
                <c:pt idx="7">
                  <c:v>206.9746835443039</c:v>
                </c:pt>
                <c:pt idx="8">
                  <c:v>203.14366197183099</c:v>
                </c:pt>
                <c:pt idx="9">
                  <c:v>205.68888888888893</c:v>
                </c:pt>
                <c:pt idx="10">
                  <c:v>201.43513513513511</c:v>
                </c:pt>
                <c:pt idx="11">
                  <c:v>199.67794117647054</c:v>
                </c:pt>
                <c:pt idx="12">
                  <c:v>204.36521739130433</c:v>
                </c:pt>
                <c:pt idx="13">
                  <c:v>200.46493506493502</c:v>
                </c:pt>
                <c:pt idx="14">
                  <c:v>200.46493506493502</c:v>
                </c:pt>
                <c:pt idx="15">
                  <c:v>202.78124999999994</c:v>
                </c:pt>
                <c:pt idx="16">
                  <c:v>204.17356321839097</c:v>
                </c:pt>
                <c:pt idx="17">
                  <c:v>201.13707865168541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7-456F-A647-296F2265E5BA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1">
                  <c:v>205.56470588235294</c:v>
                </c:pt>
                <c:pt idx="2">
                  <c:v>202.3</c:v>
                </c:pt>
                <c:pt idx="3">
                  <c:v>204.78666666666666</c:v>
                </c:pt>
                <c:pt idx="4">
                  <c:v>194.79999999999995</c:v>
                </c:pt>
                <c:pt idx="5">
                  <c:v>202.57142857142861</c:v>
                </c:pt>
                <c:pt idx="6">
                  <c:v>196.51052631578949</c:v>
                </c:pt>
                <c:pt idx="7">
                  <c:v>200.12666666666667</c:v>
                </c:pt>
                <c:pt idx="8">
                  <c:v>204.11250000000001</c:v>
                </c:pt>
                <c:pt idx="9">
                  <c:v>205.11428571428573</c:v>
                </c:pt>
                <c:pt idx="10">
                  <c:v>201.13124999999997</c:v>
                </c:pt>
                <c:pt idx="11">
                  <c:v>199.41333333333336</c:v>
                </c:pt>
                <c:pt idx="12">
                  <c:v>200.27333333333334</c:v>
                </c:pt>
                <c:pt idx="13">
                  <c:v>199.625</c:v>
                </c:pt>
                <c:pt idx="14">
                  <c:v>200.25624999999997</c:v>
                </c:pt>
                <c:pt idx="15">
                  <c:v>205.00833333333333</c:v>
                </c:pt>
                <c:pt idx="16">
                  <c:v>199.08571428571429</c:v>
                </c:pt>
                <c:pt idx="17">
                  <c:v>195.58571428571426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47-456F-A647-296F2265E5BA}"/>
            </c:ext>
          </c:extLst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IgA!$E$3:$E$20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47-456F-A647-296F2265E5BA}"/>
            </c:ext>
          </c:extLst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203.3</c:v>
                </c:pt>
                <c:pt idx="2">
                  <c:v>207.55</c:v>
                </c:pt>
                <c:pt idx="3">
                  <c:v>204.61111111111111</c:v>
                </c:pt>
                <c:pt idx="4">
                  <c:v>202.77272727272728</c:v>
                </c:pt>
                <c:pt idx="5">
                  <c:v>202.38095238095238</c:v>
                </c:pt>
                <c:pt idx="6">
                  <c:v>203.10526315789474</c:v>
                </c:pt>
                <c:pt idx="7">
                  <c:v>207.71428571428572</c:v>
                </c:pt>
                <c:pt idx="8">
                  <c:v>206.47619047619048</c:v>
                </c:pt>
                <c:pt idx="9">
                  <c:v>204.22222222222223</c:v>
                </c:pt>
                <c:pt idx="10">
                  <c:v>205.65</c:v>
                </c:pt>
                <c:pt idx="11">
                  <c:v>201.35294117647058</c:v>
                </c:pt>
                <c:pt idx="12">
                  <c:v>203.13333333333333</c:v>
                </c:pt>
                <c:pt idx="13">
                  <c:v>203.82608695652175</c:v>
                </c:pt>
                <c:pt idx="14">
                  <c:v>201.64705882352942</c:v>
                </c:pt>
                <c:pt idx="15">
                  <c:v>201.94117647058823</c:v>
                </c:pt>
                <c:pt idx="16">
                  <c:v>200.68181818181819</c:v>
                </c:pt>
                <c:pt idx="17">
                  <c:v>202.1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47-456F-A647-296F2265E5BA}"/>
            </c:ext>
          </c:extLst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0">
                  <c:v>205.88235294117646</c:v>
                </c:pt>
                <c:pt idx="1">
                  <c:v>203.42307692307693</c:v>
                </c:pt>
                <c:pt idx="2">
                  <c:v>202.54411764705881</c:v>
                </c:pt>
                <c:pt idx="3">
                  <c:v>201.72413793103448</c:v>
                </c:pt>
                <c:pt idx="4">
                  <c:v>200.14912280701753</c:v>
                </c:pt>
                <c:pt idx="5">
                  <c:v>199.27777777777777</c:v>
                </c:pt>
                <c:pt idx="6">
                  <c:v>199</c:v>
                </c:pt>
                <c:pt idx="7">
                  <c:v>197.54347826086956</c:v>
                </c:pt>
                <c:pt idx="8">
                  <c:v>198.94252873563218</c:v>
                </c:pt>
                <c:pt idx="9">
                  <c:v>198.93209876543207</c:v>
                </c:pt>
                <c:pt idx="10">
                  <c:v>204.47058823529412</c:v>
                </c:pt>
                <c:pt idx="11">
                  <c:v>205.45679012345678</c:v>
                </c:pt>
                <c:pt idx="12">
                  <c:v>204.25925925925927</c:v>
                </c:pt>
                <c:pt idx="13">
                  <c:v>204.625</c:v>
                </c:pt>
                <c:pt idx="14">
                  <c:v>200.6</c:v>
                </c:pt>
                <c:pt idx="15">
                  <c:v>199.63157894736841</c:v>
                </c:pt>
                <c:pt idx="16">
                  <c:v>200.67391304347825</c:v>
                </c:pt>
                <c:pt idx="17">
                  <c:v>196.45652173913044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B47-456F-A647-296F2265E5BA}"/>
            </c:ext>
          </c:extLst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B47-456F-A647-296F2265E5BA}"/>
            </c:ext>
          </c:extLst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0">
                  <c:v>193</c:v>
                </c:pt>
                <c:pt idx="1">
                  <c:v>191.2</c:v>
                </c:pt>
                <c:pt idx="2">
                  <c:v>195.5</c:v>
                </c:pt>
                <c:pt idx="3">
                  <c:v>195.1</c:v>
                </c:pt>
                <c:pt idx="4">
                  <c:v>201.6</c:v>
                </c:pt>
                <c:pt idx="5">
                  <c:v>201.1</c:v>
                </c:pt>
                <c:pt idx="6">
                  <c:v>201.1</c:v>
                </c:pt>
                <c:pt idx="7">
                  <c:v>200.3</c:v>
                </c:pt>
                <c:pt idx="8">
                  <c:v>201.9</c:v>
                </c:pt>
                <c:pt idx="9">
                  <c:v>202.4</c:v>
                </c:pt>
                <c:pt idx="10">
                  <c:v>203.4</c:v>
                </c:pt>
                <c:pt idx="11">
                  <c:v>201.1</c:v>
                </c:pt>
                <c:pt idx="12">
                  <c:v>199</c:v>
                </c:pt>
                <c:pt idx="13">
                  <c:v>197</c:v>
                </c:pt>
                <c:pt idx="14">
                  <c:v>194.7</c:v>
                </c:pt>
                <c:pt idx="15">
                  <c:v>196.8</c:v>
                </c:pt>
                <c:pt idx="16">
                  <c:v>195.6</c:v>
                </c:pt>
                <c:pt idx="17">
                  <c:v>198.7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47-456F-A647-296F2265E5BA}"/>
            </c:ext>
          </c:extLst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1">
                  <c:v>205.4</c:v>
                </c:pt>
                <c:pt idx="2">
                  <c:v>206.34</c:v>
                </c:pt>
                <c:pt idx="3">
                  <c:v>206.28</c:v>
                </c:pt>
                <c:pt idx="4">
                  <c:v>204.04</c:v>
                </c:pt>
                <c:pt idx="5">
                  <c:v>199.46</c:v>
                </c:pt>
                <c:pt idx="6">
                  <c:v>198.5</c:v>
                </c:pt>
                <c:pt idx="7">
                  <c:v>198.31</c:v>
                </c:pt>
                <c:pt idx="8">
                  <c:v>199.6</c:v>
                </c:pt>
                <c:pt idx="9">
                  <c:v>199.89</c:v>
                </c:pt>
                <c:pt idx="10">
                  <c:v>198.2</c:v>
                </c:pt>
                <c:pt idx="11">
                  <c:v>200.94</c:v>
                </c:pt>
                <c:pt idx="12">
                  <c:v>203.93</c:v>
                </c:pt>
                <c:pt idx="13">
                  <c:v>207.6</c:v>
                </c:pt>
                <c:pt idx="14">
                  <c:v>208.02</c:v>
                </c:pt>
                <c:pt idx="15">
                  <c:v>208.44</c:v>
                </c:pt>
                <c:pt idx="16">
                  <c:v>198.56</c:v>
                </c:pt>
                <c:pt idx="17">
                  <c:v>195.78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B47-456F-A647-296F2265E5BA}"/>
            </c:ext>
          </c:extLst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B47-456F-A647-296F2265E5BA}"/>
            </c:ext>
          </c:extLst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202</c:v>
                </c:pt>
                <c:pt idx="1">
                  <c:v>202</c:v>
                </c:pt>
                <c:pt idx="2">
                  <c:v>202</c:v>
                </c:pt>
                <c:pt idx="3">
                  <c:v>202</c:v>
                </c:pt>
                <c:pt idx="4">
                  <c:v>202</c:v>
                </c:pt>
                <c:pt idx="5">
                  <c:v>202</c:v>
                </c:pt>
                <c:pt idx="6">
                  <c:v>202</c:v>
                </c:pt>
                <c:pt idx="7">
                  <c:v>202</c:v>
                </c:pt>
                <c:pt idx="8">
                  <c:v>202</c:v>
                </c:pt>
                <c:pt idx="9">
                  <c:v>202</c:v>
                </c:pt>
                <c:pt idx="10">
                  <c:v>202</c:v>
                </c:pt>
                <c:pt idx="11">
                  <c:v>202</c:v>
                </c:pt>
                <c:pt idx="12">
                  <c:v>202</c:v>
                </c:pt>
                <c:pt idx="13">
                  <c:v>202</c:v>
                </c:pt>
                <c:pt idx="14">
                  <c:v>202</c:v>
                </c:pt>
                <c:pt idx="15">
                  <c:v>202</c:v>
                </c:pt>
                <c:pt idx="16">
                  <c:v>202</c:v>
                </c:pt>
                <c:pt idx="17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47-456F-A647-296F2265E5BA}"/>
            </c:ext>
          </c:extLst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199.44117647058823</c:v>
                </c:pt>
                <c:pt idx="1">
                  <c:v>201.78858880090499</c:v>
                </c:pt>
                <c:pt idx="2">
                  <c:v>204.48497452429245</c:v>
                </c:pt>
                <c:pt idx="3">
                  <c:v>204.19879748221123</c:v>
                </c:pt>
                <c:pt idx="4">
                  <c:v>201.53184297205462</c:v>
                </c:pt>
                <c:pt idx="5">
                  <c:v>201.68170165767455</c:v>
                </c:pt>
                <c:pt idx="6">
                  <c:v>201.21688558746263</c:v>
                </c:pt>
                <c:pt idx="7">
                  <c:v>202.08933774087512</c:v>
                </c:pt>
                <c:pt idx="8">
                  <c:v>202.52974493099813</c:v>
                </c:pt>
                <c:pt idx="9">
                  <c:v>203.0203189189906</c:v>
                </c:pt>
                <c:pt idx="10">
                  <c:v>202.890620255926</c:v>
                </c:pt>
                <c:pt idx="11">
                  <c:v>201.46149707056313</c:v>
                </c:pt>
                <c:pt idx="12">
                  <c:v>202.49624165425411</c:v>
                </c:pt>
                <c:pt idx="13">
                  <c:v>202.17428134141113</c:v>
                </c:pt>
                <c:pt idx="14">
                  <c:v>201.15847093143478</c:v>
                </c:pt>
                <c:pt idx="15">
                  <c:v>202.41533686518707</c:v>
                </c:pt>
                <c:pt idx="16">
                  <c:v>200.06560275081674</c:v>
                </c:pt>
                <c:pt idx="17">
                  <c:v>198.82275923950434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B47-456F-A647-296F2265E5BA}"/>
            </c:ext>
          </c:extLst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12.882352941176464</c:v>
                </c:pt>
                <c:pt idx="1">
                  <c:v>14.364705882352951</c:v>
                </c:pt>
                <c:pt idx="2">
                  <c:v>17.691954022988511</c:v>
                </c:pt>
                <c:pt idx="3">
                  <c:v>16.914666666666676</c:v>
                </c:pt>
                <c:pt idx="4">
                  <c:v>9.7625000000000455</c:v>
                </c:pt>
                <c:pt idx="5">
                  <c:v>4.5164750957854665</c:v>
                </c:pt>
                <c:pt idx="6">
                  <c:v>10.291883322764761</c:v>
                </c:pt>
                <c:pt idx="7">
                  <c:v>10.17080745341616</c:v>
                </c:pt>
                <c:pt idx="8">
                  <c:v>7.5336617405583013</c:v>
                </c:pt>
                <c:pt idx="9">
                  <c:v>6.7567901234568524</c:v>
                </c:pt>
                <c:pt idx="10">
                  <c:v>7.7473684210526415</c:v>
                </c:pt>
                <c:pt idx="11">
                  <c:v>6.0434567901234288</c:v>
                </c:pt>
                <c:pt idx="12">
                  <c:v>5.3652173913043271</c:v>
                </c:pt>
                <c:pt idx="13">
                  <c:v>10.599999999999994</c:v>
                </c:pt>
                <c:pt idx="14">
                  <c:v>13.320000000000022</c:v>
                </c:pt>
                <c:pt idx="15">
                  <c:v>11.639999999999986</c:v>
                </c:pt>
                <c:pt idx="16">
                  <c:v>8.5735632183909729</c:v>
                </c:pt>
                <c:pt idx="17">
                  <c:v>6.5142857142857338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B47-456F-A647-296F2265E5BA}"/>
            </c:ext>
          </c:extLst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181</c:v>
                </c:pt>
                <c:pt idx="1">
                  <c:v>181</c:v>
                </c:pt>
                <c:pt idx="2">
                  <c:v>181</c:v>
                </c:pt>
                <c:pt idx="3">
                  <c:v>181</c:v>
                </c:pt>
                <c:pt idx="4">
                  <c:v>181</c:v>
                </c:pt>
                <c:pt idx="5">
                  <c:v>181</c:v>
                </c:pt>
                <c:pt idx="6">
                  <c:v>181</c:v>
                </c:pt>
                <c:pt idx="7">
                  <c:v>181</c:v>
                </c:pt>
                <c:pt idx="8">
                  <c:v>181</c:v>
                </c:pt>
                <c:pt idx="9">
                  <c:v>181</c:v>
                </c:pt>
                <c:pt idx="10">
                  <c:v>181</c:v>
                </c:pt>
                <c:pt idx="11">
                  <c:v>181</c:v>
                </c:pt>
                <c:pt idx="12">
                  <c:v>181</c:v>
                </c:pt>
                <c:pt idx="13">
                  <c:v>181</c:v>
                </c:pt>
                <c:pt idx="14">
                  <c:v>181</c:v>
                </c:pt>
                <c:pt idx="15">
                  <c:v>181</c:v>
                </c:pt>
                <c:pt idx="16">
                  <c:v>181</c:v>
                </c:pt>
                <c:pt idx="17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47-456F-A647-296F2265E5BA}"/>
            </c:ext>
          </c:extLst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223</c:v>
                </c:pt>
                <c:pt idx="1">
                  <c:v>223</c:v>
                </c:pt>
                <c:pt idx="2">
                  <c:v>223</c:v>
                </c:pt>
                <c:pt idx="3">
                  <c:v>223</c:v>
                </c:pt>
                <c:pt idx="4">
                  <c:v>223</c:v>
                </c:pt>
                <c:pt idx="5">
                  <c:v>223</c:v>
                </c:pt>
                <c:pt idx="6">
                  <c:v>223</c:v>
                </c:pt>
                <c:pt idx="7">
                  <c:v>223</c:v>
                </c:pt>
                <c:pt idx="8">
                  <c:v>223</c:v>
                </c:pt>
                <c:pt idx="9">
                  <c:v>223</c:v>
                </c:pt>
                <c:pt idx="10">
                  <c:v>223</c:v>
                </c:pt>
                <c:pt idx="11">
                  <c:v>223</c:v>
                </c:pt>
                <c:pt idx="12">
                  <c:v>223</c:v>
                </c:pt>
                <c:pt idx="13">
                  <c:v>223</c:v>
                </c:pt>
                <c:pt idx="14">
                  <c:v>223</c:v>
                </c:pt>
                <c:pt idx="15">
                  <c:v>223</c:v>
                </c:pt>
                <c:pt idx="16">
                  <c:v>223</c:v>
                </c:pt>
                <c:pt idx="17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B47-456F-A647-296F2265E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20800"/>
        <c:axId val="135822720"/>
      </c:lineChart>
      <c:catAx>
        <c:axId val="135820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82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822720"/>
        <c:scaling>
          <c:orientation val="minMax"/>
          <c:max val="244"/>
          <c:min val="1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820800"/>
        <c:crosses val="autoZero"/>
        <c:crossBetween val="between"/>
        <c:majorUnit val="2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04"/>
          <c:y val="0.11731506934414238"/>
          <c:w val="0.16141759652306603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91</c:v>
                </c:pt>
                <c:pt idx="2">
                  <c:v>89.40625</c:v>
                </c:pt>
                <c:pt idx="3">
                  <c:v>88.8125</c:v>
                </c:pt>
                <c:pt idx="4">
                  <c:v>87.4375</c:v>
                </c:pt>
                <c:pt idx="5">
                  <c:v>86.625</c:v>
                </c:pt>
                <c:pt idx="6">
                  <c:v>88.625</c:v>
                </c:pt>
                <c:pt idx="7">
                  <c:v>88.3125</c:v>
                </c:pt>
                <c:pt idx="8">
                  <c:v>88.533333333333331</c:v>
                </c:pt>
                <c:pt idx="9">
                  <c:v>88.921052631578945</c:v>
                </c:pt>
                <c:pt idx="10">
                  <c:v>88.5</c:v>
                </c:pt>
                <c:pt idx="11">
                  <c:v>88.078947368421055</c:v>
                </c:pt>
                <c:pt idx="12">
                  <c:v>88.555984555984551</c:v>
                </c:pt>
                <c:pt idx="13">
                  <c:v>88.71052631578948</c:v>
                </c:pt>
                <c:pt idx="14">
                  <c:v>89.5</c:v>
                </c:pt>
                <c:pt idx="15">
                  <c:v>88.779922779922785</c:v>
                </c:pt>
                <c:pt idx="16">
                  <c:v>88.34210526315789</c:v>
                </c:pt>
                <c:pt idx="17">
                  <c:v>89.40625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43-4F9F-B8F6-58DEBAAC92F6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2">
                  <c:v>90.642528735632197</c:v>
                </c:pt>
                <c:pt idx="3">
                  <c:v>88.711999999999989</c:v>
                </c:pt>
                <c:pt idx="4">
                  <c:v>85.692405063291091</c:v>
                </c:pt>
                <c:pt idx="5">
                  <c:v>84.983529411764692</c:v>
                </c:pt>
                <c:pt idx="6">
                  <c:v>86.268292682926869</c:v>
                </c:pt>
                <c:pt idx="7">
                  <c:v>87.110256410256412</c:v>
                </c:pt>
                <c:pt idx="8">
                  <c:v>84.914084507042276</c:v>
                </c:pt>
                <c:pt idx="9">
                  <c:v>87.370833333333323</c:v>
                </c:pt>
                <c:pt idx="10">
                  <c:v>88.297260273972583</c:v>
                </c:pt>
                <c:pt idx="11">
                  <c:v>88.064705882352939</c:v>
                </c:pt>
                <c:pt idx="12">
                  <c:v>87.523943661971842</c:v>
                </c:pt>
                <c:pt idx="13">
                  <c:v>87.018181818181816</c:v>
                </c:pt>
                <c:pt idx="14">
                  <c:v>87.018181818181816</c:v>
                </c:pt>
                <c:pt idx="15">
                  <c:v>91.716249999999931</c:v>
                </c:pt>
                <c:pt idx="16">
                  <c:v>91.00344827586207</c:v>
                </c:pt>
                <c:pt idx="17">
                  <c:v>86.808450704225336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43-4F9F-B8F6-58DEBAAC92F6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1">
                  <c:v>87.2</c:v>
                </c:pt>
                <c:pt idx="2">
                  <c:v>88.211111111111109</c:v>
                </c:pt>
                <c:pt idx="3">
                  <c:v>88.735294117647058</c:v>
                </c:pt>
                <c:pt idx="4">
                  <c:v>88.823529411764724</c:v>
                </c:pt>
                <c:pt idx="5">
                  <c:v>87.972222222222214</c:v>
                </c:pt>
                <c:pt idx="6">
                  <c:v>87.209523809523802</c:v>
                </c:pt>
                <c:pt idx="7">
                  <c:v>86.873333333333306</c:v>
                </c:pt>
                <c:pt idx="8">
                  <c:v>87.306666666666644</c:v>
                </c:pt>
                <c:pt idx="9">
                  <c:v>87.853333333333339</c:v>
                </c:pt>
                <c:pt idx="10">
                  <c:v>88.577777777777797</c:v>
                </c:pt>
                <c:pt idx="11">
                  <c:v>90.179999999999993</c:v>
                </c:pt>
                <c:pt idx="12">
                  <c:v>89.15384615384616</c:v>
                </c:pt>
                <c:pt idx="13">
                  <c:v>88.594117647058837</c:v>
                </c:pt>
                <c:pt idx="14">
                  <c:v>88.137499999999989</c:v>
                </c:pt>
                <c:pt idx="15">
                  <c:v>88.094117647058837</c:v>
                </c:pt>
                <c:pt idx="16">
                  <c:v>87.557894736842101</c:v>
                </c:pt>
                <c:pt idx="17">
                  <c:v>86.205555555555577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43-4F9F-B8F6-58DEBAAC92F6}"/>
            </c:ext>
          </c:extLst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IgM!$E$3:$E$20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43-4F9F-B8F6-58DEBAAC92F6}"/>
            </c:ext>
          </c:extLst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88.05</c:v>
                </c:pt>
                <c:pt idx="2">
                  <c:v>90.05</c:v>
                </c:pt>
                <c:pt idx="3">
                  <c:v>88.944444444444443</c:v>
                </c:pt>
                <c:pt idx="4">
                  <c:v>87.545454545454547</c:v>
                </c:pt>
                <c:pt idx="5">
                  <c:v>87.857142857142861</c:v>
                </c:pt>
                <c:pt idx="6">
                  <c:v>88.473684210526315</c:v>
                </c:pt>
                <c:pt idx="7">
                  <c:v>88.61904761904762</c:v>
                </c:pt>
                <c:pt idx="8">
                  <c:v>89.523809523809518</c:v>
                </c:pt>
                <c:pt idx="9">
                  <c:v>87.5</c:v>
                </c:pt>
                <c:pt idx="10">
                  <c:v>88.7</c:v>
                </c:pt>
                <c:pt idx="11">
                  <c:v>88.352941176470594</c:v>
                </c:pt>
                <c:pt idx="12">
                  <c:v>88.533333333333331</c:v>
                </c:pt>
                <c:pt idx="13">
                  <c:v>88.173913043478265</c:v>
                </c:pt>
                <c:pt idx="14">
                  <c:v>88.529411764705884</c:v>
                </c:pt>
                <c:pt idx="15">
                  <c:v>87.17647058823529</c:v>
                </c:pt>
                <c:pt idx="16">
                  <c:v>88.227272727272734</c:v>
                </c:pt>
                <c:pt idx="17">
                  <c:v>87.4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43-4F9F-B8F6-58DEBAAC92F6}"/>
            </c:ext>
          </c:extLst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0">
                  <c:v>88.072463768115952</c:v>
                </c:pt>
                <c:pt idx="1">
                  <c:v>90.602564102564116</c:v>
                </c:pt>
                <c:pt idx="2">
                  <c:v>91.698198198198185</c:v>
                </c:pt>
                <c:pt idx="3">
                  <c:v>91.580459770114928</c:v>
                </c:pt>
                <c:pt idx="4">
                  <c:v>87.644927536231876</c:v>
                </c:pt>
                <c:pt idx="5">
                  <c:v>88.074074074074076</c:v>
                </c:pt>
                <c:pt idx="6">
                  <c:v>87.942307692307693</c:v>
                </c:pt>
                <c:pt idx="7">
                  <c:v>83.304347826086953</c:v>
                </c:pt>
                <c:pt idx="8">
                  <c:v>81.568965517241381</c:v>
                </c:pt>
                <c:pt idx="9">
                  <c:v>81.518518518518519</c:v>
                </c:pt>
                <c:pt idx="10">
                  <c:v>88.986486486486484</c:v>
                </c:pt>
                <c:pt idx="11">
                  <c:v>88.857142857142861</c:v>
                </c:pt>
                <c:pt idx="12">
                  <c:v>88.462962962962962</c:v>
                </c:pt>
                <c:pt idx="13">
                  <c:v>88.069444444444443</c:v>
                </c:pt>
                <c:pt idx="14">
                  <c:v>87.928571428571431</c:v>
                </c:pt>
                <c:pt idx="15">
                  <c:v>87.223684210526315</c:v>
                </c:pt>
                <c:pt idx="16">
                  <c:v>87.59615384615384</c:v>
                </c:pt>
                <c:pt idx="17">
                  <c:v>90.108695652173907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B43-4F9F-B8F6-58DEBAAC92F6}"/>
            </c:ext>
          </c:extLst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B43-4F9F-B8F6-58DEBAAC92F6}"/>
            </c:ext>
          </c:extLst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0">
                  <c:v>88.5</c:v>
                </c:pt>
                <c:pt idx="1">
                  <c:v>88.6</c:v>
                </c:pt>
                <c:pt idx="2">
                  <c:v>86.9</c:v>
                </c:pt>
                <c:pt idx="3">
                  <c:v>87</c:v>
                </c:pt>
                <c:pt idx="4">
                  <c:v>86.2</c:v>
                </c:pt>
                <c:pt idx="5">
                  <c:v>86.2</c:v>
                </c:pt>
                <c:pt idx="6">
                  <c:v>86.2</c:v>
                </c:pt>
                <c:pt idx="7">
                  <c:v>85.6</c:v>
                </c:pt>
                <c:pt idx="8">
                  <c:v>86.2</c:v>
                </c:pt>
                <c:pt idx="9">
                  <c:v>84.2</c:v>
                </c:pt>
                <c:pt idx="10">
                  <c:v>86.2</c:v>
                </c:pt>
                <c:pt idx="11">
                  <c:v>85</c:v>
                </c:pt>
                <c:pt idx="12">
                  <c:v>84.8</c:v>
                </c:pt>
                <c:pt idx="13">
                  <c:v>85.6</c:v>
                </c:pt>
                <c:pt idx="14">
                  <c:v>86.1</c:v>
                </c:pt>
                <c:pt idx="15">
                  <c:v>85.8</c:v>
                </c:pt>
                <c:pt idx="16">
                  <c:v>85.7</c:v>
                </c:pt>
                <c:pt idx="17">
                  <c:v>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B43-4F9F-B8F6-58DEBAAC92F6}"/>
            </c:ext>
          </c:extLst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1">
                  <c:v>88.32</c:v>
                </c:pt>
                <c:pt idx="2">
                  <c:v>88.6</c:v>
                </c:pt>
                <c:pt idx="3">
                  <c:v>89.6</c:v>
                </c:pt>
                <c:pt idx="4">
                  <c:v>88.15</c:v>
                </c:pt>
                <c:pt idx="5">
                  <c:v>88.12</c:v>
                </c:pt>
                <c:pt idx="6">
                  <c:v>89.22</c:v>
                </c:pt>
                <c:pt idx="7">
                  <c:v>87.58</c:v>
                </c:pt>
                <c:pt idx="8">
                  <c:v>86.89</c:v>
                </c:pt>
                <c:pt idx="9">
                  <c:v>87.15</c:v>
                </c:pt>
                <c:pt idx="10">
                  <c:v>89.44</c:v>
                </c:pt>
                <c:pt idx="11">
                  <c:v>89.33</c:v>
                </c:pt>
                <c:pt idx="12">
                  <c:v>88.4</c:v>
                </c:pt>
                <c:pt idx="13">
                  <c:v>89.12</c:v>
                </c:pt>
                <c:pt idx="14">
                  <c:v>88.48</c:v>
                </c:pt>
                <c:pt idx="15">
                  <c:v>86.23</c:v>
                </c:pt>
                <c:pt idx="16">
                  <c:v>84.98</c:v>
                </c:pt>
                <c:pt idx="17">
                  <c:v>84.08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B43-4F9F-B8F6-58DEBAAC92F6}"/>
            </c:ext>
          </c:extLst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B43-4F9F-B8F6-58DEBAAC92F6}"/>
            </c:ext>
          </c:extLst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88</c:v>
                </c:pt>
                <c:pt idx="9">
                  <c:v>88</c:v>
                </c:pt>
                <c:pt idx="10">
                  <c:v>88</c:v>
                </c:pt>
                <c:pt idx="11">
                  <c:v>88</c:v>
                </c:pt>
                <c:pt idx="12">
                  <c:v>88</c:v>
                </c:pt>
                <c:pt idx="13">
                  <c:v>88</c:v>
                </c:pt>
                <c:pt idx="14">
                  <c:v>88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B43-4F9F-B8F6-58DEBAAC92F6}"/>
            </c:ext>
          </c:extLst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88.286231884057969</c:v>
                </c:pt>
                <c:pt idx="1">
                  <c:v>88.962094017094003</c:v>
                </c:pt>
                <c:pt idx="2">
                  <c:v>89.358298292134492</c:v>
                </c:pt>
                <c:pt idx="3">
                  <c:v>89.054956904600928</c:v>
                </c:pt>
                <c:pt idx="4">
                  <c:v>87.356259508106035</c:v>
                </c:pt>
                <c:pt idx="5">
                  <c:v>87.118852652171981</c:v>
                </c:pt>
                <c:pt idx="6">
                  <c:v>87.705544056469236</c:v>
                </c:pt>
                <c:pt idx="7">
                  <c:v>86.771355026960606</c:v>
                </c:pt>
                <c:pt idx="8">
                  <c:v>86.419551364013302</c:v>
                </c:pt>
                <c:pt idx="9">
                  <c:v>86.359105402394874</c:v>
                </c:pt>
                <c:pt idx="10">
                  <c:v>88.385932076890995</c:v>
                </c:pt>
                <c:pt idx="11">
                  <c:v>88.266248183483938</c:v>
                </c:pt>
                <c:pt idx="12">
                  <c:v>87.918581524014115</c:v>
                </c:pt>
                <c:pt idx="13">
                  <c:v>87.898026181278979</c:v>
                </c:pt>
                <c:pt idx="14">
                  <c:v>87.956237858779886</c:v>
                </c:pt>
                <c:pt idx="15">
                  <c:v>87.860063603677602</c:v>
                </c:pt>
                <c:pt idx="16">
                  <c:v>87.629553549898375</c:v>
                </c:pt>
                <c:pt idx="17">
                  <c:v>87.244135987422126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B43-4F9F-B8F6-58DEBAAC92F6}"/>
            </c:ext>
          </c:extLst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0.42753623188404788</c:v>
                </c:pt>
                <c:pt idx="1">
                  <c:v>3.7999999999999972</c:v>
                </c:pt>
                <c:pt idx="2">
                  <c:v>4.7981981981981789</c:v>
                </c:pt>
                <c:pt idx="3">
                  <c:v>4.5804597701149277</c:v>
                </c:pt>
                <c:pt idx="4">
                  <c:v>3.1311243484736337</c:v>
                </c:pt>
                <c:pt idx="5">
                  <c:v>3.1364705882353121</c:v>
                </c:pt>
                <c:pt idx="6">
                  <c:v>3.019999999999996</c:v>
                </c:pt>
                <c:pt idx="7">
                  <c:v>5.314699792960667</c:v>
                </c:pt>
                <c:pt idx="8">
                  <c:v>7.9548440065681376</c:v>
                </c:pt>
                <c:pt idx="9">
                  <c:v>7.4025341130604261</c:v>
                </c:pt>
                <c:pt idx="10">
                  <c:v>3.2399999999999949</c:v>
                </c:pt>
                <c:pt idx="11">
                  <c:v>5.1799999999999926</c:v>
                </c:pt>
                <c:pt idx="12">
                  <c:v>4.3538461538461632</c:v>
                </c:pt>
                <c:pt idx="13">
                  <c:v>3.5200000000000102</c:v>
                </c:pt>
                <c:pt idx="14">
                  <c:v>3.4000000000000057</c:v>
                </c:pt>
                <c:pt idx="15">
                  <c:v>5.9162499999999341</c:v>
                </c:pt>
                <c:pt idx="16">
                  <c:v>6.0234482758620658</c:v>
                </c:pt>
                <c:pt idx="17">
                  <c:v>6.0286956521739086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B43-4F9F-B8F6-58DEBAAC92F6}"/>
            </c:ext>
          </c:extLst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79</c:v>
                </c:pt>
                <c:pt idx="1">
                  <c:v>79</c:v>
                </c:pt>
                <c:pt idx="2">
                  <c:v>79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79</c:v>
                </c:pt>
                <c:pt idx="7">
                  <c:v>79</c:v>
                </c:pt>
                <c:pt idx="8">
                  <c:v>79</c:v>
                </c:pt>
                <c:pt idx="9">
                  <c:v>79</c:v>
                </c:pt>
                <c:pt idx="10">
                  <c:v>79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B43-4F9F-B8F6-58DEBAAC92F6}"/>
            </c:ext>
          </c:extLst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B43-4F9F-B8F6-58DEBAAC9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38176"/>
        <c:axId val="135539712"/>
      </c:lineChart>
      <c:catAx>
        <c:axId val="13553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539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5539712"/>
        <c:scaling>
          <c:orientation val="minMax"/>
          <c:max val="106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538176"/>
        <c:crosses val="autoZero"/>
        <c:crossBetween val="between"/>
        <c:majorUnit val="9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558"/>
          <c:y val="0.12558008096345968"/>
          <c:w val="0.16141765160357069"/>
          <c:h val="0.848190026109540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252878073612"/>
          <c:y val="7.6923192492777168E-2"/>
          <c:w val="0.61255694807615624"/>
          <c:h val="0.78461656342632657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LDL!$B$3:$B$20</c:f>
              <c:numCache>
                <c:formatCode>0.0</c:formatCode>
                <c:ptCount val="18"/>
                <c:pt idx="1">
                  <c:v>81.375</c:v>
                </c:pt>
                <c:pt idx="2">
                  <c:v>81.59375</c:v>
                </c:pt>
                <c:pt idx="3">
                  <c:v>81.625</c:v>
                </c:pt>
                <c:pt idx="4">
                  <c:v>80.84375</c:v>
                </c:pt>
                <c:pt idx="5">
                  <c:v>80.28125</c:v>
                </c:pt>
                <c:pt idx="6">
                  <c:v>80.84375</c:v>
                </c:pt>
                <c:pt idx="7">
                  <c:v>79.90625</c:v>
                </c:pt>
                <c:pt idx="8">
                  <c:v>80</c:v>
                </c:pt>
                <c:pt idx="9">
                  <c:v>80.10526315789474</c:v>
                </c:pt>
                <c:pt idx="10">
                  <c:v>80.631578947368425</c:v>
                </c:pt>
                <c:pt idx="11">
                  <c:v>80.315789473684205</c:v>
                </c:pt>
                <c:pt idx="12">
                  <c:v>80.222007722007717</c:v>
                </c:pt>
                <c:pt idx="13">
                  <c:v>80.131578947368425</c:v>
                </c:pt>
                <c:pt idx="14">
                  <c:v>80.05263157894737</c:v>
                </c:pt>
                <c:pt idx="15">
                  <c:v>79.9449806949807</c:v>
                </c:pt>
                <c:pt idx="16">
                  <c:v>79.84210526315789</c:v>
                </c:pt>
                <c:pt idx="17">
                  <c:v>79.71875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2E-4B60-B016-578BCCB46504}"/>
            </c:ext>
          </c:extLst>
        </c:ser>
        <c:ser>
          <c:idx val="1"/>
          <c:order val="1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LDL!$D$3:$D$20</c:f>
              <c:numCache>
                <c:formatCode>0.0</c:formatCode>
                <c:ptCount val="18"/>
                <c:pt idx="1">
                  <c:v>80.266666666666666</c:v>
                </c:pt>
                <c:pt idx="2">
                  <c:v>80.277777777777771</c:v>
                </c:pt>
                <c:pt idx="3">
                  <c:v>79.352941176470594</c:v>
                </c:pt>
                <c:pt idx="4">
                  <c:v>79.45</c:v>
                </c:pt>
                <c:pt idx="5">
                  <c:v>79.142857142857139</c:v>
                </c:pt>
                <c:pt idx="6">
                  <c:v>75.526315789473685</c:v>
                </c:pt>
                <c:pt idx="7">
                  <c:v>79.470588235294116</c:v>
                </c:pt>
                <c:pt idx="8">
                  <c:v>80.3</c:v>
                </c:pt>
                <c:pt idx="9">
                  <c:v>80.263157894736835</c:v>
                </c:pt>
                <c:pt idx="10">
                  <c:v>79.611111111111114</c:v>
                </c:pt>
                <c:pt idx="11">
                  <c:v>79.17647058823529</c:v>
                </c:pt>
                <c:pt idx="12">
                  <c:v>80.8125</c:v>
                </c:pt>
                <c:pt idx="13">
                  <c:v>81.090909090909093</c:v>
                </c:pt>
                <c:pt idx="14">
                  <c:v>80.529411764705884</c:v>
                </c:pt>
                <c:pt idx="15">
                  <c:v>80.3125</c:v>
                </c:pt>
                <c:pt idx="16">
                  <c:v>79.625</c:v>
                </c:pt>
                <c:pt idx="17">
                  <c:v>78.526315789473685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2E-4B60-B016-578BCCB46504}"/>
            </c:ext>
          </c:extLst>
        </c:ser>
        <c:ser>
          <c:idx val="5"/>
          <c:order val="2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LDL!$F$3:$F$20</c:f>
              <c:numCache>
                <c:formatCode>0.0</c:formatCode>
                <c:ptCount val="18"/>
                <c:pt idx="1">
                  <c:v>81.5</c:v>
                </c:pt>
                <c:pt idx="2">
                  <c:v>81.400000000000006</c:v>
                </c:pt>
                <c:pt idx="3">
                  <c:v>80.555555555555557</c:v>
                </c:pt>
                <c:pt idx="4">
                  <c:v>80.772727272727266</c:v>
                </c:pt>
                <c:pt idx="5">
                  <c:v>81.142857142857139</c:v>
                </c:pt>
                <c:pt idx="6">
                  <c:v>81.21052631578948</c:v>
                </c:pt>
                <c:pt idx="7">
                  <c:v>80.476190476190482</c:v>
                </c:pt>
                <c:pt idx="8">
                  <c:v>80.333333333333329</c:v>
                </c:pt>
                <c:pt idx="9">
                  <c:v>80.888888888888886</c:v>
                </c:pt>
                <c:pt idx="10">
                  <c:v>81.25</c:v>
                </c:pt>
                <c:pt idx="11">
                  <c:v>81.235294117647058</c:v>
                </c:pt>
                <c:pt idx="12">
                  <c:v>81.266666666666666</c:v>
                </c:pt>
                <c:pt idx="13">
                  <c:v>80</c:v>
                </c:pt>
                <c:pt idx="14">
                  <c:v>80.058823529411768</c:v>
                </c:pt>
                <c:pt idx="15">
                  <c:v>80</c:v>
                </c:pt>
                <c:pt idx="16">
                  <c:v>80.454545454545453</c:v>
                </c:pt>
                <c:pt idx="17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2E-4B60-B016-578BCCB46504}"/>
            </c:ext>
          </c:extLst>
        </c:ser>
        <c:ser>
          <c:idx val="7"/>
          <c:order val="3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val>
            <c:numRef>
              <c:f>LDL!$I$3:$I$20</c:f>
              <c:numCache>
                <c:formatCode>0.0</c:formatCode>
                <c:ptCount val="18"/>
                <c:pt idx="0">
                  <c:v>81.2</c:v>
                </c:pt>
                <c:pt idx="1">
                  <c:v>80.900000000000006</c:v>
                </c:pt>
                <c:pt idx="2">
                  <c:v>80.900000000000006</c:v>
                </c:pt>
                <c:pt idx="3">
                  <c:v>80.7</c:v>
                </c:pt>
                <c:pt idx="4">
                  <c:v>80</c:v>
                </c:pt>
                <c:pt idx="5">
                  <c:v>79.900000000000006</c:v>
                </c:pt>
                <c:pt idx="6">
                  <c:v>79.599999999999994</c:v>
                </c:pt>
                <c:pt idx="7">
                  <c:v>76.8</c:v>
                </c:pt>
                <c:pt idx="8">
                  <c:v>79.8</c:v>
                </c:pt>
                <c:pt idx="9">
                  <c:v>78.599999999999994</c:v>
                </c:pt>
                <c:pt idx="10">
                  <c:v>76.099999999999994</c:v>
                </c:pt>
                <c:pt idx="11">
                  <c:v>76</c:v>
                </c:pt>
                <c:pt idx="12">
                  <c:v>75.8</c:v>
                </c:pt>
                <c:pt idx="13">
                  <c:v>77.400000000000006</c:v>
                </c:pt>
                <c:pt idx="14">
                  <c:v>78.7</c:v>
                </c:pt>
                <c:pt idx="15">
                  <c:v>78.900000000000006</c:v>
                </c:pt>
                <c:pt idx="16">
                  <c:v>79.5</c:v>
                </c:pt>
                <c:pt idx="17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2E-4B60-B016-578BCCB46504}"/>
            </c:ext>
          </c:extLst>
        </c:ser>
        <c:ser>
          <c:idx val="2"/>
          <c:order val="4"/>
          <c:tx>
            <c:strRef>
              <c:f>LDL!$L$2</c:f>
              <c:strCache>
                <c:ptCount val="1"/>
                <c:pt idx="0">
                  <c:v>日立化成認証値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2E-4B60-B016-578BCCB46504}"/>
            </c:ext>
          </c:extLst>
        </c:ser>
        <c:ser>
          <c:idx val="4"/>
          <c:order val="5"/>
          <c:tx>
            <c:strRef>
              <c:f>LDL!$M$2</c:f>
              <c:strCache>
                <c:ptCount val="1"/>
                <c:pt idx="0">
                  <c:v>日立化成DS平均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81.2</c:v>
                </c:pt>
                <c:pt idx="1">
                  <c:v>81.010416666666657</c:v>
                </c:pt>
                <c:pt idx="2">
                  <c:v>81.042881944444446</c:v>
                </c:pt>
                <c:pt idx="3">
                  <c:v>80.558374183006535</c:v>
                </c:pt>
                <c:pt idx="4">
                  <c:v>80.26661931818181</c:v>
                </c:pt>
                <c:pt idx="5">
                  <c:v>80.116741071428578</c:v>
                </c:pt>
                <c:pt idx="6">
                  <c:v>79.295148026315786</c:v>
                </c:pt>
                <c:pt idx="7">
                  <c:v>79.163257177871145</c:v>
                </c:pt>
                <c:pt idx="8">
                  <c:v>80.108333333333334</c:v>
                </c:pt>
                <c:pt idx="9">
                  <c:v>79.96432748538011</c:v>
                </c:pt>
                <c:pt idx="10">
                  <c:v>79.398172514619887</c:v>
                </c:pt>
                <c:pt idx="11">
                  <c:v>79.181888544891635</c:v>
                </c:pt>
                <c:pt idx="12">
                  <c:v>79.525293597168599</c:v>
                </c:pt>
                <c:pt idx="13">
                  <c:v>79.655622009569385</c:v>
                </c:pt>
                <c:pt idx="14">
                  <c:v>79.835216718266253</c:v>
                </c:pt>
                <c:pt idx="15">
                  <c:v>79.789370173745169</c:v>
                </c:pt>
                <c:pt idx="16">
                  <c:v>79.855412679425839</c:v>
                </c:pt>
                <c:pt idx="17">
                  <c:v>79.161266447368433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2E-4B60-B016-578BCCB46504}"/>
            </c:ext>
          </c:extLst>
        </c:ser>
        <c:ser>
          <c:idx val="6"/>
          <c:order val="6"/>
          <c:tx>
            <c:strRef>
              <c:f>LDL!$R$2</c:f>
              <c:strCache>
                <c:ptCount val="1"/>
                <c:pt idx="0">
                  <c:v>日立化成下限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2E-4B60-B016-578BCCB46504}"/>
            </c:ext>
          </c:extLst>
        </c:ser>
        <c:ser>
          <c:idx val="3"/>
          <c:order val="7"/>
          <c:tx>
            <c:strRef>
              <c:f>LDL!$S$2</c:f>
              <c:strCache>
                <c:ptCount val="1"/>
                <c:pt idx="0">
                  <c:v>日立化成上限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52E-4B60-B016-578BCCB46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649920"/>
        <c:axId val="136323840"/>
      </c:lineChart>
      <c:catAx>
        <c:axId val="1356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6323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323840"/>
        <c:scaling>
          <c:orientation val="minMax"/>
          <c:max val="9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564992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426340523329802"/>
          <c:y val="0.20200571943432444"/>
          <c:w val="0.2732577802727626"/>
          <c:h val="0.76524244917146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68895508523228E-2"/>
          <c:y val="7.6923192492777168E-2"/>
          <c:w val="0.68344210018175156"/>
          <c:h val="0.78461656342632657"/>
        </c:manualLayout>
      </c:layout>
      <c:lineChart>
        <c:grouping val="standard"/>
        <c:varyColors val="0"/>
        <c:ser>
          <c:idx val="3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LDL!$C$3:$C$20</c:f>
              <c:numCache>
                <c:formatCode>0.0</c:formatCode>
                <c:ptCount val="18"/>
                <c:pt idx="2">
                  <c:v>56.8125</c:v>
                </c:pt>
                <c:pt idx="3">
                  <c:v>56.772368421052626</c:v>
                </c:pt>
                <c:pt idx="4">
                  <c:v>58.067500000000031</c:v>
                </c:pt>
                <c:pt idx="5">
                  <c:v>58.221590909090885</c:v>
                </c:pt>
                <c:pt idx="6">
                  <c:v>58.714634146341446</c:v>
                </c:pt>
                <c:pt idx="7">
                  <c:v>59.485897435897428</c:v>
                </c:pt>
                <c:pt idx="8">
                  <c:v>59.214084507042237</c:v>
                </c:pt>
                <c:pt idx="9">
                  <c:v>56.31805555555556</c:v>
                </c:pt>
                <c:pt idx="10">
                  <c:v>54.82297297297297</c:v>
                </c:pt>
                <c:pt idx="11">
                  <c:v>56.063043478260873</c:v>
                </c:pt>
                <c:pt idx="12">
                  <c:v>56.578461538461525</c:v>
                </c:pt>
                <c:pt idx="13">
                  <c:v>60.044444444444444</c:v>
                </c:pt>
                <c:pt idx="14">
                  <c:v>60.044444444444444</c:v>
                </c:pt>
                <c:pt idx="15">
                  <c:v>57.97674418604651</c:v>
                </c:pt>
                <c:pt idx="16">
                  <c:v>57.55250000000003</c:v>
                </c:pt>
                <c:pt idx="17">
                  <c:v>55.555681818181824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FD-46EC-8889-C2ABE047CBF2}"/>
            </c:ext>
          </c:extLst>
        </c:ser>
        <c:ser>
          <c:idx val="1"/>
          <c:order val="1"/>
          <c:tx>
            <c:strRef>
              <c:f>LDL!$E$2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1">
                  <c:v>58.270967741935479</c:v>
                </c:pt>
                <c:pt idx="2">
                  <c:v>58.029032258064518</c:v>
                </c:pt>
                <c:pt idx="3">
                  <c:v>58.377419354838693</c:v>
                </c:pt>
                <c:pt idx="4">
                  <c:v>58.950000000000017</c:v>
                </c:pt>
                <c:pt idx="5">
                  <c:v>59.648387096774201</c:v>
                </c:pt>
                <c:pt idx="6">
                  <c:v>59.683870967741939</c:v>
                </c:pt>
                <c:pt idx="7">
                  <c:v>59.56333333333334</c:v>
                </c:pt>
                <c:pt idx="8">
                  <c:v>59.548387096774192</c:v>
                </c:pt>
                <c:pt idx="9">
                  <c:v>59.999999999999993</c:v>
                </c:pt>
                <c:pt idx="10">
                  <c:v>60.0741935483871</c:v>
                </c:pt>
                <c:pt idx="11">
                  <c:v>59.999999999999993</c:v>
                </c:pt>
                <c:pt idx="12">
                  <c:v>58.944000000000003</c:v>
                </c:pt>
                <c:pt idx="13">
                  <c:v>58.237000000000002</c:v>
                </c:pt>
                <c:pt idx="14">
                  <c:v>58.226999999999997</c:v>
                </c:pt>
                <c:pt idx="15" formatCode="0.0\ ">
                  <c:v>58.618000000000002</c:v>
                </c:pt>
                <c:pt idx="16">
                  <c:v>58.34</c:v>
                </c:pt>
                <c:pt idx="17">
                  <c:v>57.267000000000003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D-46EC-8889-C2ABE047CBF2}"/>
            </c:ext>
          </c:extLst>
        </c:ser>
        <c:ser>
          <c:idx val="2"/>
          <c:order val="2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0">
                  <c:v>61.798245614035089</c:v>
                </c:pt>
                <c:pt idx="1">
                  <c:v>61.109722222222224</c:v>
                </c:pt>
                <c:pt idx="2">
                  <c:v>63.156944444444449</c:v>
                </c:pt>
                <c:pt idx="3">
                  <c:v>62.548275862068969</c:v>
                </c:pt>
                <c:pt idx="4">
                  <c:v>62.096969696969701</c:v>
                </c:pt>
                <c:pt idx="5">
                  <c:v>62.911538461538449</c:v>
                </c:pt>
                <c:pt idx="6">
                  <c:v>62.896153846153844</c:v>
                </c:pt>
                <c:pt idx="7">
                  <c:v>63.131249999999987</c:v>
                </c:pt>
                <c:pt idx="8">
                  <c:v>63.123333333333335</c:v>
                </c:pt>
                <c:pt idx="9">
                  <c:v>60.257692307692309</c:v>
                </c:pt>
                <c:pt idx="10">
                  <c:v>59.313963963963957</c:v>
                </c:pt>
                <c:pt idx="11">
                  <c:v>60.602380952380955</c:v>
                </c:pt>
                <c:pt idx="12">
                  <c:v>60.490123456790123</c:v>
                </c:pt>
                <c:pt idx="13">
                  <c:v>60.648198198198195</c:v>
                </c:pt>
                <c:pt idx="14">
                  <c:v>61.624019607843124</c:v>
                </c:pt>
                <c:pt idx="15">
                  <c:v>58.451388888888886</c:v>
                </c:pt>
                <c:pt idx="16">
                  <c:v>58.085999999999984</c:v>
                </c:pt>
                <c:pt idx="17">
                  <c:v>57.380434782608702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D-46EC-8889-C2ABE047CBF2}"/>
            </c:ext>
          </c:extLst>
        </c:ser>
        <c:ser>
          <c:idx val="9"/>
          <c:order val="3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3">
                  <c:v>61.462000000000003</c:v>
                </c:pt>
                <c:pt idx="4">
                  <c:v>61.231000000000002</c:v>
                </c:pt>
                <c:pt idx="5">
                  <c:v>61.55</c:v>
                </c:pt>
                <c:pt idx="6">
                  <c:v>61.518999999999998</c:v>
                </c:pt>
                <c:pt idx="7">
                  <c:v>61.210999999999999</c:v>
                </c:pt>
                <c:pt idx="8">
                  <c:v>60.518999999999998</c:v>
                </c:pt>
                <c:pt idx="9">
                  <c:v>60.725999999999999</c:v>
                </c:pt>
                <c:pt idx="10">
                  <c:v>61.314</c:v>
                </c:pt>
                <c:pt idx="11">
                  <c:v>61.469000000000001</c:v>
                </c:pt>
                <c:pt idx="12">
                  <c:v>60.521999999999998</c:v>
                </c:pt>
                <c:pt idx="13">
                  <c:v>61.024000000000001</c:v>
                </c:pt>
                <c:pt idx="14">
                  <c:v>61.024000000000001</c:v>
                </c:pt>
                <c:pt idx="15">
                  <c:v>60.779000000000003</c:v>
                </c:pt>
                <c:pt idx="16">
                  <c:v>60.262999999999998</c:v>
                </c:pt>
                <c:pt idx="17">
                  <c:v>58.61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FD-46EC-8889-C2ABE047CBF2}"/>
            </c:ext>
          </c:extLst>
        </c:ser>
        <c:ser>
          <c:idx val="8"/>
          <c:order val="4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1">
                  <c:v>60.77</c:v>
                </c:pt>
                <c:pt idx="2">
                  <c:v>60.97</c:v>
                </c:pt>
                <c:pt idx="3">
                  <c:v>61.11</c:v>
                </c:pt>
                <c:pt idx="4">
                  <c:v>59.77</c:v>
                </c:pt>
                <c:pt idx="5">
                  <c:v>60.91</c:v>
                </c:pt>
                <c:pt idx="6">
                  <c:v>61.21</c:v>
                </c:pt>
                <c:pt idx="7">
                  <c:v>61.64</c:v>
                </c:pt>
                <c:pt idx="8">
                  <c:v>60.92</c:v>
                </c:pt>
                <c:pt idx="9">
                  <c:v>61.18</c:v>
                </c:pt>
                <c:pt idx="10">
                  <c:v>61.39</c:v>
                </c:pt>
                <c:pt idx="11">
                  <c:v>61.1</c:v>
                </c:pt>
                <c:pt idx="12">
                  <c:v>60.98</c:v>
                </c:pt>
                <c:pt idx="13">
                  <c:v>61.19</c:v>
                </c:pt>
                <c:pt idx="14">
                  <c:v>60.68</c:v>
                </c:pt>
                <c:pt idx="15">
                  <c:v>60.21</c:v>
                </c:pt>
                <c:pt idx="16">
                  <c:v>59.55</c:v>
                </c:pt>
                <c:pt idx="17">
                  <c:v>59.75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FD-46EC-8889-C2ABE047CBF2}"/>
            </c:ext>
          </c:extLst>
        </c:ser>
        <c:ser>
          <c:idx val="0"/>
          <c:order val="5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val>
            <c:numRef>
              <c:f>LDL!$K$3:$K$20</c:f>
              <c:numCache>
                <c:formatCode>0.0</c:formatCode>
                <c:ptCount val="18"/>
                <c:pt idx="1">
                  <c:v>62.9</c:v>
                </c:pt>
                <c:pt idx="2">
                  <c:v>58.8</c:v>
                </c:pt>
                <c:pt idx="3">
                  <c:v>61.3</c:v>
                </c:pt>
                <c:pt idx="4">
                  <c:v>57.4</c:v>
                </c:pt>
                <c:pt idx="5">
                  <c:v>61.1</c:v>
                </c:pt>
                <c:pt idx="6">
                  <c:v>60.4</c:v>
                </c:pt>
                <c:pt idx="7">
                  <c:v>61.4</c:v>
                </c:pt>
                <c:pt idx="8">
                  <c:v>61.75</c:v>
                </c:pt>
                <c:pt idx="9">
                  <c:v>62</c:v>
                </c:pt>
                <c:pt idx="10">
                  <c:v>64.5</c:v>
                </c:pt>
                <c:pt idx="11">
                  <c:v>63.833333333333336</c:v>
                </c:pt>
                <c:pt idx="12">
                  <c:v>63.615384615384613</c:v>
                </c:pt>
                <c:pt idx="13">
                  <c:v>63.857142857142854</c:v>
                </c:pt>
                <c:pt idx="14">
                  <c:v>63.615384615384613</c:v>
                </c:pt>
                <c:pt idx="15">
                  <c:v>63.2</c:v>
                </c:pt>
                <c:pt idx="16">
                  <c:v>61.1</c:v>
                </c:pt>
                <c:pt idx="17">
                  <c:v>62.230769230769234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FD-46EC-8889-C2ABE047CBF2}"/>
            </c:ext>
          </c:extLst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FD-46EC-8889-C2ABE047CBF2}"/>
            </c:ext>
          </c:extLst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LDL!$P$3:$P$20</c:f>
              <c:numCache>
                <c:formatCode>0.0</c:formatCode>
                <c:ptCount val="18"/>
                <c:pt idx="0">
                  <c:v>61.798245614035089</c:v>
                </c:pt>
                <c:pt idx="1">
                  <c:v>60.762672491039432</c:v>
                </c:pt>
                <c:pt idx="2">
                  <c:v>59.55369534050179</c:v>
                </c:pt>
                <c:pt idx="3">
                  <c:v>60.261677272993388</c:v>
                </c:pt>
                <c:pt idx="4">
                  <c:v>59.585911616161617</c:v>
                </c:pt>
                <c:pt idx="5">
                  <c:v>60.723586077900585</c:v>
                </c:pt>
                <c:pt idx="6">
                  <c:v>60.737276493372867</c:v>
                </c:pt>
                <c:pt idx="7">
                  <c:v>61.071913461538458</c:v>
                </c:pt>
                <c:pt idx="8">
                  <c:v>60.845800822858301</c:v>
                </c:pt>
                <c:pt idx="9">
                  <c:v>60.080291310541305</c:v>
                </c:pt>
                <c:pt idx="10">
                  <c:v>60.23585508088734</c:v>
                </c:pt>
                <c:pt idx="11">
                  <c:v>60.511292960662523</c:v>
                </c:pt>
                <c:pt idx="12">
                  <c:v>60.188328268439385</c:v>
                </c:pt>
                <c:pt idx="13">
                  <c:v>60.833464249964244</c:v>
                </c:pt>
                <c:pt idx="14">
                  <c:v>60.869141444612033</c:v>
                </c:pt>
                <c:pt idx="15">
                  <c:v>59.872522179155901</c:v>
                </c:pt>
                <c:pt idx="16">
                  <c:v>59.148583333333342</c:v>
                </c:pt>
                <c:pt idx="17">
                  <c:v>58.465647638593289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FD-46EC-8889-C2ABE047CBF2}"/>
            </c:ext>
          </c:extLst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FD-46EC-8889-C2ABE047CBF2}"/>
            </c:ext>
          </c:extLst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FD-46EC-8889-C2ABE047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70528"/>
        <c:axId val="136472448"/>
      </c:lineChart>
      <c:catAx>
        <c:axId val="136470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647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6472448"/>
        <c:scaling>
          <c:orientation val="minMax"/>
          <c:max val="7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647052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54043540379592"/>
          <c:y val="0.19692322243503346"/>
          <c:w val="0.21137014340208776"/>
          <c:h val="0.744662638063543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0015148993245E-2"/>
          <c:y val="5.4129223762859349E-2"/>
          <c:w val="0.82132630883199409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'2020.2月を100％とした時の活性変化率'!$B$1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100.209563403521</c:v>
                </c:pt>
                <c:pt idx="2">
                  <c:v>100.55419485683217</c:v>
                </c:pt>
                <c:pt idx="3">
                  <c:v>100.4773635108329</c:v>
                </c:pt>
                <c:pt idx="4">
                  <c:v>100.47761212024217</c:v>
                </c:pt>
                <c:pt idx="5">
                  <c:v>100.47756787766153</c:v>
                </c:pt>
                <c:pt idx="6">
                  <c:v>100.31938252680148</c:v>
                </c:pt>
                <c:pt idx="7">
                  <c:v>100.6014142127885</c:v>
                </c:pt>
                <c:pt idx="8">
                  <c:v>100.49742846222476</c:v>
                </c:pt>
                <c:pt idx="9">
                  <c:v>100.43185642318977</c:v>
                </c:pt>
                <c:pt idx="10">
                  <c:v>100.37794002005731</c:v>
                </c:pt>
                <c:pt idx="11">
                  <c:v>100.38853094960054</c:v>
                </c:pt>
                <c:pt idx="12">
                  <c:v>100.36146336968537</c:v>
                </c:pt>
                <c:pt idx="13">
                  <c:v>100.25756589999395</c:v>
                </c:pt>
                <c:pt idx="14">
                  <c:v>100.35761672896004</c:v>
                </c:pt>
                <c:pt idx="15">
                  <c:v>100.39637549840397</c:v>
                </c:pt>
                <c:pt idx="16">
                  <c:v>100.31620479574852</c:v>
                </c:pt>
                <c:pt idx="17">
                  <c:v>100.24307153730786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03-41CA-B4BC-3801418842A9}"/>
            </c:ext>
          </c:extLst>
        </c:ser>
        <c:ser>
          <c:idx val="19"/>
          <c:order val="1"/>
          <c:tx>
            <c:strRef>
              <c:f>'2020.2月を100％とした時の活性変化率'!$C$1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101.40257258098192</c:v>
                </c:pt>
                <c:pt idx="2">
                  <c:v>101.62137142260225</c:v>
                </c:pt>
                <c:pt idx="3">
                  <c:v>101.77780818891615</c:v>
                </c:pt>
                <c:pt idx="4">
                  <c:v>101.67432999020431</c:v>
                </c:pt>
                <c:pt idx="5">
                  <c:v>101.77654274428329</c:v>
                </c:pt>
                <c:pt idx="6">
                  <c:v>101.45840388670808</c:v>
                </c:pt>
                <c:pt idx="7">
                  <c:v>101.92188453104221</c:v>
                </c:pt>
                <c:pt idx="8">
                  <c:v>101.65072019489622</c:v>
                </c:pt>
                <c:pt idx="9">
                  <c:v>101.67283292298517</c:v>
                </c:pt>
                <c:pt idx="10">
                  <c:v>101.71754456708251</c:v>
                </c:pt>
                <c:pt idx="11">
                  <c:v>101.64501907789507</c:v>
                </c:pt>
                <c:pt idx="12">
                  <c:v>101.57285177485616</c:v>
                </c:pt>
                <c:pt idx="13">
                  <c:v>101.49500296619067</c:v>
                </c:pt>
                <c:pt idx="14">
                  <c:v>101.54107945558337</c:v>
                </c:pt>
                <c:pt idx="15">
                  <c:v>101.63206897821317</c:v>
                </c:pt>
                <c:pt idx="16">
                  <c:v>101.57124513484877</c:v>
                </c:pt>
                <c:pt idx="17">
                  <c:v>101.62144422052528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3-41CA-B4BC-3801418842A9}"/>
            </c:ext>
          </c:extLst>
        </c:ser>
        <c:ser>
          <c:idx val="20"/>
          <c:order val="2"/>
          <c:tx>
            <c:strRef>
              <c:f>'2020.2月を100％とした時の活性変化率'!$D$1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99.986361663877005</c:v>
                </c:pt>
                <c:pt idx="2">
                  <c:v>100.34361418608542</c:v>
                </c:pt>
                <c:pt idx="3">
                  <c:v>100.48724391120238</c:v>
                </c:pt>
                <c:pt idx="4">
                  <c:v>100.57665110807702</c:v>
                </c:pt>
                <c:pt idx="5">
                  <c:v>100.28907859027608</c:v>
                </c:pt>
                <c:pt idx="6">
                  <c:v>100.52935141912688</c:v>
                </c:pt>
                <c:pt idx="7">
                  <c:v>100.8261217647552</c:v>
                </c:pt>
                <c:pt idx="8">
                  <c:v>100.59739878368667</c:v>
                </c:pt>
                <c:pt idx="9">
                  <c:v>100.57575662723839</c:v>
                </c:pt>
                <c:pt idx="10">
                  <c:v>100.52338552894351</c:v>
                </c:pt>
                <c:pt idx="11">
                  <c:v>100.52617145237379</c:v>
                </c:pt>
                <c:pt idx="12">
                  <c:v>100.80364019589607</c:v>
                </c:pt>
                <c:pt idx="13">
                  <c:v>100.60211116719951</c:v>
                </c:pt>
                <c:pt idx="14">
                  <c:v>100.41822228735712</c:v>
                </c:pt>
                <c:pt idx="15">
                  <c:v>100.06288904647825</c:v>
                </c:pt>
                <c:pt idx="16">
                  <c:v>99.776553448234409</c:v>
                </c:pt>
                <c:pt idx="17">
                  <c:v>100.36542677329597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03-41CA-B4BC-3801418842A9}"/>
            </c:ext>
          </c:extLst>
        </c:ser>
        <c:ser>
          <c:idx val="21"/>
          <c:order val="3"/>
          <c:tx>
            <c:strRef>
              <c:f>'2020.2月を100％とした時の活性変化率'!$E$1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99.738689821101616</c:v>
                </c:pt>
                <c:pt idx="2">
                  <c:v>99.193603083666176</c:v>
                </c:pt>
                <c:pt idx="3">
                  <c:v>99.879851160779666</c:v>
                </c:pt>
                <c:pt idx="4">
                  <c:v>99.869535840861872</c:v>
                </c:pt>
                <c:pt idx="5">
                  <c:v>99.684393397058486</c:v>
                </c:pt>
                <c:pt idx="6">
                  <c:v>99.502094122438322</c:v>
                </c:pt>
                <c:pt idx="7">
                  <c:v>99.820979970643393</c:v>
                </c:pt>
                <c:pt idx="8">
                  <c:v>99.356177272543661</c:v>
                </c:pt>
                <c:pt idx="9">
                  <c:v>99.199301952207193</c:v>
                </c:pt>
                <c:pt idx="10">
                  <c:v>99.420137882555338</c:v>
                </c:pt>
                <c:pt idx="11">
                  <c:v>99.688466904946921</c:v>
                </c:pt>
                <c:pt idx="12">
                  <c:v>99.356498640806805</c:v>
                </c:pt>
                <c:pt idx="13">
                  <c:v>99.277082471966764</c:v>
                </c:pt>
                <c:pt idx="14">
                  <c:v>99.373049660646387</c:v>
                </c:pt>
                <c:pt idx="15">
                  <c:v>99.302815095650331</c:v>
                </c:pt>
                <c:pt idx="16">
                  <c:v>99.330710447916886</c:v>
                </c:pt>
                <c:pt idx="17">
                  <c:v>99.523349555711832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03-41CA-B4BC-3801418842A9}"/>
            </c:ext>
          </c:extLst>
        </c:ser>
        <c:ser>
          <c:idx val="17"/>
          <c:order val="4"/>
          <c:tx>
            <c:strRef>
              <c:f>'2020.2月を100％とした時の活性変化率'!$F$1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99.57631280883632</c:v>
                </c:pt>
                <c:pt idx="2">
                  <c:v>99.3939972883785</c:v>
                </c:pt>
                <c:pt idx="3">
                  <c:v>99.714730492767629</c:v>
                </c:pt>
                <c:pt idx="4">
                  <c:v>99.719051846570864</c:v>
                </c:pt>
                <c:pt idx="5">
                  <c:v>99.788145253644629</c:v>
                </c:pt>
                <c:pt idx="6">
                  <c:v>99.586535540757808</c:v>
                </c:pt>
                <c:pt idx="7">
                  <c:v>99.688525209894223</c:v>
                </c:pt>
                <c:pt idx="8">
                  <c:v>99.751453309886188</c:v>
                </c:pt>
                <c:pt idx="9">
                  <c:v>99.579171511148544</c:v>
                </c:pt>
                <c:pt idx="10">
                  <c:v>99.515771776320733</c:v>
                </c:pt>
                <c:pt idx="11">
                  <c:v>99.709957059875592</c:v>
                </c:pt>
                <c:pt idx="12">
                  <c:v>99.605884686174463</c:v>
                </c:pt>
                <c:pt idx="13">
                  <c:v>99.814316225458768</c:v>
                </c:pt>
                <c:pt idx="14">
                  <c:v>99.447002225696295</c:v>
                </c:pt>
                <c:pt idx="15">
                  <c:v>99.524894229929856</c:v>
                </c:pt>
                <c:pt idx="16">
                  <c:v>99.808982376202621</c:v>
                </c:pt>
                <c:pt idx="17">
                  <c:v>99.799321488260887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03-41CA-B4BC-3801418842A9}"/>
            </c:ext>
          </c:extLst>
        </c:ser>
        <c:ser>
          <c:idx val="8"/>
          <c:order val="5"/>
          <c:tx>
            <c:strRef>
              <c:f>'2020.2月を100％とした時の活性変化率'!$G$1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100.15900819910426</c:v>
                </c:pt>
                <c:pt idx="2">
                  <c:v>99.705304639332908</c:v>
                </c:pt>
                <c:pt idx="3">
                  <c:v>99.879695576493901</c:v>
                </c:pt>
                <c:pt idx="4">
                  <c:v>99.348301569383509</c:v>
                </c:pt>
                <c:pt idx="5">
                  <c:v>99.764444990695921</c:v>
                </c:pt>
                <c:pt idx="6">
                  <c:v>99.702319207811414</c:v>
                </c:pt>
                <c:pt idx="7">
                  <c:v>99.760976974400279</c:v>
                </c:pt>
                <c:pt idx="8">
                  <c:v>100.0300544836136</c:v>
                </c:pt>
                <c:pt idx="9">
                  <c:v>99.671556596837647</c:v>
                </c:pt>
                <c:pt idx="10">
                  <c:v>99.664335855274572</c:v>
                </c:pt>
                <c:pt idx="11">
                  <c:v>99.599215421624322</c:v>
                </c:pt>
                <c:pt idx="12">
                  <c:v>99.619711855228203</c:v>
                </c:pt>
                <c:pt idx="13">
                  <c:v>99.647605270902176</c:v>
                </c:pt>
                <c:pt idx="14">
                  <c:v>99.645151090556311</c:v>
                </c:pt>
                <c:pt idx="15">
                  <c:v>99.782600882602736</c:v>
                </c:pt>
                <c:pt idx="16">
                  <c:v>99.686677610946504</c:v>
                </c:pt>
                <c:pt idx="17">
                  <c:v>99.708026982355207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03-41CA-B4BC-3801418842A9}"/>
            </c:ext>
          </c:extLst>
        </c:ser>
        <c:ser>
          <c:idx val="9"/>
          <c:order val="6"/>
          <c:tx>
            <c:strRef>
              <c:f>'2020.2月を100％とした時の活性変化率'!$H$1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100.26678086418926</c:v>
                </c:pt>
                <c:pt idx="2">
                  <c:v>99.74132621241894</c:v>
                </c:pt>
                <c:pt idx="3">
                  <c:v>99.759693255434215</c:v>
                </c:pt>
                <c:pt idx="4">
                  <c:v>99.7090595837698</c:v>
                </c:pt>
                <c:pt idx="5">
                  <c:v>99.647890704030061</c:v>
                </c:pt>
                <c:pt idx="6">
                  <c:v>99.952684855692041</c:v>
                </c:pt>
                <c:pt idx="7">
                  <c:v>100.27172062329515</c:v>
                </c:pt>
                <c:pt idx="8">
                  <c:v>99.8292447984619</c:v>
                </c:pt>
                <c:pt idx="9">
                  <c:v>99.764664238598982</c:v>
                </c:pt>
                <c:pt idx="10">
                  <c:v>99.977092781129414</c:v>
                </c:pt>
                <c:pt idx="11">
                  <c:v>100.07027013188188</c:v>
                </c:pt>
                <c:pt idx="12">
                  <c:v>99.71384155104721</c:v>
                </c:pt>
                <c:pt idx="13">
                  <c:v>99.324711731156611</c:v>
                </c:pt>
                <c:pt idx="14">
                  <c:v>99.311662780171588</c:v>
                </c:pt>
                <c:pt idx="15">
                  <c:v>99.725333900459816</c:v>
                </c:pt>
                <c:pt idx="16">
                  <c:v>99.796221345224964</c:v>
                </c:pt>
                <c:pt idx="17">
                  <c:v>99.840446002490594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03-41CA-B4BC-3801418842A9}"/>
            </c:ext>
          </c:extLst>
        </c:ser>
        <c:ser>
          <c:idx val="10"/>
          <c:order val="7"/>
          <c:tx>
            <c:strRef>
              <c:f>'2020.2月を100％とした時の活性変化率'!$I$1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99.101375543091578</c:v>
                </c:pt>
                <c:pt idx="2">
                  <c:v>97.306388329801379</c:v>
                </c:pt>
                <c:pt idx="3">
                  <c:v>97.481125195192149</c:v>
                </c:pt>
                <c:pt idx="4">
                  <c:v>96.196917569825274</c:v>
                </c:pt>
                <c:pt idx="5">
                  <c:v>96.603801850202657</c:v>
                </c:pt>
                <c:pt idx="6">
                  <c:v>96.494151024103957</c:v>
                </c:pt>
                <c:pt idx="7">
                  <c:v>95.838746313593447</c:v>
                </c:pt>
                <c:pt idx="8">
                  <c:v>96.236513715616795</c:v>
                </c:pt>
                <c:pt idx="9">
                  <c:v>96.430554578198269</c:v>
                </c:pt>
                <c:pt idx="10">
                  <c:v>96.225310596635794</c:v>
                </c:pt>
                <c:pt idx="11">
                  <c:v>96.97508992458657</c:v>
                </c:pt>
                <c:pt idx="12">
                  <c:v>96.462557155231437</c:v>
                </c:pt>
                <c:pt idx="13">
                  <c:v>96.288041876634452</c:v>
                </c:pt>
                <c:pt idx="14">
                  <c:v>96.443404574671064</c:v>
                </c:pt>
                <c:pt idx="15">
                  <c:v>96.301227033220059</c:v>
                </c:pt>
                <c:pt idx="16">
                  <c:v>96.468086625599312</c:v>
                </c:pt>
                <c:pt idx="17">
                  <c:v>96.628424154072263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103-41CA-B4BC-3801418842A9}"/>
            </c:ext>
          </c:extLst>
        </c:ser>
        <c:ser>
          <c:idx val="12"/>
          <c:order val="8"/>
          <c:tx>
            <c:strRef>
              <c:f>'2020.2月を100％とした時の活性変化率'!$J$1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99.713542888677509</c:v>
                </c:pt>
                <c:pt idx="2">
                  <c:v>99.558428669473585</c:v>
                </c:pt>
                <c:pt idx="3">
                  <c:v>99.38826810120942</c:v>
                </c:pt>
                <c:pt idx="4">
                  <c:v>99.252198374902122</c:v>
                </c:pt>
                <c:pt idx="5">
                  <c:v>99.557328461598559</c:v>
                </c:pt>
                <c:pt idx="6">
                  <c:v>99.425024933379049</c:v>
                </c:pt>
                <c:pt idx="7">
                  <c:v>99.433804376969078</c:v>
                </c:pt>
                <c:pt idx="8">
                  <c:v>99.592406922521945</c:v>
                </c:pt>
                <c:pt idx="9">
                  <c:v>99.353498755421839</c:v>
                </c:pt>
                <c:pt idx="10">
                  <c:v>99.180943073002496</c:v>
                </c:pt>
                <c:pt idx="11">
                  <c:v>99.206697617909256</c:v>
                </c:pt>
                <c:pt idx="12">
                  <c:v>99.172441584317241</c:v>
                </c:pt>
                <c:pt idx="13">
                  <c:v>99.153050345653824</c:v>
                </c:pt>
                <c:pt idx="14">
                  <c:v>99.172032090263258</c:v>
                </c:pt>
                <c:pt idx="15">
                  <c:v>99.224722108774969</c:v>
                </c:pt>
                <c:pt idx="16">
                  <c:v>99.157618978750122</c:v>
                </c:pt>
                <c:pt idx="17">
                  <c:v>99.055016424394509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03-41CA-B4BC-3801418842A9}"/>
            </c:ext>
          </c:extLst>
        </c:ser>
        <c:ser>
          <c:idx val="13"/>
          <c:order val="9"/>
          <c:tx>
            <c:strRef>
              <c:f>'2020.2月を100％とした時の活性変化率'!$K$1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98.288281653792779</c:v>
                </c:pt>
                <c:pt idx="2">
                  <c:v>97.943933543690235</c:v>
                </c:pt>
                <c:pt idx="3">
                  <c:v>97.871707270093481</c:v>
                </c:pt>
                <c:pt idx="4">
                  <c:v>97.677905006473011</c:v>
                </c:pt>
                <c:pt idx="5">
                  <c:v>97.72392921306303</c:v>
                </c:pt>
                <c:pt idx="6">
                  <c:v>97.573766097157403</c:v>
                </c:pt>
                <c:pt idx="7">
                  <c:v>98.134937170789073</c:v>
                </c:pt>
                <c:pt idx="8">
                  <c:v>97.765170204410651</c:v>
                </c:pt>
                <c:pt idx="9">
                  <c:v>97.628488964241129</c:v>
                </c:pt>
                <c:pt idx="10">
                  <c:v>97.328861702583495</c:v>
                </c:pt>
                <c:pt idx="11">
                  <c:v>97.291342698465783</c:v>
                </c:pt>
                <c:pt idx="12">
                  <c:v>97.341160933579815</c:v>
                </c:pt>
                <c:pt idx="13">
                  <c:v>97.268043961652722</c:v>
                </c:pt>
                <c:pt idx="14">
                  <c:v>97.505074828210198</c:v>
                </c:pt>
                <c:pt idx="15">
                  <c:v>97.64377603411792</c:v>
                </c:pt>
                <c:pt idx="16">
                  <c:v>97.353464661982869</c:v>
                </c:pt>
                <c:pt idx="17">
                  <c:v>97.232862102540778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103-41CA-B4BC-3801418842A9}"/>
            </c:ext>
          </c:extLst>
        </c:ser>
        <c:ser>
          <c:idx val="11"/>
          <c:order val="10"/>
          <c:tx>
            <c:strRef>
              <c:f>'2020.2月を100％とした時の活性変化率'!$L$1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97.309677711288018</c:v>
                </c:pt>
                <c:pt idx="2">
                  <c:v>97.450201834127199</c:v>
                </c:pt>
                <c:pt idx="3">
                  <c:v>97.778923215536977</c:v>
                </c:pt>
                <c:pt idx="4">
                  <c:v>96.523450583633476</c:v>
                </c:pt>
                <c:pt idx="5">
                  <c:v>98.157673243814941</c:v>
                </c:pt>
                <c:pt idx="6">
                  <c:v>97.746639600917192</c:v>
                </c:pt>
                <c:pt idx="7">
                  <c:v>98.095502224052325</c:v>
                </c:pt>
                <c:pt idx="8">
                  <c:v>97.40746690140783</c:v>
                </c:pt>
                <c:pt idx="9">
                  <c:v>97.258631200820162</c:v>
                </c:pt>
                <c:pt idx="10">
                  <c:v>97.864227755276673</c:v>
                </c:pt>
                <c:pt idx="11">
                  <c:v>97.925261277973746</c:v>
                </c:pt>
                <c:pt idx="12">
                  <c:v>97.114886092800361</c:v>
                </c:pt>
                <c:pt idx="13">
                  <c:v>97.767986707183425</c:v>
                </c:pt>
                <c:pt idx="14">
                  <c:v>98.156205860407653</c:v>
                </c:pt>
                <c:pt idx="15">
                  <c:v>98.215165260236276</c:v>
                </c:pt>
                <c:pt idx="16">
                  <c:v>97.867931436555168</c:v>
                </c:pt>
                <c:pt idx="17">
                  <c:v>97.415056453872083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103-41CA-B4BC-3801418842A9}"/>
            </c:ext>
          </c:extLst>
        </c:ser>
        <c:ser>
          <c:idx val="24"/>
          <c:order val="11"/>
          <c:tx>
            <c:strRef>
              <c:f>'2020.2月を100％とした時の活性変化率'!$M$1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97.169432324604657</c:v>
                </c:pt>
                <c:pt idx="2">
                  <c:v>97.858262822297462</c:v>
                </c:pt>
                <c:pt idx="3">
                  <c:v>97.426773771110959</c:v>
                </c:pt>
                <c:pt idx="4">
                  <c:v>96.92542181656539</c:v>
                </c:pt>
                <c:pt idx="5">
                  <c:v>96.792777768225491</c:v>
                </c:pt>
                <c:pt idx="6">
                  <c:v>96.288249428267463</c:v>
                </c:pt>
                <c:pt idx="7">
                  <c:v>96.346147839746777</c:v>
                </c:pt>
                <c:pt idx="8">
                  <c:v>96.400188130214104</c:v>
                </c:pt>
                <c:pt idx="9">
                  <c:v>96.16527029964476</c:v>
                </c:pt>
                <c:pt idx="10">
                  <c:v>96.215730933238532</c:v>
                </c:pt>
                <c:pt idx="11">
                  <c:v>96.862413567793652</c:v>
                </c:pt>
                <c:pt idx="12">
                  <c:v>97.567776295508509</c:v>
                </c:pt>
                <c:pt idx="13">
                  <c:v>98.153548790261809</c:v>
                </c:pt>
                <c:pt idx="14">
                  <c:v>98.536003095708281</c:v>
                </c:pt>
                <c:pt idx="15">
                  <c:v>97.561920233456163</c:v>
                </c:pt>
                <c:pt idx="16">
                  <c:v>96.552503767449565</c:v>
                </c:pt>
                <c:pt idx="17">
                  <c:v>96.494029430111055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103-41CA-B4BC-3801418842A9}"/>
            </c:ext>
          </c:extLst>
        </c:ser>
        <c:ser>
          <c:idx val="16"/>
          <c:order val="12"/>
          <c:tx>
            <c:strRef>
              <c:f>'2020.2月を100％とした時の活性変化率'!$N$1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99.862676445913564</c:v>
                </c:pt>
                <c:pt idx="2">
                  <c:v>100.01169914801163</c:v>
                </c:pt>
                <c:pt idx="3">
                  <c:v>99.820768075317659</c:v>
                </c:pt>
                <c:pt idx="4">
                  <c:v>99.986005074040818</c:v>
                </c:pt>
                <c:pt idx="5">
                  <c:v>99.908360067441933</c:v>
                </c:pt>
                <c:pt idx="6">
                  <c:v>99.476206908598087</c:v>
                </c:pt>
                <c:pt idx="7">
                  <c:v>99.747923583321935</c:v>
                </c:pt>
                <c:pt idx="8">
                  <c:v>99.818646117649322</c:v>
                </c:pt>
                <c:pt idx="9">
                  <c:v>99.548611501499778</c:v>
                </c:pt>
                <c:pt idx="10">
                  <c:v>99.795847750487255</c:v>
                </c:pt>
                <c:pt idx="11">
                  <c:v>99.791122927972381</c:v>
                </c:pt>
                <c:pt idx="12">
                  <c:v>99.792453083144338</c:v>
                </c:pt>
                <c:pt idx="13">
                  <c:v>99.899543899614216</c:v>
                </c:pt>
                <c:pt idx="14">
                  <c:v>99.778836047497094</c:v>
                </c:pt>
                <c:pt idx="15">
                  <c:v>99.694222457647683</c:v>
                </c:pt>
                <c:pt idx="16">
                  <c:v>99.735078884288257</c:v>
                </c:pt>
                <c:pt idx="17">
                  <c:v>99.835864534074489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103-41CA-B4BC-3801418842A9}"/>
            </c:ext>
          </c:extLst>
        </c:ser>
        <c:ser>
          <c:idx val="14"/>
          <c:order val="13"/>
          <c:tx>
            <c:strRef>
              <c:f>'2020.2月を100％とした時の活性変化率'!$O$1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99.956766276045059</c:v>
                </c:pt>
                <c:pt idx="2">
                  <c:v>99.994442896719036</c:v>
                </c:pt>
                <c:pt idx="3">
                  <c:v>100.03405109602161</c:v>
                </c:pt>
                <c:pt idx="4">
                  <c:v>99.919401371690626</c:v>
                </c:pt>
                <c:pt idx="5">
                  <c:v>100.09744735937869</c:v>
                </c:pt>
                <c:pt idx="6">
                  <c:v>99.817827036582074</c:v>
                </c:pt>
                <c:pt idx="7">
                  <c:v>100.2872088279271</c:v>
                </c:pt>
                <c:pt idx="8">
                  <c:v>100.07866355558856</c:v>
                </c:pt>
                <c:pt idx="9">
                  <c:v>100.142723753959</c:v>
                </c:pt>
                <c:pt idx="10">
                  <c:v>100.59583308821767</c:v>
                </c:pt>
                <c:pt idx="11">
                  <c:v>100.22216090107479</c:v>
                </c:pt>
                <c:pt idx="12">
                  <c:v>100.22589504348505</c:v>
                </c:pt>
                <c:pt idx="13">
                  <c:v>100.22565984174818</c:v>
                </c:pt>
                <c:pt idx="14">
                  <c:v>100.47618900045103</c:v>
                </c:pt>
                <c:pt idx="15">
                  <c:v>100.30357431223224</c:v>
                </c:pt>
                <c:pt idx="16">
                  <c:v>100.23607330213009</c:v>
                </c:pt>
                <c:pt idx="17">
                  <c:v>100.43104235467592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103-41CA-B4BC-3801418842A9}"/>
            </c:ext>
          </c:extLst>
        </c:ser>
        <c:ser>
          <c:idx val="15"/>
          <c:order val="14"/>
          <c:tx>
            <c:strRef>
              <c:f>'2020.2月を100％とした時の活性変化率'!$P$1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>
              <a:solidFill>
                <a:srgbClr val="E3E3E3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E3E3E3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101.48892942394039</c:v>
                </c:pt>
                <c:pt idx="2">
                  <c:v>101.46931506498009</c:v>
                </c:pt>
                <c:pt idx="3">
                  <c:v>101.72803663973235</c:v>
                </c:pt>
                <c:pt idx="4">
                  <c:v>101.72686749099809</c:v>
                </c:pt>
                <c:pt idx="5">
                  <c:v>101.68293798245097</c:v>
                </c:pt>
                <c:pt idx="6">
                  <c:v>101.37813845260868</c:v>
                </c:pt>
                <c:pt idx="7">
                  <c:v>101.71205779639769</c:v>
                </c:pt>
                <c:pt idx="8">
                  <c:v>101.52894894291593</c:v>
                </c:pt>
                <c:pt idx="9">
                  <c:v>101.78218112524435</c:v>
                </c:pt>
                <c:pt idx="10">
                  <c:v>101.68416366790309</c:v>
                </c:pt>
                <c:pt idx="11">
                  <c:v>101.53488707678333</c:v>
                </c:pt>
                <c:pt idx="12">
                  <c:v>101.44396701308021</c:v>
                </c:pt>
                <c:pt idx="13">
                  <c:v>101.42011752229023</c:v>
                </c:pt>
                <c:pt idx="14">
                  <c:v>101.31984479289824</c:v>
                </c:pt>
                <c:pt idx="15">
                  <c:v>101.31695137519266</c:v>
                </c:pt>
                <c:pt idx="16">
                  <c:v>101.29276918372739</c:v>
                </c:pt>
                <c:pt idx="17">
                  <c:v>101.71475146998871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103-41CA-B4BC-3801418842A9}"/>
            </c:ext>
          </c:extLst>
        </c:ser>
        <c:ser>
          <c:idx val="0"/>
          <c:order val="15"/>
          <c:tx>
            <c:strRef>
              <c:f>'2020.2月を100％とした時の活性変化率'!$Q$1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100.0751901302601</c:v>
                </c:pt>
                <c:pt idx="3">
                  <c:v>100.1287451760107</c:v>
                </c:pt>
                <c:pt idx="4">
                  <c:v>100.04019881770645</c:v>
                </c:pt>
                <c:pt idx="5">
                  <c:v>100.14717141105362</c:v>
                </c:pt>
                <c:pt idx="6">
                  <c:v>99.8368242447293</c:v>
                </c:pt>
                <c:pt idx="7">
                  <c:v>99.962632699937046</c:v>
                </c:pt>
                <c:pt idx="8">
                  <c:v>99.950155152059921</c:v>
                </c:pt>
                <c:pt idx="9">
                  <c:v>100.1731884708027</c:v>
                </c:pt>
                <c:pt idx="10">
                  <c:v>99.966455073079629</c:v>
                </c:pt>
                <c:pt idx="11">
                  <c:v>100.47174193634196</c:v>
                </c:pt>
                <c:pt idx="12">
                  <c:v>100.35950791771569</c:v>
                </c:pt>
                <c:pt idx="13">
                  <c:v>100.003618824893</c:v>
                </c:pt>
                <c:pt idx="14">
                  <c:v>100.31343794998608</c:v>
                </c:pt>
                <c:pt idx="15">
                  <c:v>100.29771835288895</c:v>
                </c:pt>
                <c:pt idx="16">
                  <c:v>100.41207940920161</c:v>
                </c:pt>
                <c:pt idx="17">
                  <c:v>100.5988226630176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103-41CA-B4BC-3801418842A9}"/>
            </c:ext>
          </c:extLst>
        </c:ser>
        <c:ser>
          <c:idx val="1"/>
          <c:order val="16"/>
          <c:tx>
            <c:strRef>
              <c:f>'2020.2月を100％とした時の活性変化率'!$R$1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100.32060973601592</c:v>
                </c:pt>
                <c:pt idx="3">
                  <c:v>100.2051148892958</c:v>
                </c:pt>
                <c:pt idx="4">
                  <c:v>100.5109940421975</c:v>
                </c:pt>
                <c:pt idx="5">
                  <c:v>101.47263253150412</c:v>
                </c:pt>
                <c:pt idx="6">
                  <c:v>100.19793866979008</c:v>
                </c:pt>
                <c:pt idx="7">
                  <c:v>100.74047292510056</c:v>
                </c:pt>
                <c:pt idx="8">
                  <c:v>100.46600745725003</c:v>
                </c:pt>
                <c:pt idx="9">
                  <c:v>100.88271063769223</c:v>
                </c:pt>
                <c:pt idx="10">
                  <c:v>100.97262395570152</c:v>
                </c:pt>
                <c:pt idx="11">
                  <c:v>100.82960900015998</c:v>
                </c:pt>
                <c:pt idx="12">
                  <c:v>101.17956634758063</c:v>
                </c:pt>
                <c:pt idx="13">
                  <c:v>100.87714358597977</c:v>
                </c:pt>
                <c:pt idx="14">
                  <c:v>101.18663729628278</c:v>
                </c:pt>
                <c:pt idx="15">
                  <c:v>101.18149342036502</c:v>
                </c:pt>
                <c:pt idx="16">
                  <c:v>101.12350076795539</c:v>
                </c:pt>
                <c:pt idx="17">
                  <c:v>100.86909413776172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103-41CA-B4BC-3801418842A9}"/>
            </c:ext>
          </c:extLst>
        </c:ser>
        <c:ser>
          <c:idx val="2"/>
          <c:order val="17"/>
          <c:tx>
            <c:strRef>
              <c:f>'2020.2月を100％とした時の活性変化率'!$S$1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99.346612453953213</c:v>
                </c:pt>
                <c:pt idx="2">
                  <c:v>98.94654014953187</c:v>
                </c:pt>
                <c:pt idx="3">
                  <c:v>99.341560806310056</c:v>
                </c:pt>
                <c:pt idx="4">
                  <c:v>99.152964244798255</c:v>
                </c:pt>
                <c:pt idx="5">
                  <c:v>99.761473200741506</c:v>
                </c:pt>
                <c:pt idx="6">
                  <c:v>99.553141104955401</c:v>
                </c:pt>
                <c:pt idx="7">
                  <c:v>99.351352361615113</c:v>
                </c:pt>
                <c:pt idx="8">
                  <c:v>99.910275056910223</c:v>
                </c:pt>
                <c:pt idx="9">
                  <c:v>99.549650346669921</c:v>
                </c:pt>
                <c:pt idx="10">
                  <c:v>99.410811880097896</c:v>
                </c:pt>
                <c:pt idx="11">
                  <c:v>98.767977475782502</c:v>
                </c:pt>
                <c:pt idx="12">
                  <c:v>98.79696066579389</c:v>
                </c:pt>
                <c:pt idx="13">
                  <c:v>98.785284101227148</c:v>
                </c:pt>
                <c:pt idx="14">
                  <c:v>98.353926868281803</c:v>
                </c:pt>
                <c:pt idx="15">
                  <c:v>99.167347154584661</c:v>
                </c:pt>
                <c:pt idx="16">
                  <c:v>98.817813559664273</c:v>
                </c:pt>
                <c:pt idx="17">
                  <c:v>99.091075441300347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103-41CA-B4BC-3801418842A9}"/>
            </c:ext>
          </c:extLst>
        </c:ser>
        <c:ser>
          <c:idx val="3"/>
          <c:order val="18"/>
          <c:tx>
            <c:strRef>
              <c:f>'2020.2月を100％とした時の活性変化率'!$T$1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99.041556739848915</c:v>
                </c:pt>
                <c:pt idx="2">
                  <c:v>98.978023040743963</c:v>
                </c:pt>
                <c:pt idx="3">
                  <c:v>99.470415053073438</c:v>
                </c:pt>
                <c:pt idx="4">
                  <c:v>99.475738376210359</c:v>
                </c:pt>
                <c:pt idx="5">
                  <c:v>99.431928433848825</c:v>
                </c:pt>
                <c:pt idx="6">
                  <c:v>99.248435121096918</c:v>
                </c:pt>
                <c:pt idx="7">
                  <c:v>99.087414725474346</c:v>
                </c:pt>
                <c:pt idx="8">
                  <c:v>99.296430811710422</c:v>
                </c:pt>
                <c:pt idx="9">
                  <c:v>98.975918470767539</c:v>
                </c:pt>
                <c:pt idx="10">
                  <c:v>99.052256966471347</c:v>
                </c:pt>
                <c:pt idx="11">
                  <c:v>98.810980439734493</c:v>
                </c:pt>
                <c:pt idx="12">
                  <c:v>98.5201296613333</c:v>
                </c:pt>
                <c:pt idx="13">
                  <c:v>98.395394928064718</c:v>
                </c:pt>
                <c:pt idx="14">
                  <c:v>99.066402527354441</c:v>
                </c:pt>
                <c:pt idx="15">
                  <c:v>99.708027017199967</c:v>
                </c:pt>
                <c:pt idx="16">
                  <c:v>100.17944692333114</c:v>
                </c:pt>
                <c:pt idx="17">
                  <c:v>100.01082791221432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03-41CA-B4BC-3801418842A9}"/>
            </c:ext>
          </c:extLst>
        </c:ser>
        <c:ser>
          <c:idx val="4"/>
          <c:order val="19"/>
          <c:tx>
            <c:strRef>
              <c:f>'2020.2月を100％とした時の活性変化率'!$U$1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100.0694412505802</c:v>
                </c:pt>
                <c:pt idx="2">
                  <c:v>100.23103768676884</c:v>
                </c:pt>
                <c:pt idx="3">
                  <c:v>99.679433985257759</c:v>
                </c:pt>
                <c:pt idx="4">
                  <c:v>99.624988944393763</c:v>
                </c:pt>
                <c:pt idx="5">
                  <c:v>100.12478496078414</c:v>
                </c:pt>
                <c:pt idx="6">
                  <c:v>99.480380674688547</c:v>
                </c:pt>
                <c:pt idx="7">
                  <c:v>99.898739398409433</c:v>
                </c:pt>
                <c:pt idx="8">
                  <c:v>100.19903203720104</c:v>
                </c:pt>
                <c:pt idx="9">
                  <c:v>100.90481901606705</c:v>
                </c:pt>
                <c:pt idx="10">
                  <c:v>100.8174295303121</c:v>
                </c:pt>
                <c:pt idx="11">
                  <c:v>100.77976729352744</c:v>
                </c:pt>
                <c:pt idx="12">
                  <c:v>100.48757154257974</c:v>
                </c:pt>
                <c:pt idx="13">
                  <c:v>100.33358684037643</c:v>
                </c:pt>
                <c:pt idx="14">
                  <c:v>100.47395972624184</c:v>
                </c:pt>
                <c:pt idx="15">
                  <c:v>100.92498745173329</c:v>
                </c:pt>
                <c:pt idx="16">
                  <c:v>100.31698463208612</c:v>
                </c:pt>
                <c:pt idx="17">
                  <c:v>100.45033581709532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103-41CA-B4BC-3801418842A9}"/>
            </c:ext>
          </c:extLst>
        </c:ser>
        <c:ser>
          <c:idx val="5"/>
          <c:order val="20"/>
          <c:tx>
            <c:strRef>
              <c:f>'2020.2月を100％とした時の活性変化率'!$V$1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99.859798911759754</c:v>
                </c:pt>
                <c:pt idx="2">
                  <c:v>99.817301465841695</c:v>
                </c:pt>
                <c:pt idx="3">
                  <c:v>99.653871169830367</c:v>
                </c:pt>
                <c:pt idx="4">
                  <c:v>99.866099935231318</c:v>
                </c:pt>
                <c:pt idx="5">
                  <c:v>100.17507243240975</c:v>
                </c:pt>
                <c:pt idx="6">
                  <c:v>99.896168422057031</c:v>
                </c:pt>
                <c:pt idx="7">
                  <c:v>100.42825179489867</c:v>
                </c:pt>
                <c:pt idx="8">
                  <c:v>100.41648794929645</c:v>
                </c:pt>
                <c:pt idx="9">
                  <c:v>100.80262195068843</c:v>
                </c:pt>
                <c:pt idx="10">
                  <c:v>100.76305966308554</c:v>
                </c:pt>
                <c:pt idx="11">
                  <c:v>100.48217304918762</c:v>
                </c:pt>
                <c:pt idx="12">
                  <c:v>100.38095860081755</c:v>
                </c:pt>
                <c:pt idx="13">
                  <c:v>100.12572614819877</c:v>
                </c:pt>
                <c:pt idx="14">
                  <c:v>100.04387991929701</c:v>
                </c:pt>
                <c:pt idx="15">
                  <c:v>100.27063959586513</c:v>
                </c:pt>
                <c:pt idx="16">
                  <c:v>100.52534457549859</c:v>
                </c:pt>
                <c:pt idx="17">
                  <c:v>100.46795221212794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03-41CA-B4BC-3801418842A9}"/>
            </c:ext>
          </c:extLst>
        </c:ser>
        <c:ser>
          <c:idx val="6"/>
          <c:order val="21"/>
          <c:tx>
            <c:strRef>
              <c:f>'2020.2月を100％とした時の活性変化率'!$W$1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99.182884359188776</c:v>
                </c:pt>
                <c:pt idx="2">
                  <c:v>99.112322874414033</c:v>
                </c:pt>
                <c:pt idx="3">
                  <c:v>99.11320400748518</c:v>
                </c:pt>
                <c:pt idx="4">
                  <c:v>99.02953370772822</c:v>
                </c:pt>
                <c:pt idx="5">
                  <c:v>99.563547933720002</c:v>
                </c:pt>
                <c:pt idx="6">
                  <c:v>99.517130548538233</c:v>
                </c:pt>
                <c:pt idx="7">
                  <c:v>99.930477761118425</c:v>
                </c:pt>
                <c:pt idx="8">
                  <c:v>99.947195071530885</c:v>
                </c:pt>
                <c:pt idx="9">
                  <c:v>99.648708330014429</c:v>
                </c:pt>
                <c:pt idx="10">
                  <c:v>99.652990926507073</c:v>
                </c:pt>
                <c:pt idx="11">
                  <c:v>99.444547248506183</c:v>
                </c:pt>
                <c:pt idx="12">
                  <c:v>99.432422237528073</c:v>
                </c:pt>
                <c:pt idx="13">
                  <c:v>99.438940761040683</c:v>
                </c:pt>
                <c:pt idx="14">
                  <c:v>99.359188230712689</c:v>
                </c:pt>
                <c:pt idx="15">
                  <c:v>99.389564128195161</c:v>
                </c:pt>
                <c:pt idx="16">
                  <c:v>99.190707670168948</c:v>
                </c:pt>
                <c:pt idx="17">
                  <c:v>99.140966688315473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103-41CA-B4BC-3801418842A9}"/>
            </c:ext>
          </c:extLst>
        </c:ser>
        <c:ser>
          <c:idx val="7"/>
          <c:order val="22"/>
          <c:tx>
            <c:strRef>
              <c:f>'2020.2月を100％とした時の活性変化率'!$X$1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98.211928327272304</c:v>
                </c:pt>
                <c:pt idx="2">
                  <c:v>98.37724557248994</c:v>
                </c:pt>
                <c:pt idx="3">
                  <c:v>98.647825077244619</c:v>
                </c:pt>
                <c:pt idx="4">
                  <c:v>98.740136805501493</c:v>
                </c:pt>
                <c:pt idx="5">
                  <c:v>98.65353783643107</c:v>
                </c:pt>
                <c:pt idx="6">
                  <c:v>98.522164439542138</c:v>
                </c:pt>
                <c:pt idx="7">
                  <c:v>98.91654985200671</c:v>
                </c:pt>
                <c:pt idx="8">
                  <c:v>98.668980083798246</c:v>
                </c:pt>
                <c:pt idx="9">
                  <c:v>98.668651796459798</c:v>
                </c:pt>
                <c:pt idx="10">
                  <c:v>98.631918189967564</c:v>
                </c:pt>
                <c:pt idx="11">
                  <c:v>98.751781576921445</c:v>
                </c:pt>
                <c:pt idx="12">
                  <c:v>98.743128861283793</c:v>
                </c:pt>
                <c:pt idx="13">
                  <c:v>98.592381466890814</c:v>
                </c:pt>
                <c:pt idx="14">
                  <c:v>98.655250918414481</c:v>
                </c:pt>
                <c:pt idx="15">
                  <c:v>98.728025954700698</c:v>
                </c:pt>
                <c:pt idx="16">
                  <c:v>98.766605937921014</c:v>
                </c:pt>
                <c:pt idx="17">
                  <c:v>98.889407962242643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103-41CA-B4BC-3801418842A9}"/>
            </c:ext>
          </c:extLst>
        </c:ser>
        <c:ser>
          <c:idx val="23"/>
          <c:order val="23"/>
          <c:tx>
            <c:strRef>
              <c:f>'2020.2月を100％とした時の活性変化率'!$Y$1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98.997871787865705</c:v>
                </c:pt>
                <c:pt idx="2">
                  <c:v>99.202913524197839</c:v>
                </c:pt>
                <c:pt idx="3">
                  <c:v>99.144072126602055</c:v>
                </c:pt>
                <c:pt idx="4">
                  <c:v>98.835021993203085</c:v>
                </c:pt>
                <c:pt idx="5">
                  <c:v>98.92333154307984</c:v>
                </c:pt>
                <c:pt idx="6">
                  <c:v>99.002436948533315</c:v>
                </c:pt>
                <c:pt idx="7">
                  <c:v>98.915432362033584</c:v>
                </c:pt>
                <c:pt idx="8">
                  <c:v>98.892763919530353</c:v>
                </c:pt>
                <c:pt idx="9">
                  <c:v>99.358098878608757</c:v>
                </c:pt>
                <c:pt idx="10">
                  <c:v>99.26370080352541</c:v>
                </c:pt>
                <c:pt idx="11">
                  <c:v>99.300148235326503</c:v>
                </c:pt>
                <c:pt idx="12">
                  <c:v>99.554912447250189</c:v>
                </c:pt>
                <c:pt idx="13">
                  <c:v>99.269841895092952</c:v>
                </c:pt>
                <c:pt idx="14">
                  <c:v>99.475162818028892</c:v>
                </c:pt>
                <c:pt idx="15">
                  <c:v>99.029849460079717</c:v>
                </c:pt>
                <c:pt idx="16">
                  <c:v>99.135730889651711</c:v>
                </c:pt>
                <c:pt idx="17">
                  <c:v>98.936743481045028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103-41CA-B4BC-3801418842A9}"/>
            </c:ext>
          </c:extLst>
        </c:ser>
        <c:ser>
          <c:idx val="29"/>
          <c:order val="24"/>
          <c:tx>
            <c:strRef>
              <c:f>'2020.2月を100％とした時の活性変化率'!$Z$1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98.674830744723224</c:v>
                </c:pt>
                <c:pt idx="2">
                  <c:v>99.18125185846597</c:v>
                </c:pt>
                <c:pt idx="3">
                  <c:v>99.328227343804926</c:v>
                </c:pt>
                <c:pt idx="4">
                  <c:v>100.10646291948069</c:v>
                </c:pt>
                <c:pt idx="5">
                  <c:v>99.357575144539041</c:v>
                </c:pt>
                <c:pt idx="6">
                  <c:v>99.010946867480143</c:v>
                </c:pt>
                <c:pt idx="7">
                  <c:v>99.995727780450011</c:v>
                </c:pt>
                <c:pt idx="8">
                  <c:v>100.15930619559654</c:v>
                </c:pt>
                <c:pt idx="9">
                  <c:v>100.64729245205808</c:v>
                </c:pt>
                <c:pt idx="10">
                  <c:v>100.12519830951496</c:v>
                </c:pt>
                <c:pt idx="11">
                  <c:v>100.276518471505</c:v>
                </c:pt>
                <c:pt idx="12">
                  <c:v>100.14478625722919</c:v>
                </c:pt>
                <c:pt idx="13">
                  <c:v>100.24270843055785</c:v>
                </c:pt>
                <c:pt idx="14">
                  <c:v>100.47781870909591</c:v>
                </c:pt>
                <c:pt idx="15">
                  <c:v>99.984034060320809</c:v>
                </c:pt>
                <c:pt idx="16">
                  <c:v>99.893683253181123</c:v>
                </c:pt>
                <c:pt idx="17">
                  <c:v>100.60513645057507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103-41CA-B4BC-3801418842A9}"/>
            </c:ext>
          </c:extLst>
        </c:ser>
        <c:ser>
          <c:idx val="22"/>
          <c:order val="25"/>
          <c:tx>
            <c:strRef>
              <c:f>'2020.2月を100％とした時の活性変化率'!$AA$1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99.063054436648002</c:v>
                </c:pt>
                <c:pt idx="2">
                  <c:v>99.12206273583547</c:v>
                </c:pt>
                <c:pt idx="3">
                  <c:v>99.243112835373779</c:v>
                </c:pt>
                <c:pt idx="4">
                  <c:v>99.201592733408361</c:v>
                </c:pt>
                <c:pt idx="5">
                  <c:v>99.29462681375793</c:v>
                </c:pt>
                <c:pt idx="6">
                  <c:v>99.184703925279905</c:v>
                </c:pt>
                <c:pt idx="7">
                  <c:v>99.059811665779833</c:v>
                </c:pt>
                <c:pt idx="8">
                  <c:v>99.275948005143377</c:v>
                </c:pt>
                <c:pt idx="9">
                  <c:v>99.119735290380547</c:v>
                </c:pt>
                <c:pt idx="10">
                  <c:v>99.0188331033455</c:v>
                </c:pt>
                <c:pt idx="11">
                  <c:v>99.322546122337471</c:v>
                </c:pt>
                <c:pt idx="12">
                  <c:v>99.365057803479473</c:v>
                </c:pt>
                <c:pt idx="13">
                  <c:v>99.236210029231586</c:v>
                </c:pt>
                <c:pt idx="14">
                  <c:v>99.098888521638756</c:v>
                </c:pt>
                <c:pt idx="15">
                  <c:v>99.097253258487967</c:v>
                </c:pt>
                <c:pt idx="16">
                  <c:v>99.029662561749404</c:v>
                </c:pt>
                <c:pt idx="17">
                  <c:v>99.3898263209622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103-41CA-B4BC-3801418842A9}"/>
            </c:ext>
          </c:extLst>
        </c:ser>
        <c:ser>
          <c:idx val="25"/>
          <c:order val="26"/>
          <c:tx>
            <c:strRef>
              <c:f>'2020.2月を100％とした時の活性変化率'!$AB$1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100.90636090447833</c:v>
                </c:pt>
                <c:pt idx="2">
                  <c:v>100.92249525378669</c:v>
                </c:pt>
                <c:pt idx="3">
                  <c:v>100.39244728977977</c:v>
                </c:pt>
                <c:pt idx="4">
                  <c:v>100.16008790645112</c:v>
                </c:pt>
                <c:pt idx="5">
                  <c:v>100.21416816972715</c:v>
                </c:pt>
                <c:pt idx="6">
                  <c:v>99.769965214040639</c:v>
                </c:pt>
                <c:pt idx="7">
                  <c:v>99.764675089207628</c:v>
                </c:pt>
                <c:pt idx="8">
                  <c:v>99.698299873727038</c:v>
                </c:pt>
                <c:pt idx="9">
                  <c:v>99.167771995869884</c:v>
                </c:pt>
                <c:pt idx="10">
                  <c:v>100.45108174414517</c:v>
                </c:pt>
                <c:pt idx="11">
                  <c:v>100.98542370676142</c:v>
                </c:pt>
                <c:pt idx="12">
                  <c:v>101.66139103296375</c:v>
                </c:pt>
                <c:pt idx="13">
                  <c:v>101.57462619050057</c:v>
                </c:pt>
                <c:pt idx="14">
                  <c:v>100.60926738461124</c:v>
                </c:pt>
                <c:pt idx="15">
                  <c:v>100.98192121817881</c:v>
                </c:pt>
                <c:pt idx="16">
                  <c:v>101.06286475146757</c:v>
                </c:pt>
                <c:pt idx="17">
                  <c:v>101.75412830856439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103-41CA-B4BC-3801418842A9}"/>
            </c:ext>
          </c:extLst>
        </c:ser>
        <c:ser>
          <c:idx val="26"/>
          <c:order val="27"/>
          <c:tx>
            <c:strRef>
              <c:f>'2020.2月を100％とした時の活性変化率'!$AC$1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101.17699482717548</c:v>
                </c:pt>
                <c:pt idx="2">
                  <c:v>102.52896525329514</c:v>
                </c:pt>
                <c:pt idx="3">
                  <c:v>102.38547580585728</c:v>
                </c:pt>
                <c:pt idx="4">
                  <c:v>101.0482622186972</c:v>
                </c:pt>
                <c:pt idx="5">
                  <c:v>101.12340150952565</c:v>
                </c:pt>
                <c:pt idx="6">
                  <c:v>100.8903422795123</c:v>
                </c:pt>
                <c:pt idx="7">
                  <c:v>101.32779063839779</c:v>
                </c:pt>
                <c:pt idx="8">
                  <c:v>101.54861123217722</c:v>
                </c:pt>
                <c:pt idx="9">
                  <c:v>101.79458550723611</c:v>
                </c:pt>
                <c:pt idx="10">
                  <c:v>101.7295544713388</c:v>
                </c:pt>
                <c:pt idx="11">
                  <c:v>101.01299071522116</c:v>
                </c:pt>
                <c:pt idx="12">
                  <c:v>101.53181265660875</c:v>
                </c:pt>
                <c:pt idx="13">
                  <c:v>101.37038144238282</c:v>
                </c:pt>
                <c:pt idx="14">
                  <c:v>100.8610531141245</c:v>
                </c:pt>
                <c:pt idx="15">
                  <c:v>101.49124691662527</c:v>
                </c:pt>
                <c:pt idx="16">
                  <c:v>100.31308794466551</c:v>
                </c:pt>
                <c:pt idx="17">
                  <c:v>99.689924998424246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103-41CA-B4BC-3801418842A9}"/>
            </c:ext>
          </c:extLst>
        </c:ser>
        <c:ser>
          <c:idx val="27"/>
          <c:order val="28"/>
          <c:tx>
            <c:strRef>
              <c:f>'2020.2月を100％とした時の活性変化率'!$AD$1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100.76553514473652</c:v>
                </c:pt>
                <c:pt idx="2">
                  <c:v>101.21430758250551</c:v>
                </c:pt>
                <c:pt idx="3">
                  <c:v>100.87071902848055</c:v>
                </c:pt>
                <c:pt idx="4">
                  <c:v>98.9466394067274</c:v>
                </c:pt>
                <c:pt idx="5">
                  <c:v>98.67773354126264</c:v>
                </c:pt>
                <c:pt idx="6">
                  <c:v>99.342266834593957</c:v>
                </c:pt>
                <c:pt idx="7">
                  <c:v>98.28413012451729</c:v>
                </c:pt>
                <c:pt idx="8">
                  <c:v>97.885649347345478</c:v>
                </c:pt>
                <c:pt idx="9">
                  <c:v>97.817183449177108</c:v>
                </c:pt>
                <c:pt idx="10">
                  <c:v>100.11292835893593</c:v>
                </c:pt>
                <c:pt idx="11">
                  <c:v>99.977364873154542</c:v>
                </c:pt>
                <c:pt idx="12">
                  <c:v>99.583569994779396</c:v>
                </c:pt>
                <c:pt idx="13">
                  <c:v>99.560287380609012</c:v>
                </c:pt>
                <c:pt idx="14">
                  <c:v>99.626222551086514</c:v>
                </c:pt>
                <c:pt idx="15">
                  <c:v>99.517287949337302</c:v>
                </c:pt>
                <c:pt idx="16">
                  <c:v>99.256193949899256</c:v>
                </c:pt>
                <c:pt idx="17">
                  <c:v>98.819639399714816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103-41CA-B4BC-3801418842A9}"/>
            </c:ext>
          </c:extLst>
        </c:ser>
        <c:ser>
          <c:idx val="28"/>
          <c:order val="29"/>
          <c:tx>
            <c:strRef>
              <c:f>'2020.2月を100％とした時の活性変化率'!$AE$1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'2020.2月を100％とした時の活性変化率'!$A$2:$A$19</c:f>
              <c:strCache>
                <c:ptCount val="18"/>
                <c:pt idx="0">
                  <c:v>20.02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21.01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strCache>
            </c:strRef>
          </c:cat>
          <c:val>
            <c:numRef>
              <c:f>'2020.2月を100％とした時の活性変化率'!$AE$2:$AE$19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98.324267764066647</c:v>
                </c:pt>
                <c:pt idx="2">
                  <c:v>96.367938521181031</c:v>
                </c:pt>
                <c:pt idx="3">
                  <c:v>97.513572876100014</c:v>
                </c:pt>
                <c:pt idx="4">
                  <c:v>96.420069896982596</c:v>
                </c:pt>
                <c:pt idx="5">
                  <c:v>98.261019345360779</c:v>
                </c:pt>
                <c:pt idx="6">
                  <c:v>98.283172750099453</c:v>
                </c:pt>
                <c:pt idx="7">
                  <c:v>98.824671889501545</c:v>
                </c:pt>
                <c:pt idx="8">
                  <c:v>98.45878344649887</c:v>
                </c:pt>
                <c:pt idx="9">
                  <c:v>97.220059750201685</c:v>
                </c:pt>
                <c:pt idx="10">
                  <c:v>97.47178820753949</c:v>
                </c:pt>
                <c:pt idx="11">
                  <c:v>97.917493222363774</c:v>
                </c:pt>
                <c:pt idx="12">
                  <c:v>97.394881797048825</c:v>
                </c:pt>
                <c:pt idx="13">
                  <c:v>98.438820787734898</c:v>
                </c:pt>
                <c:pt idx="14">
                  <c:v>98.49655251505709</c:v>
                </c:pt>
                <c:pt idx="15">
                  <c:v>96.883854200479377</c:v>
                </c:pt>
                <c:pt idx="16">
                  <c:v>95.712398864442889</c:v>
                </c:pt>
                <c:pt idx="17">
                  <c:v>94.607293552869194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103-41CA-B4BC-380141884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39136"/>
        <c:axId val="136557312"/>
      </c:lineChart>
      <c:catAx>
        <c:axId val="136539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3655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557312"/>
        <c:scaling>
          <c:orientation val="minMax"/>
          <c:max val="106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136539136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168E-3"/>
          <c:w val="7.3842257217847124E-2"/>
          <c:h val="0.993521585663860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84385382064667E-2"/>
          <c:y val="7.6923192492777168E-2"/>
          <c:w val="0.6225156055031581"/>
          <c:h val="0.78461656342632657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109.484375</c:v>
                </c:pt>
                <c:pt idx="2">
                  <c:v>109.79375000000002</c:v>
                </c:pt>
                <c:pt idx="3">
                  <c:v>109.65937500000003</c:v>
                </c:pt>
                <c:pt idx="4">
                  <c:v>109.66874999999999</c:v>
                </c:pt>
                <c:pt idx="5">
                  <c:v>109.55937499999999</c:v>
                </c:pt>
                <c:pt idx="6">
                  <c:v>109.43437500000002</c:v>
                </c:pt>
                <c:pt idx="7">
                  <c:v>109.70937499999999</c:v>
                </c:pt>
                <c:pt idx="8">
                  <c:v>109.71333333333334</c:v>
                </c:pt>
                <c:pt idx="9">
                  <c:v>109.74736842105263</c:v>
                </c:pt>
                <c:pt idx="10">
                  <c:v>109.74473684210531</c:v>
                </c:pt>
                <c:pt idx="11">
                  <c:v>109.83157894736843</c:v>
                </c:pt>
                <c:pt idx="12">
                  <c:v>109.79169884169883</c:v>
                </c:pt>
                <c:pt idx="13">
                  <c:v>109.81578947368423</c:v>
                </c:pt>
                <c:pt idx="14">
                  <c:v>109.81578947368421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F-4A4B-ACAB-35A1BC54BEA7}"/>
            </c:ext>
          </c:extLst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1">
                  <c:v>109.40625</c:v>
                </c:pt>
                <c:pt idx="2">
                  <c:v>109.66250000000004</c:v>
                </c:pt>
                <c:pt idx="3">
                  <c:v>109.79375</c:v>
                </c:pt>
                <c:pt idx="4">
                  <c:v>109.49411764705883</c:v>
                </c:pt>
                <c:pt idx="5">
                  <c:v>109.69375000000001</c:v>
                </c:pt>
                <c:pt idx="6">
                  <c:v>109.45263157894736</c:v>
                </c:pt>
                <c:pt idx="7">
                  <c:v>109.80625000000001</c:v>
                </c:pt>
                <c:pt idx="8">
                  <c:v>109.66842105263159</c:v>
                </c:pt>
                <c:pt idx="9">
                  <c:v>109.87647058823528</c:v>
                </c:pt>
                <c:pt idx="10">
                  <c:v>109.90714285714286</c:v>
                </c:pt>
                <c:pt idx="11">
                  <c:v>109.9142857142857</c:v>
                </c:pt>
                <c:pt idx="12">
                  <c:v>109.53125000000003</c:v>
                </c:pt>
                <c:pt idx="13">
                  <c:v>109.18571428571427</c:v>
                </c:pt>
                <c:pt idx="14">
                  <c:v>109.83750000000001</c:v>
                </c:pt>
                <c:pt idx="15">
                  <c:v>109.58750000000002</c:v>
                </c:pt>
                <c:pt idx="16">
                  <c:v>109.52222222222221</c:v>
                </c:pt>
                <c:pt idx="17">
                  <c:v>109.33529411764705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F-4A4B-ACAB-35A1BC54BEA7}"/>
            </c:ext>
          </c:extLst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109.35</c:v>
                </c:pt>
                <c:pt idx="2">
                  <c:v>109</c:v>
                </c:pt>
                <c:pt idx="3">
                  <c:v>109.05555555555556</c:v>
                </c:pt>
                <c:pt idx="4">
                  <c:v>109.13636363636364</c:v>
                </c:pt>
                <c:pt idx="5">
                  <c:v>108.95238095238095</c:v>
                </c:pt>
                <c:pt idx="6">
                  <c:v>109.31578947368421</c:v>
                </c:pt>
                <c:pt idx="7">
                  <c:v>109.33333333333333</c:v>
                </c:pt>
                <c:pt idx="8">
                  <c:v>109.47619047619048</c:v>
                </c:pt>
                <c:pt idx="9">
                  <c:v>109.44444444444444</c:v>
                </c:pt>
                <c:pt idx="10">
                  <c:v>109.35</c:v>
                </c:pt>
                <c:pt idx="11">
                  <c:v>108.82352941176471</c:v>
                </c:pt>
                <c:pt idx="12">
                  <c:v>109</c:v>
                </c:pt>
                <c:pt idx="13">
                  <c:v>109.17391304347827</c:v>
                </c:pt>
                <c:pt idx="14">
                  <c:v>109.58823529411765</c:v>
                </c:pt>
                <c:pt idx="15">
                  <c:v>109.70588235294117</c:v>
                </c:pt>
                <c:pt idx="16">
                  <c:v>109.04545454545455</c:v>
                </c:pt>
                <c:pt idx="17">
                  <c:v>109.15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F-4A4B-ACAB-35A1BC54BEA7}"/>
            </c:ext>
          </c:extLst>
        </c:ser>
        <c:ser>
          <c:idx val="4"/>
          <c:order val="3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1">
                  <c:v>109.47</c:v>
                </c:pt>
                <c:pt idx="2">
                  <c:v>109.93</c:v>
                </c:pt>
                <c:pt idx="3">
                  <c:v>110.07</c:v>
                </c:pt>
                <c:pt idx="4">
                  <c:v>110.24</c:v>
                </c:pt>
                <c:pt idx="5">
                  <c:v>109.99</c:v>
                </c:pt>
                <c:pt idx="6">
                  <c:v>110.01</c:v>
                </c:pt>
                <c:pt idx="7">
                  <c:v>110.23</c:v>
                </c:pt>
                <c:pt idx="8">
                  <c:v>110.06</c:v>
                </c:pt>
                <c:pt idx="9">
                  <c:v>109.68</c:v>
                </c:pt>
                <c:pt idx="10">
                  <c:v>109.59</c:v>
                </c:pt>
                <c:pt idx="11">
                  <c:v>109.77</c:v>
                </c:pt>
                <c:pt idx="12">
                  <c:v>109.73</c:v>
                </c:pt>
                <c:pt idx="13">
                  <c:v>109.64</c:v>
                </c:pt>
                <c:pt idx="14">
                  <c:v>109.39</c:v>
                </c:pt>
                <c:pt idx="15">
                  <c:v>108.93</c:v>
                </c:pt>
                <c:pt idx="16">
                  <c:v>109.52</c:v>
                </c:pt>
                <c:pt idx="17">
                  <c:v>109.76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FF-4A4B-ACAB-35A1BC54BEA7}"/>
            </c:ext>
          </c:extLst>
        </c:ser>
        <c:ser>
          <c:idx val="5"/>
          <c:order val="4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1">
                  <c:v>109.2</c:v>
                </c:pt>
                <c:pt idx="2">
                  <c:v>108.9</c:v>
                </c:pt>
                <c:pt idx="3">
                  <c:v>108.8</c:v>
                </c:pt>
                <c:pt idx="4">
                  <c:v>108</c:v>
                </c:pt>
                <c:pt idx="5">
                  <c:v>108.2</c:v>
                </c:pt>
                <c:pt idx="6">
                  <c:v>108.4</c:v>
                </c:pt>
                <c:pt idx="7">
                  <c:v>109.2</c:v>
                </c:pt>
                <c:pt idx="8">
                  <c:v>109.83333333333333</c:v>
                </c:pt>
                <c:pt idx="9">
                  <c:v>108.90909090909091</c:v>
                </c:pt>
                <c:pt idx="10">
                  <c:v>109.125</c:v>
                </c:pt>
                <c:pt idx="11">
                  <c:v>109.58333333333333</c:v>
                </c:pt>
                <c:pt idx="12">
                  <c:v>109.61538461538461</c:v>
                </c:pt>
                <c:pt idx="13">
                  <c:v>109.28571428571429</c:v>
                </c:pt>
                <c:pt idx="14">
                  <c:v>109.53846153846153</c:v>
                </c:pt>
                <c:pt idx="15">
                  <c:v>109</c:v>
                </c:pt>
                <c:pt idx="16">
                  <c:v>109.1</c:v>
                </c:pt>
                <c:pt idx="17">
                  <c:v>109.53846153846153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FF-4A4B-ACAB-35A1BC54BEA7}"/>
            </c:ext>
          </c:extLst>
        </c:ser>
        <c:ser>
          <c:idx val="6"/>
          <c:order val="5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5FF-4A4B-ACAB-35A1BC54BEA7}"/>
            </c:ext>
          </c:extLst>
        </c:ser>
        <c:ser>
          <c:idx val="0"/>
          <c:order val="6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1">
                  <c:v>109.38212500000002</c:v>
                </c:pt>
                <c:pt idx="2">
                  <c:v>109.45725000000002</c:v>
                </c:pt>
                <c:pt idx="3">
                  <c:v>109.4757361111111</c:v>
                </c:pt>
                <c:pt idx="4">
                  <c:v>109.30784625668448</c:v>
                </c:pt>
                <c:pt idx="5">
                  <c:v>109.2791011904762</c:v>
                </c:pt>
                <c:pt idx="6">
                  <c:v>109.32255921052631</c:v>
                </c:pt>
                <c:pt idx="7">
                  <c:v>109.65579166666666</c:v>
                </c:pt>
                <c:pt idx="8">
                  <c:v>109.75025563909776</c:v>
                </c:pt>
                <c:pt idx="9">
                  <c:v>109.53147487256464</c:v>
                </c:pt>
                <c:pt idx="10">
                  <c:v>109.54337593984965</c:v>
                </c:pt>
                <c:pt idx="11">
                  <c:v>109.58454548135043</c:v>
                </c:pt>
                <c:pt idx="12">
                  <c:v>109.5336666914167</c:v>
                </c:pt>
                <c:pt idx="13">
                  <c:v>109.42022621771821</c:v>
                </c:pt>
                <c:pt idx="14">
                  <c:v>109.63399726125267</c:v>
                </c:pt>
                <c:pt idx="15">
                  <c:v>109.40759152850327</c:v>
                </c:pt>
                <c:pt idx="16">
                  <c:v>109.38174587985114</c:v>
                </c:pt>
                <c:pt idx="17">
                  <c:v>109.52112613122172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5FF-4A4B-ACAB-35A1BC54BEA7}"/>
            </c:ext>
          </c:extLst>
        </c:ser>
        <c:ser>
          <c:idx val="11"/>
          <c:order val="7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107</c:v>
                </c:pt>
                <c:pt idx="1">
                  <c:v>107</c:v>
                </c:pt>
                <c:pt idx="2">
                  <c:v>107</c:v>
                </c:pt>
                <c:pt idx="3">
                  <c:v>107</c:v>
                </c:pt>
                <c:pt idx="4">
                  <c:v>107</c:v>
                </c:pt>
                <c:pt idx="5">
                  <c:v>107</c:v>
                </c:pt>
                <c:pt idx="6">
                  <c:v>107</c:v>
                </c:pt>
                <c:pt idx="7">
                  <c:v>107</c:v>
                </c:pt>
                <c:pt idx="8">
                  <c:v>107</c:v>
                </c:pt>
                <c:pt idx="9">
                  <c:v>107</c:v>
                </c:pt>
                <c:pt idx="10">
                  <c:v>107</c:v>
                </c:pt>
                <c:pt idx="11">
                  <c:v>107</c:v>
                </c:pt>
                <c:pt idx="12">
                  <c:v>107</c:v>
                </c:pt>
                <c:pt idx="13">
                  <c:v>107</c:v>
                </c:pt>
                <c:pt idx="14">
                  <c:v>107</c:v>
                </c:pt>
                <c:pt idx="15">
                  <c:v>107</c:v>
                </c:pt>
                <c:pt idx="16">
                  <c:v>107</c:v>
                </c:pt>
                <c:pt idx="1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5FF-4A4B-ACAB-35A1BC54BEA7}"/>
            </c:ext>
          </c:extLst>
        </c:ser>
        <c:ser>
          <c:idx val="7"/>
          <c:order val="8"/>
          <c:tx>
            <c:strRef>
              <c:f>CL!$S$2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113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  <c:pt idx="9">
                  <c:v>113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113</c:v>
                </c:pt>
                <c:pt idx="16">
                  <c:v>113</c:v>
                </c:pt>
                <c:pt idx="17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5FF-4A4B-ACAB-35A1BC54B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98048"/>
        <c:axId val="323299968"/>
      </c:lineChart>
      <c:catAx>
        <c:axId val="32329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3299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299968"/>
        <c:scaling>
          <c:orientation val="minMax"/>
          <c:max val="116"/>
          <c:min val="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3298048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59034288611616"/>
          <c:y val="0.12595117780461301"/>
          <c:w val="0.21607779413415354"/>
          <c:h val="0.85913254647650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24238449031743E-2"/>
          <c:y val="7.2368537290133345E-2"/>
          <c:w val="0.69440876341583768"/>
          <c:h val="0.72697485186904465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10.965624999999999</c:v>
                </c:pt>
                <c:pt idx="2">
                  <c:v>10.865625000000003</c:v>
                </c:pt>
                <c:pt idx="3">
                  <c:v>10.918750000000001</c:v>
                </c:pt>
                <c:pt idx="4">
                  <c:v>10.915624999999999</c:v>
                </c:pt>
                <c:pt idx="5">
                  <c:v>10.925000000000001</c:v>
                </c:pt>
                <c:pt idx="6">
                  <c:v>10.943749999999998</c:v>
                </c:pt>
                <c:pt idx="7">
                  <c:v>10.903125000000001</c:v>
                </c:pt>
                <c:pt idx="8">
                  <c:v>10.88</c:v>
                </c:pt>
                <c:pt idx="9">
                  <c:v>10.905263157894735</c:v>
                </c:pt>
                <c:pt idx="10">
                  <c:v>10.926315789473682</c:v>
                </c:pt>
                <c:pt idx="11">
                  <c:v>10.913157894736841</c:v>
                </c:pt>
                <c:pt idx="12">
                  <c:v>10.913803088803087</c:v>
                </c:pt>
                <c:pt idx="13">
                  <c:v>10.921052631578945</c:v>
                </c:pt>
                <c:pt idx="14">
                  <c:v>10.913157894736839</c:v>
                </c:pt>
                <c:pt idx="15">
                  <c:v>10.905405405405402</c:v>
                </c:pt>
                <c:pt idx="16">
                  <c:v>10.884210526315789</c:v>
                </c:pt>
                <c:pt idx="17">
                  <c:v>10.853125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C-4F8D-9AC6-A09972D78BE1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2">
                  <c:v>10.813793103448271</c:v>
                </c:pt>
                <c:pt idx="3">
                  <c:v>10.810000000000002</c:v>
                </c:pt>
                <c:pt idx="4">
                  <c:v>10.771624999999998</c:v>
                </c:pt>
                <c:pt idx="5">
                  <c:v>10.71662790697675</c:v>
                </c:pt>
                <c:pt idx="6">
                  <c:v>10.704756097560974</c:v>
                </c:pt>
                <c:pt idx="7">
                  <c:v>10.766883116883117</c:v>
                </c:pt>
                <c:pt idx="8">
                  <c:v>10.769014084507043</c:v>
                </c:pt>
                <c:pt idx="9">
                  <c:v>10.806527777777776</c:v>
                </c:pt>
                <c:pt idx="10">
                  <c:v>10.811081081081079</c:v>
                </c:pt>
                <c:pt idx="11">
                  <c:v>10.890735294117643</c:v>
                </c:pt>
                <c:pt idx="12">
                  <c:v>10.853802816901407</c:v>
                </c:pt>
                <c:pt idx="13">
                  <c:v>10.855200000000002</c:v>
                </c:pt>
                <c:pt idx="14">
                  <c:v>10.855200000000002</c:v>
                </c:pt>
                <c:pt idx="15">
                  <c:v>10.799249999999997</c:v>
                </c:pt>
                <c:pt idx="16">
                  <c:v>10.764204545454549</c:v>
                </c:pt>
                <c:pt idx="17">
                  <c:v>10.830111111111105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C-4F8D-9AC6-A09972D78BE1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Ca!$D$3:$D$20</c:f>
              <c:numCache>
                <c:formatCode>0.00\ </c:formatCode>
                <c:ptCount val="18"/>
                <c:pt idx="1">
                  <c:v>10.872222222222227</c:v>
                </c:pt>
                <c:pt idx="2">
                  <c:v>10.894117647058826</c:v>
                </c:pt>
                <c:pt idx="3">
                  <c:v>11.137499999999998</c:v>
                </c:pt>
                <c:pt idx="4">
                  <c:v>11.110526315789471</c:v>
                </c:pt>
                <c:pt idx="5">
                  <c:v>11.143749999999995</c:v>
                </c:pt>
                <c:pt idx="6">
                  <c:v>11.142105263157891</c:v>
                </c:pt>
                <c:pt idx="7">
                  <c:v>11.068749999999998</c:v>
                </c:pt>
                <c:pt idx="8">
                  <c:v>11.129411764705882</c:v>
                </c:pt>
                <c:pt idx="9">
                  <c:v>11.099999999999998</c:v>
                </c:pt>
                <c:pt idx="10">
                  <c:v>11.038888888888888</c:v>
                </c:pt>
                <c:pt idx="11">
                  <c:v>11.046666666666665</c:v>
                </c:pt>
                <c:pt idx="12">
                  <c:v>10.925000000000002</c:v>
                </c:pt>
                <c:pt idx="13">
                  <c:v>11.068181818181815</c:v>
                </c:pt>
                <c:pt idx="14">
                  <c:v>11.062499999999998</c:v>
                </c:pt>
                <c:pt idx="15">
                  <c:v>10.956250000000002</c:v>
                </c:pt>
                <c:pt idx="16">
                  <c:v>11</c:v>
                </c:pt>
                <c:pt idx="17">
                  <c:v>11.068421052631576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FC-4F8D-9AC6-A09972D78BE1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1">
                  <c:v>11.006451612903223</c:v>
                </c:pt>
                <c:pt idx="2">
                  <c:v>10.977419354838709</c:v>
                </c:pt>
                <c:pt idx="3">
                  <c:v>11.009677419354841</c:v>
                </c:pt>
                <c:pt idx="4">
                  <c:v>11.043333333333335</c:v>
                </c:pt>
                <c:pt idx="5">
                  <c:v>10.977419354838711</c:v>
                </c:pt>
                <c:pt idx="6">
                  <c:v>11.029032258064515</c:v>
                </c:pt>
                <c:pt idx="7">
                  <c:v>11.003333333333332</c:v>
                </c:pt>
                <c:pt idx="8">
                  <c:v>10.996774193548386</c:v>
                </c:pt>
                <c:pt idx="9">
                  <c:v>10.964516129032258</c:v>
                </c:pt>
                <c:pt idx="10">
                  <c:v>10.890322580645158</c:v>
                </c:pt>
                <c:pt idx="11">
                  <c:v>10.964516129032258</c:v>
                </c:pt>
                <c:pt idx="12">
                  <c:v>10.850999999999999</c:v>
                </c:pt>
                <c:pt idx="13">
                  <c:v>10.831</c:v>
                </c:pt>
                <c:pt idx="14">
                  <c:v>10.760999999999999</c:v>
                </c:pt>
                <c:pt idx="15">
                  <c:v>10.795</c:v>
                </c:pt>
                <c:pt idx="16">
                  <c:v>10.693999999999999</c:v>
                </c:pt>
                <c:pt idx="17">
                  <c:v>10.695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FC-4F8D-9AC6-A09972D78BE1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10.840000000000002</c:v>
                </c:pt>
                <c:pt idx="2">
                  <c:v>10.760000000000002</c:v>
                </c:pt>
                <c:pt idx="3">
                  <c:v>10.738888888888889</c:v>
                </c:pt>
                <c:pt idx="4">
                  <c:v>10.954545454545455</c:v>
                </c:pt>
                <c:pt idx="5">
                  <c:v>10.923809523809528</c:v>
                </c:pt>
                <c:pt idx="6">
                  <c:v>10.88421052631579</c:v>
                </c:pt>
                <c:pt idx="7">
                  <c:v>10.800000000000002</c:v>
                </c:pt>
                <c:pt idx="8">
                  <c:v>10.857142857142861</c:v>
                </c:pt>
                <c:pt idx="9">
                  <c:v>10.894444444444446</c:v>
                </c:pt>
                <c:pt idx="10">
                  <c:v>10.885000000000002</c:v>
                </c:pt>
                <c:pt idx="11">
                  <c:v>10.876470588235296</c:v>
                </c:pt>
                <c:pt idx="12">
                  <c:v>10.926666666666669</c:v>
                </c:pt>
                <c:pt idx="13">
                  <c:v>10.93913043478261</c:v>
                </c:pt>
                <c:pt idx="14">
                  <c:v>10.952941176470588</c:v>
                </c:pt>
                <c:pt idx="15">
                  <c:v>10.952941176470588</c:v>
                </c:pt>
                <c:pt idx="16">
                  <c:v>10.950000000000001</c:v>
                </c:pt>
                <c:pt idx="17">
                  <c:v>11.04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FC-4F8D-9AC6-A09972D78BE1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0">
                  <c:v>10.968115942028986</c:v>
                </c:pt>
                <c:pt idx="1">
                  <c:v>10.9375</c:v>
                </c:pt>
                <c:pt idx="2">
                  <c:v>10.964761904761904</c:v>
                </c:pt>
                <c:pt idx="3">
                  <c:v>10.926190476190474</c:v>
                </c:pt>
                <c:pt idx="4">
                  <c:v>10.8969696969697</c:v>
                </c:pt>
                <c:pt idx="5">
                  <c:v>10.781730769230769</c:v>
                </c:pt>
                <c:pt idx="6">
                  <c:v>10.805333333333333</c:v>
                </c:pt>
                <c:pt idx="7">
                  <c:v>10.886956521739132</c:v>
                </c:pt>
                <c:pt idx="8">
                  <c:v>10.871839080459772</c:v>
                </c:pt>
                <c:pt idx="9">
                  <c:v>10.86466666666667</c:v>
                </c:pt>
                <c:pt idx="10">
                  <c:v>10.848148148148143</c:v>
                </c:pt>
                <c:pt idx="11">
                  <c:v>10.880952380952381</c:v>
                </c:pt>
                <c:pt idx="12">
                  <c:v>10.885802469135806</c:v>
                </c:pt>
                <c:pt idx="13">
                  <c:v>10.834343434343433</c:v>
                </c:pt>
                <c:pt idx="14">
                  <c:v>10.84</c:v>
                </c:pt>
                <c:pt idx="15">
                  <c:v>10.942105263157895</c:v>
                </c:pt>
                <c:pt idx="16">
                  <c:v>10.944666666666667</c:v>
                </c:pt>
                <c:pt idx="17">
                  <c:v>10.981060606060607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FC-4F8D-9AC6-A09972D78BE1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3">
                  <c:v>11.077</c:v>
                </c:pt>
                <c:pt idx="4">
                  <c:v>11.154</c:v>
                </c:pt>
                <c:pt idx="5">
                  <c:v>11.074</c:v>
                </c:pt>
                <c:pt idx="6">
                  <c:v>10.972</c:v>
                </c:pt>
                <c:pt idx="7">
                  <c:v>10.984</c:v>
                </c:pt>
                <c:pt idx="8">
                  <c:v>11.031000000000001</c:v>
                </c:pt>
                <c:pt idx="9">
                  <c:v>10.955</c:v>
                </c:pt>
                <c:pt idx="10">
                  <c:v>10.941000000000001</c:v>
                </c:pt>
                <c:pt idx="11">
                  <c:v>10.996</c:v>
                </c:pt>
                <c:pt idx="12">
                  <c:v>11.086</c:v>
                </c:pt>
                <c:pt idx="13">
                  <c:v>10.974</c:v>
                </c:pt>
                <c:pt idx="14">
                  <c:v>10.974</c:v>
                </c:pt>
                <c:pt idx="15">
                  <c:v>10.990349999999999</c:v>
                </c:pt>
                <c:pt idx="16">
                  <c:v>11.055</c:v>
                </c:pt>
                <c:pt idx="17">
                  <c:v>11.09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FC-4F8D-9AC6-A09972D78BE1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0">
                  <c:v>11.1</c:v>
                </c:pt>
                <c:pt idx="1">
                  <c:v>11.11</c:v>
                </c:pt>
                <c:pt idx="2">
                  <c:v>11.03</c:v>
                </c:pt>
                <c:pt idx="3">
                  <c:v>11.18</c:v>
                </c:pt>
                <c:pt idx="4">
                  <c:v>11.22</c:v>
                </c:pt>
                <c:pt idx="5">
                  <c:v>11.07</c:v>
                </c:pt>
                <c:pt idx="6">
                  <c:v>10.95</c:v>
                </c:pt>
                <c:pt idx="7">
                  <c:v>11.33</c:v>
                </c:pt>
                <c:pt idx="8">
                  <c:v>11.05</c:v>
                </c:pt>
                <c:pt idx="9">
                  <c:v>11.03</c:v>
                </c:pt>
                <c:pt idx="10">
                  <c:v>10.85</c:v>
                </c:pt>
                <c:pt idx="11">
                  <c:v>10.88</c:v>
                </c:pt>
                <c:pt idx="12">
                  <c:v>10.86</c:v>
                </c:pt>
                <c:pt idx="13">
                  <c:v>10.73</c:v>
                </c:pt>
                <c:pt idx="14">
                  <c:v>10.82</c:v>
                </c:pt>
                <c:pt idx="15">
                  <c:v>10.83</c:v>
                </c:pt>
                <c:pt idx="16">
                  <c:v>10.82</c:v>
                </c:pt>
                <c:pt idx="17">
                  <c:v>10.86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FFC-4F8D-9AC6-A09972D78BE1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1">
                  <c:v>11.01</c:v>
                </c:pt>
                <c:pt idx="2">
                  <c:v>11.1</c:v>
                </c:pt>
                <c:pt idx="3">
                  <c:v>11.21</c:v>
                </c:pt>
                <c:pt idx="4">
                  <c:v>11.13</c:v>
                </c:pt>
                <c:pt idx="5">
                  <c:v>11.08</c:v>
                </c:pt>
                <c:pt idx="6">
                  <c:v>11.16</c:v>
                </c:pt>
                <c:pt idx="7">
                  <c:v>11.1</c:v>
                </c:pt>
                <c:pt idx="8">
                  <c:v>11.07</c:v>
                </c:pt>
                <c:pt idx="9">
                  <c:v>11.17</c:v>
                </c:pt>
                <c:pt idx="10">
                  <c:v>11.21</c:v>
                </c:pt>
                <c:pt idx="11">
                  <c:v>11.24</c:v>
                </c:pt>
                <c:pt idx="12">
                  <c:v>10.99</c:v>
                </c:pt>
                <c:pt idx="13">
                  <c:v>11.09</c:v>
                </c:pt>
                <c:pt idx="14">
                  <c:v>11.17</c:v>
                </c:pt>
                <c:pt idx="15">
                  <c:v>11.06</c:v>
                </c:pt>
                <c:pt idx="16">
                  <c:v>11.19</c:v>
                </c:pt>
                <c:pt idx="17">
                  <c:v>11.12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FFC-4F8D-9AC6-A09972D78BE1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1">
                  <c:v>11.3</c:v>
                </c:pt>
                <c:pt idx="2">
                  <c:v>11.1</c:v>
                </c:pt>
                <c:pt idx="3">
                  <c:v>11.2</c:v>
                </c:pt>
                <c:pt idx="4">
                  <c:v>11</c:v>
                </c:pt>
                <c:pt idx="5">
                  <c:v>11.3</c:v>
                </c:pt>
                <c:pt idx="6">
                  <c:v>11.2</c:v>
                </c:pt>
                <c:pt idx="7">
                  <c:v>11.3</c:v>
                </c:pt>
                <c:pt idx="8">
                  <c:v>10.975</c:v>
                </c:pt>
                <c:pt idx="9">
                  <c:v>10.766666666666667</c:v>
                </c:pt>
                <c:pt idx="10">
                  <c:v>11.3</c:v>
                </c:pt>
                <c:pt idx="11">
                  <c:v>11.308333333333332</c:v>
                </c:pt>
                <c:pt idx="12">
                  <c:v>11.338461538461541</c:v>
                </c:pt>
                <c:pt idx="13">
                  <c:v>11.299999999999999</c:v>
                </c:pt>
                <c:pt idx="14">
                  <c:v>11.3</c:v>
                </c:pt>
                <c:pt idx="15">
                  <c:v>11.340000000000003</c:v>
                </c:pt>
                <c:pt idx="16">
                  <c:v>11.3</c:v>
                </c:pt>
                <c:pt idx="17">
                  <c:v>11.276923076923076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FFC-4F8D-9AC6-A09972D78BE1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10.9</c:v>
                </c:pt>
                <c:pt idx="1">
                  <c:v>10.9</c:v>
                </c:pt>
                <c:pt idx="2">
                  <c:v>10.9</c:v>
                </c:pt>
                <c:pt idx="3">
                  <c:v>10.9</c:v>
                </c:pt>
                <c:pt idx="4">
                  <c:v>10.9</c:v>
                </c:pt>
                <c:pt idx="5">
                  <c:v>10.9</c:v>
                </c:pt>
                <c:pt idx="6">
                  <c:v>10.9</c:v>
                </c:pt>
                <c:pt idx="7">
                  <c:v>10.9</c:v>
                </c:pt>
                <c:pt idx="8">
                  <c:v>10.9</c:v>
                </c:pt>
                <c:pt idx="9">
                  <c:v>10.9</c:v>
                </c:pt>
                <c:pt idx="10">
                  <c:v>10.9</c:v>
                </c:pt>
                <c:pt idx="11">
                  <c:v>10.9</c:v>
                </c:pt>
                <c:pt idx="12">
                  <c:v>10.9</c:v>
                </c:pt>
                <c:pt idx="13">
                  <c:v>10.9</c:v>
                </c:pt>
                <c:pt idx="14">
                  <c:v>10.9</c:v>
                </c:pt>
                <c:pt idx="15">
                  <c:v>10.9</c:v>
                </c:pt>
                <c:pt idx="16">
                  <c:v>10.9</c:v>
                </c:pt>
                <c:pt idx="17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FFC-4F8D-9AC6-A09972D78BE1}"/>
            </c:ext>
          </c:extLst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11.034057971014493</c:v>
                </c:pt>
                <c:pt idx="1">
                  <c:v>11.005224854390683</c:v>
                </c:pt>
                <c:pt idx="2">
                  <c:v>10.945079667789745</c:v>
                </c:pt>
                <c:pt idx="3">
                  <c:v>11.02080067844342</c:v>
                </c:pt>
                <c:pt idx="4">
                  <c:v>11.019662480063795</c:v>
                </c:pt>
                <c:pt idx="5">
                  <c:v>10.999233755485577</c:v>
                </c:pt>
                <c:pt idx="6">
                  <c:v>10.979118747843248</c:v>
                </c:pt>
                <c:pt idx="7">
                  <c:v>11.014304797195557</c:v>
                </c:pt>
                <c:pt idx="8">
                  <c:v>10.963018198036394</c:v>
                </c:pt>
                <c:pt idx="9">
                  <c:v>10.945708484248254</c:v>
                </c:pt>
                <c:pt idx="10">
                  <c:v>10.970075648823697</c:v>
                </c:pt>
                <c:pt idx="11">
                  <c:v>10.99968322870744</c:v>
                </c:pt>
                <c:pt idx="12">
                  <c:v>10.96305365799685</c:v>
                </c:pt>
                <c:pt idx="13">
                  <c:v>10.954290831888681</c:v>
                </c:pt>
                <c:pt idx="14">
                  <c:v>10.964879907120743</c:v>
                </c:pt>
                <c:pt idx="15">
                  <c:v>10.957130184503388</c:v>
                </c:pt>
                <c:pt idx="16">
                  <c:v>10.960208173843698</c:v>
                </c:pt>
                <c:pt idx="17">
                  <c:v>10.981464084672638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FFC-4F8D-9AC6-A09972D78BE1}"/>
            </c:ext>
          </c:extLst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0.1318840579710141</c:v>
                </c:pt>
                <c:pt idx="1">
                  <c:v>0.45999999999999908</c:v>
                </c:pt>
                <c:pt idx="2">
                  <c:v>0.33999999999999808</c:v>
                </c:pt>
                <c:pt idx="3">
                  <c:v>0.47111111111111192</c:v>
                </c:pt>
                <c:pt idx="4">
                  <c:v>0.44837500000000219</c:v>
                </c:pt>
                <c:pt idx="5">
                  <c:v>0.58337209302325022</c:v>
                </c:pt>
                <c:pt idx="6">
                  <c:v>0.49524390243902516</c:v>
                </c:pt>
                <c:pt idx="7">
                  <c:v>0.56311688311688357</c:v>
                </c:pt>
                <c:pt idx="8">
                  <c:v>0.36039768019883844</c:v>
                </c:pt>
                <c:pt idx="9">
                  <c:v>0.40333333333333243</c:v>
                </c:pt>
                <c:pt idx="10">
                  <c:v>0.48891891891892136</c:v>
                </c:pt>
                <c:pt idx="11">
                  <c:v>0.43186274509803546</c:v>
                </c:pt>
                <c:pt idx="12">
                  <c:v>0.48746153846154172</c:v>
                </c:pt>
                <c:pt idx="13">
                  <c:v>0.56999999999999851</c:v>
                </c:pt>
                <c:pt idx="14">
                  <c:v>0.53900000000000148</c:v>
                </c:pt>
                <c:pt idx="15">
                  <c:v>0.54500000000000348</c:v>
                </c:pt>
                <c:pt idx="16">
                  <c:v>0.60600000000000165</c:v>
                </c:pt>
                <c:pt idx="17">
                  <c:v>0.58192307692307566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FFC-4F8D-9AC6-A09972D78BE1}"/>
            </c:ext>
          </c:extLst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10.4</c:v>
                </c:pt>
                <c:pt idx="1">
                  <c:v>10.4</c:v>
                </c:pt>
                <c:pt idx="2">
                  <c:v>10.4</c:v>
                </c:pt>
                <c:pt idx="3">
                  <c:v>10.4</c:v>
                </c:pt>
                <c:pt idx="4">
                  <c:v>10.4</c:v>
                </c:pt>
                <c:pt idx="5">
                  <c:v>10.4</c:v>
                </c:pt>
                <c:pt idx="6">
                  <c:v>10.4</c:v>
                </c:pt>
                <c:pt idx="7">
                  <c:v>10.4</c:v>
                </c:pt>
                <c:pt idx="8">
                  <c:v>10.4</c:v>
                </c:pt>
                <c:pt idx="9">
                  <c:v>10.4</c:v>
                </c:pt>
                <c:pt idx="10">
                  <c:v>10.4</c:v>
                </c:pt>
                <c:pt idx="11">
                  <c:v>10.4</c:v>
                </c:pt>
                <c:pt idx="12">
                  <c:v>10.4</c:v>
                </c:pt>
                <c:pt idx="13">
                  <c:v>10.4</c:v>
                </c:pt>
                <c:pt idx="14">
                  <c:v>10.4</c:v>
                </c:pt>
                <c:pt idx="15">
                  <c:v>10.4</c:v>
                </c:pt>
                <c:pt idx="16">
                  <c:v>10.4</c:v>
                </c:pt>
                <c:pt idx="17">
                  <c:v>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FFC-4F8D-9AC6-A09972D78BE1}"/>
            </c:ext>
          </c:extLst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11.4</c:v>
                </c:pt>
                <c:pt idx="1">
                  <c:v>11.4</c:v>
                </c:pt>
                <c:pt idx="2">
                  <c:v>11.4</c:v>
                </c:pt>
                <c:pt idx="3">
                  <c:v>11.4</c:v>
                </c:pt>
                <c:pt idx="4">
                  <c:v>11.4</c:v>
                </c:pt>
                <c:pt idx="5">
                  <c:v>11.4</c:v>
                </c:pt>
                <c:pt idx="6">
                  <c:v>11.4</c:v>
                </c:pt>
                <c:pt idx="7">
                  <c:v>11.4</c:v>
                </c:pt>
                <c:pt idx="8">
                  <c:v>11.4</c:v>
                </c:pt>
                <c:pt idx="9">
                  <c:v>11.4</c:v>
                </c:pt>
                <c:pt idx="10">
                  <c:v>11.4</c:v>
                </c:pt>
                <c:pt idx="11">
                  <c:v>11.4</c:v>
                </c:pt>
                <c:pt idx="12">
                  <c:v>11.4</c:v>
                </c:pt>
                <c:pt idx="13">
                  <c:v>11.4</c:v>
                </c:pt>
                <c:pt idx="14">
                  <c:v>11.4</c:v>
                </c:pt>
                <c:pt idx="15">
                  <c:v>11.4</c:v>
                </c:pt>
                <c:pt idx="16">
                  <c:v>11.4</c:v>
                </c:pt>
                <c:pt idx="17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FFC-4F8D-9AC6-A09972D78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469696"/>
        <c:axId val="323471616"/>
      </c:lineChart>
      <c:catAx>
        <c:axId val="32346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3471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471616"/>
        <c:scaling>
          <c:orientation val="minMax"/>
          <c:max val="11.9"/>
          <c:min val="9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3469696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498"/>
          <c:y val="0.12828993819861972"/>
          <c:w val="0.15994800230244854"/>
          <c:h val="0.86938406869258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14575943246725E-2"/>
          <c:y val="8.5763293310463243E-2"/>
          <c:w val="0.69912931312482063"/>
          <c:h val="0.73413379073756357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186.46875</c:v>
                </c:pt>
                <c:pt idx="2">
                  <c:v>185.8125</c:v>
                </c:pt>
                <c:pt idx="3">
                  <c:v>185.46875</c:v>
                </c:pt>
                <c:pt idx="4">
                  <c:v>185.8125</c:v>
                </c:pt>
                <c:pt idx="5">
                  <c:v>185.96875</c:v>
                </c:pt>
                <c:pt idx="6">
                  <c:v>185.84375</c:v>
                </c:pt>
                <c:pt idx="7">
                  <c:v>185.84375</c:v>
                </c:pt>
                <c:pt idx="8">
                  <c:v>185.53333333333333</c:v>
                </c:pt>
                <c:pt idx="9">
                  <c:v>185.5</c:v>
                </c:pt>
                <c:pt idx="10">
                  <c:v>185.31578947368422</c:v>
                </c:pt>
                <c:pt idx="11">
                  <c:v>186.07894736842104</c:v>
                </c:pt>
                <c:pt idx="12">
                  <c:v>186.1119691119691</c:v>
                </c:pt>
                <c:pt idx="13">
                  <c:v>186.15789473684211</c:v>
                </c:pt>
                <c:pt idx="14">
                  <c:v>185.78947368421052</c:v>
                </c:pt>
                <c:pt idx="15">
                  <c:v>185.38513513513513</c:v>
                </c:pt>
                <c:pt idx="16">
                  <c:v>185.73684210526315</c:v>
                </c:pt>
                <c:pt idx="17">
                  <c:v>185.78125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F-4A10-92CD-87C1AF7D8D0F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2">
                  <c:v>182.58749999999998</c:v>
                </c:pt>
                <c:pt idx="3">
                  <c:v>183.32631578947371</c:v>
                </c:pt>
                <c:pt idx="4">
                  <c:v>183.73374999999993</c:v>
                </c:pt>
                <c:pt idx="5">
                  <c:v>183.58068181818183</c:v>
                </c:pt>
                <c:pt idx="6">
                  <c:v>183.95783132530113</c:v>
                </c:pt>
                <c:pt idx="7">
                  <c:v>183.89740259740262</c:v>
                </c:pt>
                <c:pt idx="8">
                  <c:v>183.77083333333329</c:v>
                </c:pt>
                <c:pt idx="9">
                  <c:v>184.02191780821917</c:v>
                </c:pt>
                <c:pt idx="10">
                  <c:v>183.7621621621621</c:v>
                </c:pt>
                <c:pt idx="11">
                  <c:v>185.4371428571429</c:v>
                </c:pt>
                <c:pt idx="12">
                  <c:v>185.71690140845072</c:v>
                </c:pt>
                <c:pt idx="13">
                  <c:v>185.53580246913583</c:v>
                </c:pt>
                <c:pt idx="14">
                  <c:v>185.53580246913583</c:v>
                </c:pt>
                <c:pt idx="15">
                  <c:v>185.90493827160492</c:v>
                </c:pt>
                <c:pt idx="16">
                  <c:v>185.65402298850572</c:v>
                </c:pt>
                <c:pt idx="17">
                  <c:v>187.5258426966293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F-4A10-92CD-87C1AF7D8D0F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1">
                  <c:v>187.5</c:v>
                </c:pt>
                <c:pt idx="2">
                  <c:v>187.625</c:v>
                </c:pt>
                <c:pt idx="3">
                  <c:v>187.375</c:v>
                </c:pt>
                <c:pt idx="4">
                  <c:v>186.84210526315789</c:v>
                </c:pt>
                <c:pt idx="5">
                  <c:v>188</c:v>
                </c:pt>
                <c:pt idx="6">
                  <c:v>187.26315789473685</c:v>
                </c:pt>
                <c:pt idx="7">
                  <c:v>188.44444444444446</c:v>
                </c:pt>
                <c:pt idx="8">
                  <c:v>187.70588235294119</c:v>
                </c:pt>
                <c:pt idx="9">
                  <c:v>188</c:v>
                </c:pt>
                <c:pt idx="10">
                  <c:v>188</c:v>
                </c:pt>
                <c:pt idx="11">
                  <c:v>187.8235294117647</c:v>
                </c:pt>
                <c:pt idx="12">
                  <c:v>185.23529411764707</c:v>
                </c:pt>
                <c:pt idx="13">
                  <c:v>185.61111111111111</c:v>
                </c:pt>
                <c:pt idx="14">
                  <c:v>185.22222222222223</c:v>
                </c:pt>
                <c:pt idx="15">
                  <c:v>185.64705882352942</c:v>
                </c:pt>
                <c:pt idx="16">
                  <c:v>188.45454545454547</c:v>
                </c:pt>
                <c:pt idx="17">
                  <c:v>187.44444444444446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BF-4A10-92CD-87C1AF7D8D0F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1">
                  <c:v>183.61290322580646</c:v>
                </c:pt>
                <c:pt idx="2">
                  <c:v>183.90322580645162</c:v>
                </c:pt>
                <c:pt idx="3">
                  <c:v>183.38709677419354</c:v>
                </c:pt>
                <c:pt idx="4">
                  <c:v>183.6</c:v>
                </c:pt>
                <c:pt idx="5">
                  <c:v>183.25806451612902</c:v>
                </c:pt>
                <c:pt idx="6">
                  <c:v>183.19354838709677</c:v>
                </c:pt>
                <c:pt idx="7">
                  <c:v>182.76666666666668</c:v>
                </c:pt>
                <c:pt idx="8">
                  <c:v>183.16129032258064</c:v>
                </c:pt>
                <c:pt idx="9">
                  <c:v>183.48387096774192</c:v>
                </c:pt>
                <c:pt idx="10">
                  <c:v>182.87096774193549</c:v>
                </c:pt>
                <c:pt idx="11">
                  <c:v>183.48387096774192</c:v>
                </c:pt>
                <c:pt idx="12">
                  <c:v>181.67</c:v>
                </c:pt>
                <c:pt idx="13">
                  <c:v>182.96799999999999</c:v>
                </c:pt>
                <c:pt idx="14">
                  <c:v>182.86099999999999</c:v>
                </c:pt>
                <c:pt idx="15">
                  <c:v>183.352</c:v>
                </c:pt>
                <c:pt idx="16">
                  <c:v>185.417</c:v>
                </c:pt>
                <c:pt idx="17">
                  <c:v>185.98599999999999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BF-4A10-92CD-87C1AF7D8D0F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185.45</c:v>
                </c:pt>
                <c:pt idx="2">
                  <c:v>185.85</c:v>
                </c:pt>
                <c:pt idx="3">
                  <c:v>185.88888888888889</c:v>
                </c:pt>
                <c:pt idx="4">
                  <c:v>185.36363636363637</c:v>
                </c:pt>
                <c:pt idx="5">
                  <c:v>185.42857142857142</c:v>
                </c:pt>
                <c:pt idx="6">
                  <c:v>184.73684210526315</c:v>
                </c:pt>
                <c:pt idx="7">
                  <c:v>184.8095238095238</c:v>
                </c:pt>
                <c:pt idx="8">
                  <c:v>185</c:v>
                </c:pt>
                <c:pt idx="9">
                  <c:v>185.05555555555554</c:v>
                </c:pt>
                <c:pt idx="10">
                  <c:v>185.4</c:v>
                </c:pt>
                <c:pt idx="11">
                  <c:v>185.23529411764707</c:v>
                </c:pt>
                <c:pt idx="12">
                  <c:v>185.06666666666666</c:v>
                </c:pt>
                <c:pt idx="13">
                  <c:v>185.21739130434781</c:v>
                </c:pt>
                <c:pt idx="14">
                  <c:v>185.05882352941177</c:v>
                </c:pt>
                <c:pt idx="15">
                  <c:v>184.94117647058823</c:v>
                </c:pt>
                <c:pt idx="16">
                  <c:v>184.86363636363637</c:v>
                </c:pt>
                <c:pt idx="17">
                  <c:v>184.75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BF-4A10-92CD-87C1AF7D8D0F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0">
                  <c:v>184.84420289855075</c:v>
                </c:pt>
                <c:pt idx="1">
                  <c:v>183.80333333333337</c:v>
                </c:pt>
                <c:pt idx="2">
                  <c:v>182.70045045045046</c:v>
                </c:pt>
                <c:pt idx="3">
                  <c:v>184.40517241379311</c:v>
                </c:pt>
                <c:pt idx="4">
                  <c:v>184.00757575757578</c:v>
                </c:pt>
                <c:pt idx="5">
                  <c:v>183.93209876543207</c:v>
                </c:pt>
                <c:pt idx="6">
                  <c:v>183.83666666666664</c:v>
                </c:pt>
                <c:pt idx="7">
                  <c:v>183.72222222222223</c:v>
                </c:pt>
                <c:pt idx="8">
                  <c:v>183.42797619047619</c:v>
                </c:pt>
                <c:pt idx="9">
                  <c:v>182.41987179487177</c:v>
                </c:pt>
                <c:pt idx="10">
                  <c:v>181.72222222222223</c:v>
                </c:pt>
                <c:pt idx="11">
                  <c:v>184.91369047619045</c:v>
                </c:pt>
                <c:pt idx="12">
                  <c:v>184.58024691358023</c:v>
                </c:pt>
                <c:pt idx="13">
                  <c:v>182.82882882882885</c:v>
                </c:pt>
                <c:pt idx="14">
                  <c:v>184.49285714285713</c:v>
                </c:pt>
                <c:pt idx="15">
                  <c:v>184.60745614035091</c:v>
                </c:pt>
                <c:pt idx="16">
                  <c:v>184.12152777777774</c:v>
                </c:pt>
                <c:pt idx="17">
                  <c:v>182.90942028985503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BF-4A10-92CD-87C1AF7D8D0F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3">
                  <c:v>189.846</c:v>
                </c:pt>
                <c:pt idx="4">
                  <c:v>189.30799999999999</c:v>
                </c:pt>
                <c:pt idx="5">
                  <c:v>188.57400000000001</c:v>
                </c:pt>
                <c:pt idx="6">
                  <c:v>187.13200000000001</c:v>
                </c:pt>
                <c:pt idx="7">
                  <c:v>187.51599999999999</c:v>
                </c:pt>
                <c:pt idx="8">
                  <c:v>190.07400000000001</c:v>
                </c:pt>
                <c:pt idx="9">
                  <c:v>185.16900000000001</c:v>
                </c:pt>
                <c:pt idx="10">
                  <c:v>187.05199999999999</c:v>
                </c:pt>
                <c:pt idx="11">
                  <c:v>187.64599999999999</c:v>
                </c:pt>
                <c:pt idx="12">
                  <c:v>186.72399999999999</c:v>
                </c:pt>
                <c:pt idx="13">
                  <c:v>185.44399999999999</c:v>
                </c:pt>
                <c:pt idx="14">
                  <c:v>185.44399999999999</c:v>
                </c:pt>
                <c:pt idx="15">
                  <c:v>185.45665000000002</c:v>
                </c:pt>
                <c:pt idx="16">
                  <c:v>186.63200000000001</c:v>
                </c:pt>
                <c:pt idx="17">
                  <c:v>186.483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BF-4A10-92CD-87C1AF7D8D0F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0">
                  <c:v>187</c:v>
                </c:pt>
                <c:pt idx="1">
                  <c:v>186.9</c:v>
                </c:pt>
                <c:pt idx="2">
                  <c:v>186.1</c:v>
                </c:pt>
                <c:pt idx="3">
                  <c:v>186.4</c:v>
                </c:pt>
                <c:pt idx="4">
                  <c:v>187.5</c:v>
                </c:pt>
                <c:pt idx="5">
                  <c:v>186.9</c:v>
                </c:pt>
                <c:pt idx="6">
                  <c:v>185.8</c:v>
                </c:pt>
                <c:pt idx="7">
                  <c:v>186.8</c:v>
                </c:pt>
                <c:pt idx="8">
                  <c:v>186.1</c:v>
                </c:pt>
                <c:pt idx="9">
                  <c:v>188</c:v>
                </c:pt>
                <c:pt idx="10">
                  <c:v>186.4</c:v>
                </c:pt>
                <c:pt idx="11">
                  <c:v>184.9</c:v>
                </c:pt>
                <c:pt idx="12">
                  <c:v>186</c:v>
                </c:pt>
                <c:pt idx="13">
                  <c:v>185.7</c:v>
                </c:pt>
                <c:pt idx="14">
                  <c:v>185.4</c:v>
                </c:pt>
                <c:pt idx="15">
                  <c:v>186</c:v>
                </c:pt>
                <c:pt idx="16">
                  <c:v>186.1</c:v>
                </c:pt>
                <c:pt idx="17">
                  <c:v>186.2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BF-4A10-92CD-87C1AF7D8D0F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1">
                  <c:v>184.24</c:v>
                </c:pt>
                <c:pt idx="2">
                  <c:v>187.48</c:v>
                </c:pt>
                <c:pt idx="3">
                  <c:v>186.82</c:v>
                </c:pt>
                <c:pt idx="4">
                  <c:v>183.83</c:v>
                </c:pt>
                <c:pt idx="5">
                  <c:v>184.14</c:v>
                </c:pt>
                <c:pt idx="6">
                  <c:v>183.87</c:v>
                </c:pt>
                <c:pt idx="7">
                  <c:v>183.83</c:v>
                </c:pt>
                <c:pt idx="8">
                  <c:v>183.41</c:v>
                </c:pt>
                <c:pt idx="9">
                  <c:v>183.83</c:v>
                </c:pt>
                <c:pt idx="10">
                  <c:v>183.32</c:v>
                </c:pt>
                <c:pt idx="11">
                  <c:v>183.31</c:v>
                </c:pt>
                <c:pt idx="12">
                  <c:v>186.25</c:v>
                </c:pt>
                <c:pt idx="13">
                  <c:v>187.52</c:v>
                </c:pt>
                <c:pt idx="14">
                  <c:v>185.52</c:v>
                </c:pt>
                <c:pt idx="15">
                  <c:v>185.56</c:v>
                </c:pt>
                <c:pt idx="16">
                  <c:v>184.89</c:v>
                </c:pt>
                <c:pt idx="17">
                  <c:v>185.41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6BF-4A10-92CD-87C1AF7D8D0F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1">
                  <c:v>183.1</c:v>
                </c:pt>
                <c:pt idx="2">
                  <c:v>181.1</c:v>
                </c:pt>
                <c:pt idx="3">
                  <c:v>181</c:v>
                </c:pt>
                <c:pt idx="4">
                  <c:v>184</c:v>
                </c:pt>
                <c:pt idx="5">
                  <c:v>185.5</c:v>
                </c:pt>
                <c:pt idx="6">
                  <c:v>185.9</c:v>
                </c:pt>
                <c:pt idx="7">
                  <c:v>185.8</c:v>
                </c:pt>
                <c:pt idx="8">
                  <c:v>186.41666666666666</c:v>
                </c:pt>
                <c:pt idx="9">
                  <c:v>185.91666666666666</c:v>
                </c:pt>
                <c:pt idx="10">
                  <c:v>186.375</c:v>
                </c:pt>
                <c:pt idx="11">
                  <c:v>185</c:v>
                </c:pt>
                <c:pt idx="12">
                  <c:v>184.53846153846155</c:v>
                </c:pt>
                <c:pt idx="13">
                  <c:v>188.78571428571428</c:v>
                </c:pt>
                <c:pt idx="14">
                  <c:v>183.61538461538461</c:v>
                </c:pt>
                <c:pt idx="15">
                  <c:v>183.53333333333333</c:v>
                </c:pt>
                <c:pt idx="16">
                  <c:v>183.8</c:v>
                </c:pt>
                <c:pt idx="17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BF-4A10-92CD-87C1AF7D8D0F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186</c:v>
                </c:pt>
                <c:pt idx="1">
                  <c:v>186</c:v>
                </c:pt>
                <c:pt idx="2">
                  <c:v>186</c:v>
                </c:pt>
                <c:pt idx="3">
                  <c:v>186</c:v>
                </c:pt>
                <c:pt idx="4">
                  <c:v>186</c:v>
                </c:pt>
                <c:pt idx="5">
                  <c:v>186</c:v>
                </c:pt>
                <c:pt idx="6">
                  <c:v>186</c:v>
                </c:pt>
                <c:pt idx="7">
                  <c:v>186</c:v>
                </c:pt>
                <c:pt idx="8">
                  <c:v>186</c:v>
                </c:pt>
                <c:pt idx="9">
                  <c:v>186</c:v>
                </c:pt>
                <c:pt idx="10">
                  <c:v>186</c:v>
                </c:pt>
                <c:pt idx="11">
                  <c:v>186</c:v>
                </c:pt>
                <c:pt idx="12">
                  <c:v>186</c:v>
                </c:pt>
                <c:pt idx="13">
                  <c:v>186</c:v>
                </c:pt>
                <c:pt idx="14">
                  <c:v>186</c:v>
                </c:pt>
                <c:pt idx="15">
                  <c:v>186</c:v>
                </c:pt>
                <c:pt idx="16">
                  <c:v>186</c:v>
                </c:pt>
                <c:pt idx="17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BF-4A10-92CD-87C1AF7D8D0F}"/>
            </c:ext>
          </c:extLst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185.92210144927537</c:v>
                </c:pt>
                <c:pt idx="1">
                  <c:v>185.13437331989246</c:v>
                </c:pt>
                <c:pt idx="2">
                  <c:v>184.7954084729891</c:v>
                </c:pt>
                <c:pt idx="3">
                  <c:v>185.39172238663494</c:v>
                </c:pt>
                <c:pt idx="4">
                  <c:v>185.39975673843699</c:v>
                </c:pt>
                <c:pt idx="5">
                  <c:v>185.52821665283145</c:v>
                </c:pt>
                <c:pt idx="6">
                  <c:v>185.15337963790643</c:v>
                </c:pt>
                <c:pt idx="7">
                  <c:v>185.34300097402598</c:v>
                </c:pt>
                <c:pt idx="8">
                  <c:v>185.45999821993314</c:v>
                </c:pt>
                <c:pt idx="9">
                  <c:v>185.13968827930552</c:v>
                </c:pt>
                <c:pt idx="10">
                  <c:v>185.02181416000039</c:v>
                </c:pt>
                <c:pt idx="11">
                  <c:v>185.38284751989082</c:v>
                </c:pt>
                <c:pt idx="12">
                  <c:v>185.18935397567753</c:v>
                </c:pt>
                <c:pt idx="13">
                  <c:v>185.57687427359798</c:v>
                </c:pt>
                <c:pt idx="14">
                  <c:v>184.89395636632219</c:v>
                </c:pt>
                <c:pt idx="15">
                  <c:v>185.0387748174542</c:v>
                </c:pt>
                <c:pt idx="16">
                  <c:v>185.56695746897282</c:v>
                </c:pt>
                <c:pt idx="17">
                  <c:v>185.54899574309289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BF-4A10-92CD-87C1AF7D8D0F}"/>
            </c:ext>
          </c:extLst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2.1557971014492523</c:v>
                </c:pt>
                <c:pt idx="1">
                  <c:v>4.4000000000000057</c:v>
                </c:pt>
                <c:pt idx="2">
                  <c:v>6.5250000000000057</c:v>
                </c:pt>
                <c:pt idx="3">
                  <c:v>8.8460000000000036</c:v>
                </c:pt>
                <c:pt idx="4">
                  <c:v>5.7079999999999984</c:v>
                </c:pt>
                <c:pt idx="5">
                  <c:v>5.3159354838709874</c:v>
                </c:pt>
                <c:pt idx="6">
                  <c:v>4.0696095076400809</c:v>
                </c:pt>
                <c:pt idx="7">
                  <c:v>5.6777777777777771</c:v>
                </c:pt>
                <c:pt idx="8">
                  <c:v>6.9127096774193717</c:v>
                </c:pt>
                <c:pt idx="9">
                  <c:v>5.5801282051282328</c:v>
                </c:pt>
                <c:pt idx="10">
                  <c:v>6.2777777777777715</c:v>
                </c:pt>
                <c:pt idx="11">
                  <c:v>4.5135294117646936</c:v>
                </c:pt>
                <c:pt idx="12">
                  <c:v>5.054000000000002</c:v>
                </c:pt>
                <c:pt idx="13">
                  <c:v>5.9568854568854306</c:v>
                </c:pt>
                <c:pt idx="14">
                  <c:v>2.9284736842105303</c:v>
                </c:pt>
                <c:pt idx="15">
                  <c:v>2.6479999999999961</c:v>
                </c:pt>
                <c:pt idx="16">
                  <c:v>4.6545454545454561</c:v>
                </c:pt>
                <c:pt idx="17">
                  <c:v>4.6164224067742623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6BF-4A10-92CD-87C1AF7D8D0F}"/>
            </c:ext>
          </c:extLst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181</c:v>
                </c:pt>
                <c:pt idx="1">
                  <c:v>181</c:v>
                </c:pt>
                <c:pt idx="2">
                  <c:v>181</c:v>
                </c:pt>
                <c:pt idx="3">
                  <c:v>181</c:v>
                </c:pt>
                <c:pt idx="4">
                  <c:v>181</c:v>
                </c:pt>
                <c:pt idx="5">
                  <c:v>181</c:v>
                </c:pt>
                <c:pt idx="6">
                  <c:v>181</c:v>
                </c:pt>
                <c:pt idx="7">
                  <c:v>181</c:v>
                </c:pt>
                <c:pt idx="8">
                  <c:v>181</c:v>
                </c:pt>
                <c:pt idx="9">
                  <c:v>181</c:v>
                </c:pt>
                <c:pt idx="10">
                  <c:v>181</c:v>
                </c:pt>
                <c:pt idx="11">
                  <c:v>181</c:v>
                </c:pt>
                <c:pt idx="12">
                  <c:v>181</c:v>
                </c:pt>
                <c:pt idx="13">
                  <c:v>181</c:v>
                </c:pt>
                <c:pt idx="14">
                  <c:v>181</c:v>
                </c:pt>
                <c:pt idx="15">
                  <c:v>181</c:v>
                </c:pt>
                <c:pt idx="16">
                  <c:v>181</c:v>
                </c:pt>
                <c:pt idx="17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BF-4A10-92CD-87C1AF7D8D0F}"/>
            </c:ext>
          </c:extLst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191</c:v>
                </c:pt>
                <c:pt idx="1">
                  <c:v>191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191</c:v>
                </c:pt>
                <c:pt idx="9">
                  <c:v>191</c:v>
                </c:pt>
                <c:pt idx="10">
                  <c:v>191</c:v>
                </c:pt>
                <c:pt idx="11">
                  <c:v>191</c:v>
                </c:pt>
                <c:pt idx="12">
                  <c:v>191</c:v>
                </c:pt>
                <c:pt idx="13">
                  <c:v>191</c:v>
                </c:pt>
                <c:pt idx="14">
                  <c:v>191</c:v>
                </c:pt>
                <c:pt idx="15">
                  <c:v>191</c:v>
                </c:pt>
                <c:pt idx="16">
                  <c:v>191</c:v>
                </c:pt>
                <c:pt idx="17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6BF-4A10-92CD-87C1AF7D8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06688"/>
        <c:axId val="323125248"/>
      </c:lineChart>
      <c:catAx>
        <c:axId val="32310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3125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125248"/>
        <c:scaling>
          <c:orientation val="minMax"/>
          <c:max val="196"/>
          <c:min val="17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310668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594"/>
          <c:y val="0.10655715009140398"/>
          <c:w val="0.15870985999900294"/>
          <c:h val="0.8701128412881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485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141.84375</c:v>
                </c:pt>
                <c:pt idx="2">
                  <c:v>141.59375</c:v>
                </c:pt>
                <c:pt idx="3">
                  <c:v>142.03125</c:v>
                </c:pt>
                <c:pt idx="4">
                  <c:v>141.8125</c:v>
                </c:pt>
                <c:pt idx="5">
                  <c:v>141.6875</c:v>
                </c:pt>
                <c:pt idx="6">
                  <c:v>141.5625</c:v>
                </c:pt>
                <c:pt idx="7">
                  <c:v>141.59375</c:v>
                </c:pt>
                <c:pt idx="8">
                  <c:v>141.80000000000001</c:v>
                </c:pt>
                <c:pt idx="9">
                  <c:v>141.55263157894737</c:v>
                </c:pt>
                <c:pt idx="10">
                  <c:v>141.73684210526315</c:v>
                </c:pt>
                <c:pt idx="11">
                  <c:v>142</c:v>
                </c:pt>
                <c:pt idx="12">
                  <c:v>141.77895752895753</c:v>
                </c:pt>
                <c:pt idx="13">
                  <c:v>141.92105263157896</c:v>
                </c:pt>
                <c:pt idx="14">
                  <c:v>141.78947368421052</c:v>
                </c:pt>
                <c:pt idx="15">
                  <c:v>141.94401544401543</c:v>
                </c:pt>
                <c:pt idx="16">
                  <c:v>141.81578947368422</c:v>
                </c:pt>
                <c:pt idx="17">
                  <c:v>141.875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A-43A7-8FB2-C3FE20B914E1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2">
                  <c:v>141.35454545454544</c:v>
                </c:pt>
                <c:pt idx="3">
                  <c:v>141.85657894736846</c:v>
                </c:pt>
                <c:pt idx="4">
                  <c:v>141.9320987654321</c:v>
                </c:pt>
                <c:pt idx="5">
                  <c:v>141.77386363636359</c:v>
                </c:pt>
                <c:pt idx="6">
                  <c:v>141.86506024096383</c:v>
                </c:pt>
                <c:pt idx="7">
                  <c:v>141.18701298701299</c:v>
                </c:pt>
                <c:pt idx="8">
                  <c:v>141.3267605633803</c:v>
                </c:pt>
                <c:pt idx="9">
                  <c:v>141.36527777777778</c:v>
                </c:pt>
                <c:pt idx="10">
                  <c:v>140.96756756756756</c:v>
                </c:pt>
                <c:pt idx="11">
                  <c:v>140.93913043478261</c:v>
                </c:pt>
                <c:pt idx="12">
                  <c:v>140.89859154929573</c:v>
                </c:pt>
                <c:pt idx="13">
                  <c:v>140.75822784810123</c:v>
                </c:pt>
                <c:pt idx="14">
                  <c:v>140.75822784810123</c:v>
                </c:pt>
                <c:pt idx="15">
                  <c:v>142.06499999999994</c:v>
                </c:pt>
                <c:pt idx="16">
                  <c:v>142.04367816091954</c:v>
                </c:pt>
                <c:pt idx="17">
                  <c:v>143.38876404494377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A-43A7-8FB2-C3FE20B914E1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1">
                  <c:v>143.64705882352942</c:v>
                </c:pt>
                <c:pt idx="2">
                  <c:v>143.55555555555554</c:v>
                </c:pt>
                <c:pt idx="3">
                  <c:v>142</c:v>
                </c:pt>
                <c:pt idx="4">
                  <c:v>141.44444444444446</c:v>
                </c:pt>
                <c:pt idx="5">
                  <c:v>142.5</c:v>
                </c:pt>
                <c:pt idx="6">
                  <c:v>143.72222222222223</c:v>
                </c:pt>
                <c:pt idx="7">
                  <c:v>144.55555555555554</c:v>
                </c:pt>
                <c:pt idx="8">
                  <c:v>144.8125</c:v>
                </c:pt>
                <c:pt idx="9">
                  <c:v>143.47058823529412</c:v>
                </c:pt>
                <c:pt idx="10">
                  <c:v>143.5</c:v>
                </c:pt>
                <c:pt idx="11">
                  <c:v>143.58823529411765</c:v>
                </c:pt>
                <c:pt idx="12">
                  <c:v>146.29411764705881</c:v>
                </c:pt>
                <c:pt idx="13">
                  <c:v>146.54166666666666</c:v>
                </c:pt>
                <c:pt idx="14">
                  <c:v>145.52941176470588</c:v>
                </c:pt>
                <c:pt idx="15">
                  <c:v>146</c:v>
                </c:pt>
                <c:pt idx="16">
                  <c:v>146.16666666666666</c:v>
                </c:pt>
                <c:pt idx="17">
                  <c:v>143.73684210526315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A-43A7-8FB2-C3FE20B914E1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1">
                  <c:v>143.90322580645162</c:v>
                </c:pt>
                <c:pt idx="2">
                  <c:v>143.58064516129033</c:v>
                </c:pt>
                <c:pt idx="3">
                  <c:v>144.03225806451613</c:v>
                </c:pt>
                <c:pt idx="4">
                  <c:v>143.53333333333333</c:v>
                </c:pt>
                <c:pt idx="5">
                  <c:v>143.41935483870967</c:v>
                </c:pt>
                <c:pt idx="6">
                  <c:v>143.2258064516129</c:v>
                </c:pt>
                <c:pt idx="7">
                  <c:v>142.80000000000001</c:v>
                </c:pt>
                <c:pt idx="8">
                  <c:v>143.41935483870967</c:v>
                </c:pt>
                <c:pt idx="9">
                  <c:v>143</c:v>
                </c:pt>
                <c:pt idx="10">
                  <c:v>142.58064516129033</c:v>
                </c:pt>
                <c:pt idx="11">
                  <c:v>143</c:v>
                </c:pt>
                <c:pt idx="12">
                  <c:v>141.44</c:v>
                </c:pt>
                <c:pt idx="13">
                  <c:v>140.93</c:v>
                </c:pt>
                <c:pt idx="14">
                  <c:v>140.79400000000001</c:v>
                </c:pt>
                <c:pt idx="15">
                  <c:v>141.18199999999999</c:v>
                </c:pt>
                <c:pt idx="16">
                  <c:v>141.178</c:v>
                </c:pt>
                <c:pt idx="17">
                  <c:v>140.34800000000001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5A-43A7-8FB2-C3FE20B914E1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142.4</c:v>
                </c:pt>
                <c:pt idx="2">
                  <c:v>142.1</c:v>
                </c:pt>
                <c:pt idx="3">
                  <c:v>142.22222222222223</c:v>
                </c:pt>
                <c:pt idx="4">
                  <c:v>141.90909090909091</c:v>
                </c:pt>
                <c:pt idx="5">
                  <c:v>141.61904761904762</c:v>
                </c:pt>
                <c:pt idx="6">
                  <c:v>141.94736842105263</c:v>
                </c:pt>
                <c:pt idx="7">
                  <c:v>141.85714285714286</c:v>
                </c:pt>
                <c:pt idx="8">
                  <c:v>143.04761904761904</c:v>
                </c:pt>
                <c:pt idx="9">
                  <c:v>142.66666666666666</c:v>
                </c:pt>
                <c:pt idx="10">
                  <c:v>143.35</c:v>
                </c:pt>
                <c:pt idx="11">
                  <c:v>143.11764705882354</c:v>
                </c:pt>
                <c:pt idx="12">
                  <c:v>143.93333333333334</c:v>
                </c:pt>
                <c:pt idx="13">
                  <c:v>141.39130434782609</c:v>
                </c:pt>
                <c:pt idx="14">
                  <c:v>141.70588235294119</c:v>
                </c:pt>
                <c:pt idx="15">
                  <c:v>141.8235294117647</c:v>
                </c:pt>
                <c:pt idx="16">
                  <c:v>142.09090909090909</c:v>
                </c:pt>
                <c:pt idx="17">
                  <c:v>141.80000000000001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5A-43A7-8FB2-C3FE20B914E1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0">
                  <c:v>143.2210144927536</c:v>
                </c:pt>
                <c:pt idx="1">
                  <c:v>142.40666666666664</c:v>
                </c:pt>
                <c:pt idx="2">
                  <c:v>143.46236559139783</c:v>
                </c:pt>
                <c:pt idx="3">
                  <c:v>143.37068965517241</c:v>
                </c:pt>
                <c:pt idx="4">
                  <c:v>143.01666666666671</c:v>
                </c:pt>
                <c:pt idx="5">
                  <c:v>142.33333333333331</c:v>
                </c:pt>
                <c:pt idx="6">
                  <c:v>142.13492063492063</c:v>
                </c:pt>
                <c:pt idx="7">
                  <c:v>142.11111111111111</c:v>
                </c:pt>
                <c:pt idx="8">
                  <c:v>141.95238095238096</c:v>
                </c:pt>
                <c:pt idx="9">
                  <c:v>140.96739130434784</c:v>
                </c:pt>
                <c:pt idx="10">
                  <c:v>141.45238095238096</c:v>
                </c:pt>
                <c:pt idx="11">
                  <c:v>141.13043478260872</c:v>
                </c:pt>
                <c:pt idx="12">
                  <c:v>141.57638888888889</c:v>
                </c:pt>
                <c:pt idx="13">
                  <c:v>141.26111111111112</c:v>
                </c:pt>
                <c:pt idx="14">
                  <c:v>143.25</c:v>
                </c:pt>
                <c:pt idx="15">
                  <c:v>141.89247311827958</c:v>
                </c:pt>
                <c:pt idx="16">
                  <c:v>141.98245614035088</c:v>
                </c:pt>
                <c:pt idx="17">
                  <c:v>142.75724637681159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5A-43A7-8FB2-C3FE20B914E1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3">
                  <c:v>141.154</c:v>
                </c:pt>
                <c:pt idx="4">
                  <c:v>142</c:v>
                </c:pt>
                <c:pt idx="5">
                  <c:v>141.38800000000001</c:v>
                </c:pt>
                <c:pt idx="6">
                  <c:v>142.096</c:v>
                </c:pt>
                <c:pt idx="7">
                  <c:v>142.227</c:v>
                </c:pt>
                <c:pt idx="8">
                  <c:v>143.43899999999999</c:v>
                </c:pt>
                <c:pt idx="9">
                  <c:v>144.542</c:v>
                </c:pt>
                <c:pt idx="10">
                  <c:v>143.714</c:v>
                </c:pt>
                <c:pt idx="11">
                  <c:v>143.42599999999999</c:v>
                </c:pt>
                <c:pt idx="12">
                  <c:v>142.21199999999999</c:v>
                </c:pt>
                <c:pt idx="13">
                  <c:v>143.602</c:v>
                </c:pt>
                <c:pt idx="14">
                  <c:v>143.602</c:v>
                </c:pt>
                <c:pt idx="15">
                  <c:v>143.56670000000003</c:v>
                </c:pt>
                <c:pt idx="16">
                  <c:v>142.46299999999999</c:v>
                </c:pt>
                <c:pt idx="17">
                  <c:v>142.458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5A-43A7-8FB2-C3FE20B914E1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0">
                  <c:v>142.4</c:v>
                </c:pt>
                <c:pt idx="1">
                  <c:v>143.30000000000001</c:v>
                </c:pt>
                <c:pt idx="2">
                  <c:v>143.69999999999999</c:v>
                </c:pt>
                <c:pt idx="3">
                  <c:v>143.69999999999999</c:v>
                </c:pt>
                <c:pt idx="4">
                  <c:v>144.1</c:v>
                </c:pt>
                <c:pt idx="5">
                  <c:v>143.9</c:v>
                </c:pt>
                <c:pt idx="6">
                  <c:v>142.69999999999999</c:v>
                </c:pt>
                <c:pt idx="7">
                  <c:v>142.69999999999999</c:v>
                </c:pt>
                <c:pt idx="8">
                  <c:v>142.9</c:v>
                </c:pt>
                <c:pt idx="9">
                  <c:v>141.80000000000001</c:v>
                </c:pt>
                <c:pt idx="10">
                  <c:v>142.19999999999999</c:v>
                </c:pt>
                <c:pt idx="11">
                  <c:v>141.30000000000001</c:v>
                </c:pt>
                <c:pt idx="12">
                  <c:v>140.69999999999999</c:v>
                </c:pt>
                <c:pt idx="13">
                  <c:v>140.30000000000001</c:v>
                </c:pt>
                <c:pt idx="14">
                  <c:v>140.5</c:v>
                </c:pt>
                <c:pt idx="15">
                  <c:v>141.5</c:v>
                </c:pt>
                <c:pt idx="16">
                  <c:v>142.19999999999999</c:v>
                </c:pt>
                <c:pt idx="17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5A-43A7-8FB2-C3FE20B914E1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1">
                  <c:v>142.19999999999999</c:v>
                </c:pt>
                <c:pt idx="2">
                  <c:v>142.56</c:v>
                </c:pt>
                <c:pt idx="3">
                  <c:v>142.72</c:v>
                </c:pt>
                <c:pt idx="4">
                  <c:v>140.75</c:v>
                </c:pt>
                <c:pt idx="5">
                  <c:v>141.02000000000001</c:v>
                </c:pt>
                <c:pt idx="6">
                  <c:v>140.9</c:v>
                </c:pt>
                <c:pt idx="7">
                  <c:v>141.06</c:v>
                </c:pt>
                <c:pt idx="8">
                  <c:v>140.66999999999999</c:v>
                </c:pt>
                <c:pt idx="9">
                  <c:v>140.80000000000001</c:v>
                </c:pt>
                <c:pt idx="10">
                  <c:v>140.06</c:v>
                </c:pt>
                <c:pt idx="11">
                  <c:v>139.88</c:v>
                </c:pt>
                <c:pt idx="12">
                  <c:v>139.61000000000001</c:v>
                </c:pt>
                <c:pt idx="13">
                  <c:v>140.76</c:v>
                </c:pt>
                <c:pt idx="14">
                  <c:v>141.57</c:v>
                </c:pt>
                <c:pt idx="15">
                  <c:v>141.56</c:v>
                </c:pt>
                <c:pt idx="16">
                  <c:v>140.79</c:v>
                </c:pt>
                <c:pt idx="17">
                  <c:v>141.11000000000001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65A-43A7-8FB2-C3FE20B914E1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1">
                  <c:v>144.6</c:v>
                </c:pt>
                <c:pt idx="2">
                  <c:v>139.6</c:v>
                </c:pt>
                <c:pt idx="3">
                  <c:v>143.30000000000001</c:v>
                </c:pt>
                <c:pt idx="4">
                  <c:v>138.30000000000001</c:v>
                </c:pt>
                <c:pt idx="5">
                  <c:v>145.1</c:v>
                </c:pt>
                <c:pt idx="6">
                  <c:v>143.69999999999999</c:v>
                </c:pt>
                <c:pt idx="7">
                  <c:v>144.6</c:v>
                </c:pt>
                <c:pt idx="8">
                  <c:v>145.16666666666666</c:v>
                </c:pt>
                <c:pt idx="9">
                  <c:v>143.25</c:v>
                </c:pt>
                <c:pt idx="10">
                  <c:v>143.75</c:v>
                </c:pt>
                <c:pt idx="11">
                  <c:v>144</c:v>
                </c:pt>
                <c:pt idx="12">
                  <c:v>144.23076923076923</c:v>
                </c:pt>
                <c:pt idx="13">
                  <c:v>145.60714285714286</c:v>
                </c:pt>
                <c:pt idx="14">
                  <c:v>143.53846153846155</c:v>
                </c:pt>
                <c:pt idx="15">
                  <c:v>143.46666666666667</c:v>
                </c:pt>
                <c:pt idx="16">
                  <c:v>142.9</c:v>
                </c:pt>
                <c:pt idx="17">
                  <c:v>145.46153846153845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65A-43A7-8FB2-C3FE20B914E1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65A-43A7-8FB2-C3FE20B914E1}"/>
            </c:ext>
          </c:extLst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142.8105072463768</c:v>
                </c:pt>
                <c:pt idx="1">
                  <c:v>143.03758766208094</c:v>
                </c:pt>
                <c:pt idx="2">
                  <c:v>142.38965130697659</c:v>
                </c:pt>
                <c:pt idx="3">
                  <c:v>142.6386998889279</c:v>
                </c:pt>
                <c:pt idx="4">
                  <c:v>141.87981341189672</c:v>
                </c:pt>
                <c:pt idx="5">
                  <c:v>142.4741099427454</c:v>
                </c:pt>
                <c:pt idx="6">
                  <c:v>142.38538779707724</c:v>
                </c:pt>
                <c:pt idx="7">
                  <c:v>142.46915725108221</c:v>
                </c:pt>
                <c:pt idx="8">
                  <c:v>142.85342820687566</c:v>
                </c:pt>
                <c:pt idx="9">
                  <c:v>142.34145555630337</c:v>
                </c:pt>
                <c:pt idx="10">
                  <c:v>142.3311435786502</c:v>
                </c:pt>
                <c:pt idx="11">
                  <c:v>142.23814475703324</c:v>
                </c:pt>
                <c:pt idx="12">
                  <c:v>142.26741581783037</c:v>
                </c:pt>
                <c:pt idx="13">
                  <c:v>142.3072505462427</c:v>
                </c:pt>
                <c:pt idx="14">
                  <c:v>142.30374571884204</c:v>
                </c:pt>
                <c:pt idx="15">
                  <c:v>142.50003846407262</c:v>
                </c:pt>
                <c:pt idx="16">
                  <c:v>142.36304995325304</c:v>
                </c:pt>
                <c:pt idx="17">
                  <c:v>142.39353909885571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65A-43A7-8FB2-C3FE20B914E1}"/>
            </c:ext>
          </c:extLst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0.82101449275359073</c:v>
                </c:pt>
                <c:pt idx="1">
                  <c:v>2.7562499999999943</c:v>
                </c:pt>
                <c:pt idx="2">
                  <c:v>4.0999999999999943</c:v>
                </c:pt>
                <c:pt idx="3">
                  <c:v>2.8782580645161318</c:v>
                </c:pt>
                <c:pt idx="4">
                  <c:v>5.7999999999999829</c:v>
                </c:pt>
                <c:pt idx="5">
                  <c:v>4.0799999999999841</c:v>
                </c:pt>
                <c:pt idx="6">
                  <c:v>2.8222222222222229</c:v>
                </c:pt>
                <c:pt idx="7">
                  <c:v>3.539999999999992</c:v>
                </c:pt>
                <c:pt idx="8">
                  <c:v>4.4966666666666697</c:v>
                </c:pt>
                <c:pt idx="9">
                  <c:v>3.7419999999999902</c:v>
                </c:pt>
                <c:pt idx="10">
                  <c:v>3.6899999999999977</c:v>
                </c:pt>
                <c:pt idx="11">
                  <c:v>4.1200000000000045</c:v>
                </c:pt>
                <c:pt idx="12">
                  <c:v>6.6841176470587982</c:v>
                </c:pt>
                <c:pt idx="13">
                  <c:v>6.2416666666666458</c:v>
                </c:pt>
                <c:pt idx="14">
                  <c:v>5.029411764705884</c:v>
                </c:pt>
                <c:pt idx="15">
                  <c:v>4.8180000000000121</c:v>
                </c:pt>
                <c:pt idx="16">
                  <c:v>5.3766666666666652</c:v>
                </c:pt>
                <c:pt idx="17">
                  <c:v>5.1135384615384396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65A-43A7-8FB2-C3FE20B914E1}"/>
            </c:ext>
          </c:extLst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134</c:v>
                </c:pt>
                <c:pt idx="1">
                  <c:v>134</c:v>
                </c:pt>
                <c:pt idx="2">
                  <c:v>134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134</c:v>
                </c:pt>
                <c:pt idx="7">
                  <c:v>134</c:v>
                </c:pt>
                <c:pt idx="8">
                  <c:v>134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134</c:v>
                </c:pt>
                <c:pt idx="13">
                  <c:v>134</c:v>
                </c:pt>
                <c:pt idx="14">
                  <c:v>134</c:v>
                </c:pt>
                <c:pt idx="15">
                  <c:v>134</c:v>
                </c:pt>
                <c:pt idx="16">
                  <c:v>134</c:v>
                </c:pt>
                <c:pt idx="17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65A-43A7-8FB2-C3FE20B914E1}"/>
            </c:ext>
          </c:extLst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65A-43A7-8FB2-C3FE20B91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907968"/>
        <c:axId val="323909888"/>
      </c:lineChart>
      <c:catAx>
        <c:axId val="32390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390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909888"/>
        <c:scaling>
          <c:orientation val="minMax"/>
          <c:max val="158"/>
          <c:min val="12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23907968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68E-2"/>
          <c:w val="0.15932659370968461"/>
          <c:h val="0.87874806377960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18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53.65625</c:v>
                </c:pt>
                <c:pt idx="2">
                  <c:v>54</c:v>
                </c:pt>
                <c:pt idx="3">
                  <c:v>54</c:v>
                </c:pt>
                <c:pt idx="4">
                  <c:v>53.84375</c:v>
                </c:pt>
                <c:pt idx="5">
                  <c:v>54.15625</c:v>
                </c:pt>
                <c:pt idx="6">
                  <c:v>54</c:v>
                </c:pt>
                <c:pt idx="7">
                  <c:v>53.40625</c:v>
                </c:pt>
                <c:pt idx="8">
                  <c:v>53.266666666666666</c:v>
                </c:pt>
                <c:pt idx="9">
                  <c:v>53.526315789473685</c:v>
                </c:pt>
                <c:pt idx="10">
                  <c:v>53.526315789473685</c:v>
                </c:pt>
                <c:pt idx="11">
                  <c:v>53.736842105263158</c:v>
                </c:pt>
                <c:pt idx="12">
                  <c:v>54.195945945945944</c:v>
                </c:pt>
                <c:pt idx="13">
                  <c:v>54.157894736842103</c:v>
                </c:pt>
                <c:pt idx="14">
                  <c:v>54.05263157894737</c:v>
                </c:pt>
                <c:pt idx="15">
                  <c:v>53.999034749034749</c:v>
                </c:pt>
                <c:pt idx="16">
                  <c:v>54.44736842105263</c:v>
                </c:pt>
                <c:pt idx="17">
                  <c:v>54.1875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2-4CF6-9C64-4EABD539D2FA}"/>
            </c:ext>
          </c:extLst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2">
                  <c:v>54.147058823529399</c:v>
                </c:pt>
                <c:pt idx="3">
                  <c:v>54.877922077922094</c:v>
                </c:pt>
                <c:pt idx="4">
                  <c:v>54.791358024691363</c:v>
                </c:pt>
                <c:pt idx="5">
                  <c:v>54.424999999999976</c:v>
                </c:pt>
                <c:pt idx="6">
                  <c:v>54.956097560975614</c:v>
                </c:pt>
                <c:pt idx="7">
                  <c:v>54.887012987012987</c:v>
                </c:pt>
                <c:pt idx="8">
                  <c:v>54.607142857142854</c:v>
                </c:pt>
                <c:pt idx="9">
                  <c:v>54.57083333333334</c:v>
                </c:pt>
                <c:pt idx="10">
                  <c:v>54.851351351351333</c:v>
                </c:pt>
                <c:pt idx="11">
                  <c:v>54.768656716417922</c:v>
                </c:pt>
                <c:pt idx="12">
                  <c:v>53.152112676056355</c:v>
                </c:pt>
                <c:pt idx="13">
                  <c:v>52.480769230769219</c:v>
                </c:pt>
                <c:pt idx="14">
                  <c:v>52.480769230769219</c:v>
                </c:pt>
                <c:pt idx="15">
                  <c:v>52.828048780487798</c:v>
                </c:pt>
                <c:pt idx="16">
                  <c:v>53.662068965517207</c:v>
                </c:pt>
                <c:pt idx="17">
                  <c:v>54.122727272727246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2-4CF6-9C64-4EABD539D2FA}"/>
            </c:ext>
          </c:extLst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1">
                  <c:v>56.117647058823529</c:v>
                </c:pt>
                <c:pt idx="2">
                  <c:v>56.476190476190474</c:v>
                </c:pt>
                <c:pt idx="3">
                  <c:v>56.166666666666664</c:v>
                </c:pt>
                <c:pt idx="4">
                  <c:v>56.1</c:v>
                </c:pt>
                <c:pt idx="5">
                  <c:v>56.15</c:v>
                </c:pt>
                <c:pt idx="6">
                  <c:v>57.15</c:v>
                </c:pt>
                <c:pt idx="7">
                  <c:v>57.176470588235297</c:v>
                </c:pt>
                <c:pt idx="8">
                  <c:v>55.904761904761905</c:v>
                </c:pt>
                <c:pt idx="9">
                  <c:v>55.9</c:v>
                </c:pt>
                <c:pt idx="10">
                  <c:v>55.722222222222221</c:v>
                </c:pt>
                <c:pt idx="11">
                  <c:v>55.875</c:v>
                </c:pt>
                <c:pt idx="12">
                  <c:v>55.466666666666669</c:v>
                </c:pt>
                <c:pt idx="13">
                  <c:v>56.16</c:v>
                </c:pt>
                <c:pt idx="14">
                  <c:v>56.277777777777779</c:v>
                </c:pt>
                <c:pt idx="15">
                  <c:v>57.4375</c:v>
                </c:pt>
                <c:pt idx="16">
                  <c:v>57.10526315789474</c:v>
                </c:pt>
                <c:pt idx="17">
                  <c:v>57.125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2-4CF6-9C64-4EABD539D2FA}"/>
            </c:ext>
          </c:extLst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1">
                  <c:v>53.93225806451612</c:v>
                </c:pt>
                <c:pt idx="2">
                  <c:v>54.174193548387109</c:v>
                </c:pt>
                <c:pt idx="3">
                  <c:v>54.01935483870966</c:v>
                </c:pt>
                <c:pt idx="4">
                  <c:v>54.036666666666662</c:v>
                </c:pt>
                <c:pt idx="5">
                  <c:v>53.722580645161294</c:v>
                </c:pt>
                <c:pt idx="6">
                  <c:v>53.86451612903226</c:v>
                </c:pt>
                <c:pt idx="7">
                  <c:v>53.656666666666659</c:v>
                </c:pt>
                <c:pt idx="8">
                  <c:v>53.79354838709677</c:v>
                </c:pt>
                <c:pt idx="9">
                  <c:v>53.909677419354828</c:v>
                </c:pt>
                <c:pt idx="10">
                  <c:v>53.867741935483863</c:v>
                </c:pt>
                <c:pt idx="11">
                  <c:v>53.909677419354828</c:v>
                </c:pt>
                <c:pt idx="12">
                  <c:v>53.716999999999999</c:v>
                </c:pt>
                <c:pt idx="13">
                  <c:v>53.265999999999998</c:v>
                </c:pt>
                <c:pt idx="14">
                  <c:v>52.92</c:v>
                </c:pt>
                <c:pt idx="15">
                  <c:v>53.545000000000002</c:v>
                </c:pt>
                <c:pt idx="16">
                  <c:v>53.32</c:v>
                </c:pt>
                <c:pt idx="17">
                  <c:v>53.33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D2-4CF6-9C64-4EABD539D2FA}"/>
            </c:ext>
          </c:extLst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55.1</c:v>
                </c:pt>
                <c:pt idx="2">
                  <c:v>55.15</c:v>
                </c:pt>
                <c:pt idx="3">
                  <c:v>55.333333333333336</c:v>
                </c:pt>
                <c:pt idx="4">
                  <c:v>55.272727272727273</c:v>
                </c:pt>
                <c:pt idx="5">
                  <c:v>55.095238095238095</c:v>
                </c:pt>
                <c:pt idx="6">
                  <c:v>55.421052631578945</c:v>
                </c:pt>
                <c:pt idx="7">
                  <c:v>55.19047619047619</c:v>
                </c:pt>
                <c:pt idx="8">
                  <c:v>55.238095238095241</c:v>
                </c:pt>
                <c:pt idx="9">
                  <c:v>55.277777777777779</c:v>
                </c:pt>
                <c:pt idx="10">
                  <c:v>55.5</c:v>
                </c:pt>
                <c:pt idx="11">
                  <c:v>55.764705882352942</c:v>
                </c:pt>
                <c:pt idx="12">
                  <c:v>56.06666666666667</c:v>
                </c:pt>
                <c:pt idx="13">
                  <c:v>55.043478260869563</c:v>
                </c:pt>
                <c:pt idx="14">
                  <c:v>54.941176470588232</c:v>
                </c:pt>
                <c:pt idx="15">
                  <c:v>55.176470588235297</c:v>
                </c:pt>
                <c:pt idx="16">
                  <c:v>55.045454545454547</c:v>
                </c:pt>
                <c:pt idx="17">
                  <c:v>55.25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D2-4CF6-9C64-4EABD539D2FA}"/>
            </c:ext>
          </c:extLst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0">
                  <c:v>54.662698412698418</c:v>
                </c:pt>
                <c:pt idx="1">
                  <c:v>53.615942028985501</c:v>
                </c:pt>
                <c:pt idx="2">
                  <c:v>53.777027027027017</c:v>
                </c:pt>
                <c:pt idx="3">
                  <c:v>53.441379310344836</c:v>
                </c:pt>
                <c:pt idx="4">
                  <c:v>53.841269841269835</c:v>
                </c:pt>
                <c:pt idx="5">
                  <c:v>53.95000000000001</c:v>
                </c:pt>
                <c:pt idx="6">
                  <c:v>54.221153846153847</c:v>
                </c:pt>
                <c:pt idx="7">
                  <c:v>55.039855072463773</c:v>
                </c:pt>
                <c:pt idx="8">
                  <c:v>55.03448275862069</c:v>
                </c:pt>
                <c:pt idx="9">
                  <c:v>54.717333333333336</c:v>
                </c:pt>
                <c:pt idx="10">
                  <c:v>54.907142857142858</c:v>
                </c:pt>
                <c:pt idx="11">
                  <c:v>55.258928571428569</c:v>
                </c:pt>
                <c:pt idx="12">
                  <c:v>55.277777777777779</c:v>
                </c:pt>
                <c:pt idx="13">
                  <c:v>54.740990990990987</c:v>
                </c:pt>
                <c:pt idx="14">
                  <c:v>54.806372549019606</c:v>
                </c:pt>
                <c:pt idx="15">
                  <c:v>55.5</c:v>
                </c:pt>
                <c:pt idx="16">
                  <c:v>55.690972222222221</c:v>
                </c:pt>
                <c:pt idx="17">
                  <c:v>55.605072463768117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D2-4CF6-9C64-4EABD539D2FA}"/>
            </c:ext>
          </c:extLst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3">
                  <c:v>54.845999999999997</c:v>
                </c:pt>
                <c:pt idx="4">
                  <c:v>55.231000000000002</c:v>
                </c:pt>
                <c:pt idx="5">
                  <c:v>53.962000000000003</c:v>
                </c:pt>
                <c:pt idx="6">
                  <c:v>54.701000000000001</c:v>
                </c:pt>
                <c:pt idx="7">
                  <c:v>54.817999999999998</c:v>
                </c:pt>
                <c:pt idx="8">
                  <c:v>54.594999999999999</c:v>
                </c:pt>
                <c:pt idx="9">
                  <c:v>54.11</c:v>
                </c:pt>
                <c:pt idx="10">
                  <c:v>55.442999999999998</c:v>
                </c:pt>
                <c:pt idx="11">
                  <c:v>55.642000000000003</c:v>
                </c:pt>
                <c:pt idx="12">
                  <c:v>54.703000000000003</c:v>
                </c:pt>
                <c:pt idx="13">
                  <c:v>54.494</c:v>
                </c:pt>
                <c:pt idx="14">
                  <c:v>54.494</c:v>
                </c:pt>
                <c:pt idx="15">
                  <c:v>54.166699999999992</c:v>
                </c:pt>
                <c:pt idx="16">
                  <c:v>55.423999999999999</c:v>
                </c:pt>
                <c:pt idx="17">
                  <c:v>55.345999999999997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D2-4CF6-9C64-4EABD539D2FA}"/>
            </c:ext>
          </c:extLst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0">
                  <c:v>55.1</c:v>
                </c:pt>
                <c:pt idx="1">
                  <c:v>55.4</c:v>
                </c:pt>
                <c:pt idx="2">
                  <c:v>56.4</c:v>
                </c:pt>
                <c:pt idx="3">
                  <c:v>55.9</c:v>
                </c:pt>
                <c:pt idx="4">
                  <c:v>55.8</c:v>
                </c:pt>
                <c:pt idx="5">
                  <c:v>56.2</c:v>
                </c:pt>
                <c:pt idx="6">
                  <c:v>56.3</c:v>
                </c:pt>
                <c:pt idx="7">
                  <c:v>57.1</c:v>
                </c:pt>
                <c:pt idx="8">
                  <c:v>56.1</c:v>
                </c:pt>
                <c:pt idx="9">
                  <c:v>55.9</c:v>
                </c:pt>
                <c:pt idx="10">
                  <c:v>54.8</c:v>
                </c:pt>
                <c:pt idx="11">
                  <c:v>54.4</c:v>
                </c:pt>
                <c:pt idx="12">
                  <c:v>54.8</c:v>
                </c:pt>
                <c:pt idx="13">
                  <c:v>54.7</c:v>
                </c:pt>
                <c:pt idx="14">
                  <c:v>54.9</c:v>
                </c:pt>
                <c:pt idx="15">
                  <c:v>54.7</c:v>
                </c:pt>
                <c:pt idx="16">
                  <c:v>55</c:v>
                </c:pt>
                <c:pt idx="17">
                  <c:v>54.8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D2-4CF6-9C64-4EABD539D2FA}"/>
            </c:ext>
          </c:extLst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1">
                  <c:v>54.2</c:v>
                </c:pt>
                <c:pt idx="2">
                  <c:v>53.93</c:v>
                </c:pt>
                <c:pt idx="3">
                  <c:v>54.11</c:v>
                </c:pt>
                <c:pt idx="4">
                  <c:v>53.7</c:v>
                </c:pt>
                <c:pt idx="5">
                  <c:v>53.62</c:v>
                </c:pt>
                <c:pt idx="6">
                  <c:v>53.94</c:v>
                </c:pt>
                <c:pt idx="7">
                  <c:v>53.73</c:v>
                </c:pt>
                <c:pt idx="8">
                  <c:v>53.67</c:v>
                </c:pt>
                <c:pt idx="9">
                  <c:v>53.86</c:v>
                </c:pt>
                <c:pt idx="10">
                  <c:v>54.07</c:v>
                </c:pt>
                <c:pt idx="11">
                  <c:v>53.76</c:v>
                </c:pt>
                <c:pt idx="12">
                  <c:v>53.71</c:v>
                </c:pt>
                <c:pt idx="13">
                  <c:v>54.1</c:v>
                </c:pt>
                <c:pt idx="14">
                  <c:v>54.24</c:v>
                </c:pt>
                <c:pt idx="15">
                  <c:v>54.02</c:v>
                </c:pt>
                <c:pt idx="16">
                  <c:v>53.4</c:v>
                </c:pt>
                <c:pt idx="17">
                  <c:v>53.71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D2-4CF6-9C64-4EABD539D2FA}"/>
            </c:ext>
          </c:extLst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1">
                  <c:v>58.2</c:v>
                </c:pt>
                <c:pt idx="2">
                  <c:v>54.6</c:v>
                </c:pt>
                <c:pt idx="3">
                  <c:v>54.8</c:v>
                </c:pt>
                <c:pt idx="4">
                  <c:v>54.6</c:v>
                </c:pt>
                <c:pt idx="5">
                  <c:v>55.6</c:v>
                </c:pt>
                <c:pt idx="6">
                  <c:v>54</c:v>
                </c:pt>
                <c:pt idx="7">
                  <c:v>55.3</c:v>
                </c:pt>
                <c:pt idx="8">
                  <c:v>55.666666666666664</c:v>
                </c:pt>
                <c:pt idx="9">
                  <c:v>55.75</c:v>
                </c:pt>
                <c:pt idx="10">
                  <c:v>56</c:v>
                </c:pt>
                <c:pt idx="11">
                  <c:v>56.083333333333336</c:v>
                </c:pt>
                <c:pt idx="12">
                  <c:v>56.153846153846153</c:v>
                </c:pt>
                <c:pt idx="13">
                  <c:v>55.964285714285715</c:v>
                </c:pt>
                <c:pt idx="14">
                  <c:v>55.92307692307692</c:v>
                </c:pt>
                <c:pt idx="15">
                  <c:v>55.93333333333333</c:v>
                </c:pt>
                <c:pt idx="16">
                  <c:v>54.6</c:v>
                </c:pt>
                <c:pt idx="17">
                  <c:v>54.46153846153846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D2-4CF6-9C64-4EABD539D2FA}"/>
            </c:ext>
          </c:extLst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1D2-4CF6-9C64-4EABD539D2FA}"/>
            </c:ext>
          </c:extLst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54.881349206349213</c:v>
                </c:pt>
                <c:pt idx="1">
                  <c:v>55.027762144040636</c:v>
                </c:pt>
                <c:pt idx="2">
                  <c:v>54.739385541681557</c:v>
                </c:pt>
                <c:pt idx="3">
                  <c:v>54.749465622697656</c:v>
                </c:pt>
                <c:pt idx="4">
                  <c:v>54.721677180535508</c:v>
                </c:pt>
                <c:pt idx="5">
                  <c:v>54.688106874039931</c:v>
                </c:pt>
                <c:pt idx="6">
                  <c:v>54.855382016774072</c:v>
                </c:pt>
                <c:pt idx="7">
                  <c:v>55.030473150485491</c:v>
                </c:pt>
                <c:pt idx="8">
                  <c:v>54.787636447905086</c:v>
                </c:pt>
                <c:pt idx="9">
                  <c:v>54.752193765327299</c:v>
                </c:pt>
                <c:pt idx="10">
                  <c:v>54.868777415567386</c:v>
                </c:pt>
                <c:pt idx="11">
                  <c:v>54.919914402815074</c:v>
                </c:pt>
                <c:pt idx="12">
                  <c:v>54.724301588695958</c:v>
                </c:pt>
                <c:pt idx="13">
                  <c:v>54.510741893375766</c:v>
                </c:pt>
                <c:pt idx="14">
                  <c:v>54.503580453017911</c:v>
                </c:pt>
                <c:pt idx="15">
                  <c:v>54.730608745109109</c:v>
                </c:pt>
                <c:pt idx="16">
                  <c:v>54.769512731214128</c:v>
                </c:pt>
                <c:pt idx="17">
                  <c:v>54.793783819803387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D2-4CF6-9C64-4EABD539D2FA}"/>
            </c:ext>
          </c:extLst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0</c:v>
                </c:pt>
                <c:pt idx="1">
                  <c:v>4.5840579710145022</c:v>
                </c:pt>
                <c:pt idx="2">
                  <c:v>2.4761904761904745</c:v>
                </c:pt>
                <c:pt idx="3">
                  <c:v>2.1666666666666643</c:v>
                </c:pt>
                <c:pt idx="4">
                  <c:v>2.2562500000000014</c:v>
                </c:pt>
                <c:pt idx="5">
                  <c:v>2.4774193548387089</c:v>
                </c:pt>
                <c:pt idx="6">
                  <c:v>3.2854838709677381</c:v>
                </c:pt>
                <c:pt idx="7">
                  <c:v>3.770220588235297</c:v>
                </c:pt>
                <c:pt idx="8">
                  <c:v>2.8333333333333357</c:v>
                </c:pt>
                <c:pt idx="9">
                  <c:v>2.3736842105263136</c:v>
                </c:pt>
                <c:pt idx="10">
                  <c:v>2.1959064327485365</c:v>
                </c:pt>
                <c:pt idx="11">
                  <c:v>2.1381578947368425</c:v>
                </c:pt>
                <c:pt idx="12">
                  <c:v>2.3496666666666712</c:v>
                </c:pt>
                <c:pt idx="13">
                  <c:v>2.8939999999999984</c:v>
                </c:pt>
                <c:pt idx="14">
                  <c:v>3.3577777777777769</c:v>
                </c:pt>
                <c:pt idx="15">
                  <c:v>4.6094512195122022</c:v>
                </c:pt>
                <c:pt idx="16">
                  <c:v>3.7852631578947395</c:v>
                </c:pt>
                <c:pt idx="17">
                  <c:v>3.7950000000000017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1D2-4CF6-9C64-4EABD539D2FA}"/>
            </c:ext>
          </c:extLst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1D2-4CF6-9C64-4EABD539D2FA}"/>
            </c:ext>
          </c:extLst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58</c:v>
                </c:pt>
                <c:pt idx="9">
                  <c:v>58</c:v>
                </c:pt>
                <c:pt idx="10">
                  <c:v>58</c:v>
                </c:pt>
                <c:pt idx="11">
                  <c:v>58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1D2-4CF6-9C64-4EABD539D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706240"/>
        <c:axId val="323720704"/>
      </c:lineChart>
      <c:catAx>
        <c:axId val="32370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323720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720704"/>
        <c:scaling>
          <c:orientation val="minMax"/>
          <c:max val="61"/>
          <c:min val="4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32370624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28"/>
          <c:y val="0.10965168165293319"/>
          <c:w val="0.15932655569952459"/>
          <c:h val="0.879329474577222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06007067137825E-2"/>
          <c:y val="8.0247155451736871E-2"/>
          <c:w val="0.63427561837459401"/>
          <c:h val="0.78086655112651648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45.915624999999999</c:v>
                </c:pt>
                <c:pt idx="2">
                  <c:v>46.48749999999999</c:v>
                </c:pt>
                <c:pt idx="3">
                  <c:v>46.503124999999997</c:v>
                </c:pt>
                <c:pt idx="4">
                  <c:v>45.984374999999986</c:v>
                </c:pt>
                <c:pt idx="5">
                  <c:v>46.346875000000004</c:v>
                </c:pt>
                <c:pt idx="6">
                  <c:v>46.05</c:v>
                </c:pt>
                <c:pt idx="7">
                  <c:v>46.046875</c:v>
                </c:pt>
                <c:pt idx="8">
                  <c:v>46.059999999999988</c:v>
                </c:pt>
                <c:pt idx="9">
                  <c:v>45.797368421052624</c:v>
                </c:pt>
                <c:pt idx="10">
                  <c:v>45.647368421052619</c:v>
                </c:pt>
                <c:pt idx="11">
                  <c:v>45.707894736842107</c:v>
                </c:pt>
                <c:pt idx="12">
                  <c:v>45.64440154440156</c:v>
                </c:pt>
                <c:pt idx="13">
                  <c:v>45.515789473684201</c:v>
                </c:pt>
                <c:pt idx="14">
                  <c:v>45.557894736842115</c:v>
                </c:pt>
                <c:pt idx="15">
                  <c:v>45.599517374517383</c:v>
                </c:pt>
                <c:pt idx="16">
                  <c:v>45.902631578947371</c:v>
                </c:pt>
                <c:pt idx="17">
                  <c:v>46.04999999999999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CF-4B5B-B4A8-CB90068684BF}"/>
            </c:ext>
          </c:extLst>
        </c:ser>
        <c:ser>
          <c:idx val="1"/>
          <c:order val="1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HDL!$D$3:$D$20</c:f>
              <c:numCache>
                <c:formatCode>0.0</c:formatCode>
                <c:ptCount val="18"/>
                <c:pt idx="1">
                  <c:v>46.405882352941177</c:v>
                </c:pt>
                <c:pt idx="2">
                  <c:v>46.088235294117645</c:v>
                </c:pt>
                <c:pt idx="3">
                  <c:v>46.070588235294125</c:v>
                </c:pt>
                <c:pt idx="4">
                  <c:v>45.788888888888891</c:v>
                </c:pt>
                <c:pt idx="5">
                  <c:v>46.058823529411768</c:v>
                </c:pt>
                <c:pt idx="6">
                  <c:v>46.277777777777771</c:v>
                </c:pt>
                <c:pt idx="7">
                  <c:v>47.106666666666669</c:v>
                </c:pt>
                <c:pt idx="8">
                  <c:v>46.899999999999991</c:v>
                </c:pt>
                <c:pt idx="9">
                  <c:v>46.456250000000004</c:v>
                </c:pt>
                <c:pt idx="10">
                  <c:v>45.513333333333321</c:v>
                </c:pt>
                <c:pt idx="11">
                  <c:v>46.42</c:v>
                </c:pt>
                <c:pt idx="12">
                  <c:v>46.43571428571429</c:v>
                </c:pt>
                <c:pt idx="13">
                  <c:v>46.688235294117646</c:v>
                </c:pt>
                <c:pt idx="14">
                  <c:v>46.666666666666679</c:v>
                </c:pt>
                <c:pt idx="15">
                  <c:v>46.646153846153844</c:v>
                </c:pt>
                <c:pt idx="16">
                  <c:v>46.633333333333319</c:v>
                </c:pt>
                <c:pt idx="17">
                  <c:v>46.514285714285712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F-4B5B-B4A8-CB90068684BF}"/>
            </c:ext>
          </c:extLst>
        </c:ser>
        <c:ser>
          <c:idx val="2"/>
          <c:order val="2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>
                  <c:v>45.5</c:v>
                </c:pt>
                <c:pt idx="2">
                  <c:v>45.6</c:v>
                </c:pt>
                <c:pt idx="3">
                  <c:v>45.222222222222221</c:v>
                </c:pt>
                <c:pt idx="4">
                  <c:v>45.727272727272727</c:v>
                </c:pt>
                <c:pt idx="5">
                  <c:v>45.666666666666664</c:v>
                </c:pt>
                <c:pt idx="6">
                  <c:v>45.89473684210526</c:v>
                </c:pt>
                <c:pt idx="7">
                  <c:v>45.523809523809526</c:v>
                </c:pt>
                <c:pt idx="8">
                  <c:v>45.714285714285715</c:v>
                </c:pt>
                <c:pt idx="9">
                  <c:v>45.833333333333336</c:v>
                </c:pt>
                <c:pt idx="10">
                  <c:v>45.9</c:v>
                </c:pt>
                <c:pt idx="11">
                  <c:v>46.235294117647058</c:v>
                </c:pt>
                <c:pt idx="12">
                  <c:v>46.533333333333331</c:v>
                </c:pt>
                <c:pt idx="13">
                  <c:v>45.739130434782609</c:v>
                </c:pt>
                <c:pt idx="14">
                  <c:v>45.647058823529413</c:v>
                </c:pt>
                <c:pt idx="15">
                  <c:v>45.529411764705884</c:v>
                </c:pt>
                <c:pt idx="16">
                  <c:v>45.31818181818182</c:v>
                </c:pt>
                <c:pt idx="17">
                  <c:v>45.75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CF-4B5B-B4A8-CB90068684BF}"/>
            </c:ext>
          </c:extLst>
        </c:ser>
        <c:ser>
          <c:idx val="7"/>
          <c:order val="3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HDL!$I$3:$I$20</c:f>
              <c:numCache>
                <c:formatCode>0.0</c:formatCode>
                <c:ptCount val="18"/>
                <c:pt idx="0">
                  <c:v>46</c:v>
                </c:pt>
                <c:pt idx="1">
                  <c:v>45.6</c:v>
                </c:pt>
                <c:pt idx="2">
                  <c:v>45.5</c:v>
                </c:pt>
                <c:pt idx="3">
                  <c:v>45.3</c:v>
                </c:pt>
                <c:pt idx="4">
                  <c:v>45.5</c:v>
                </c:pt>
                <c:pt idx="5">
                  <c:v>46.9</c:v>
                </c:pt>
                <c:pt idx="6">
                  <c:v>45.8</c:v>
                </c:pt>
                <c:pt idx="7">
                  <c:v>46.5</c:v>
                </c:pt>
                <c:pt idx="8">
                  <c:v>46.1</c:v>
                </c:pt>
                <c:pt idx="9">
                  <c:v>46.5</c:v>
                </c:pt>
                <c:pt idx="10">
                  <c:v>47.1</c:v>
                </c:pt>
                <c:pt idx="11">
                  <c:v>46.4</c:v>
                </c:pt>
                <c:pt idx="12">
                  <c:v>46.2</c:v>
                </c:pt>
                <c:pt idx="13">
                  <c:v>45.3</c:v>
                </c:pt>
                <c:pt idx="14">
                  <c:v>45.8</c:v>
                </c:pt>
                <c:pt idx="15">
                  <c:v>45.4</c:v>
                </c:pt>
                <c:pt idx="16">
                  <c:v>45.3</c:v>
                </c:pt>
                <c:pt idx="17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CF-4B5B-B4A8-CB90068684BF}"/>
            </c:ext>
          </c:extLst>
        </c:ser>
        <c:ser>
          <c:idx val="3"/>
          <c:order val="4"/>
          <c:tx>
            <c:strRef>
              <c:f>HDL!$L$2</c:f>
              <c:strCache>
                <c:ptCount val="1"/>
                <c:pt idx="0">
                  <c:v>日立化成認証値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CF-4B5B-B4A8-CB90068684BF}"/>
            </c:ext>
          </c:extLst>
        </c:ser>
        <c:ser>
          <c:idx val="4"/>
          <c:order val="5"/>
          <c:tx>
            <c:strRef>
              <c:f>HDL!$M$2</c:f>
              <c:strCache>
                <c:ptCount val="1"/>
                <c:pt idx="0">
                  <c:v>日立化成DS平均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46</c:v>
                </c:pt>
                <c:pt idx="1">
                  <c:v>45.855376838235294</c:v>
                </c:pt>
                <c:pt idx="2">
                  <c:v>45.918933823529407</c:v>
                </c:pt>
                <c:pt idx="3">
                  <c:v>45.77398386437909</c:v>
                </c:pt>
                <c:pt idx="4">
                  <c:v>45.750134154040403</c:v>
                </c:pt>
                <c:pt idx="5">
                  <c:v>46.243091299019611</c:v>
                </c:pt>
                <c:pt idx="6">
                  <c:v>46.005628654970764</c:v>
                </c:pt>
                <c:pt idx="7">
                  <c:v>46.29433779761905</c:v>
                </c:pt>
                <c:pt idx="8">
                  <c:v>46.193571428571424</c:v>
                </c:pt>
                <c:pt idx="9">
                  <c:v>46.146737938596495</c:v>
                </c:pt>
                <c:pt idx="10">
                  <c:v>46.040175438596485</c:v>
                </c:pt>
                <c:pt idx="11">
                  <c:v>46.190797213622297</c:v>
                </c:pt>
                <c:pt idx="12">
                  <c:v>46.203362290862302</c:v>
                </c:pt>
                <c:pt idx="13">
                  <c:v>45.810788800646122</c:v>
                </c:pt>
                <c:pt idx="14">
                  <c:v>45.917905056759551</c:v>
                </c:pt>
                <c:pt idx="15">
                  <c:v>45.793770746344279</c:v>
                </c:pt>
                <c:pt idx="16">
                  <c:v>45.788536682615629</c:v>
                </c:pt>
                <c:pt idx="17">
                  <c:v>45.978571428571421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CF-4B5B-B4A8-CB90068684BF}"/>
            </c:ext>
          </c:extLst>
        </c:ser>
        <c:ser>
          <c:idx val="5"/>
          <c:order val="6"/>
          <c:tx>
            <c:strRef>
              <c:f>HDL!$R$2</c:f>
              <c:strCache>
                <c:ptCount val="1"/>
                <c:pt idx="0">
                  <c:v>日立化成下限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  <c:pt idx="13">
                  <c:v>43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CF-4B5B-B4A8-CB90068684BF}"/>
            </c:ext>
          </c:extLst>
        </c:ser>
        <c:ser>
          <c:idx val="6"/>
          <c:order val="7"/>
          <c:tx>
            <c:strRef>
              <c:f>HDL!$S$2</c:f>
              <c:strCache>
                <c:ptCount val="1"/>
                <c:pt idx="0">
                  <c:v>日立化成上限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49</c:v>
                </c:pt>
                <c:pt idx="1">
                  <c:v>49</c:v>
                </c:pt>
                <c:pt idx="2">
                  <c:v>49</c:v>
                </c:pt>
                <c:pt idx="3">
                  <c:v>49</c:v>
                </c:pt>
                <c:pt idx="4">
                  <c:v>49</c:v>
                </c:pt>
                <c:pt idx="5">
                  <c:v>49</c:v>
                </c:pt>
                <c:pt idx="6">
                  <c:v>49</c:v>
                </c:pt>
                <c:pt idx="7">
                  <c:v>49</c:v>
                </c:pt>
                <c:pt idx="8">
                  <c:v>49</c:v>
                </c:pt>
                <c:pt idx="9">
                  <c:v>49</c:v>
                </c:pt>
                <c:pt idx="10">
                  <c:v>49</c:v>
                </c:pt>
                <c:pt idx="11">
                  <c:v>49</c:v>
                </c:pt>
                <c:pt idx="12">
                  <c:v>49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49</c:v>
                </c:pt>
                <c:pt idx="1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CCF-4B5B-B4A8-CB9006868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821952"/>
        <c:axId val="323823872"/>
      </c:lineChart>
      <c:catAx>
        <c:axId val="32382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382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823872"/>
        <c:scaling>
          <c:orientation val="minMax"/>
          <c:max val="52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32382195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773738296372738"/>
          <c:y val="0.18518598022225474"/>
          <c:w val="0.24509979958299294"/>
          <c:h val="0.779744543868968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47625</xdr:rowOff>
    </xdr:from>
    <xdr:to>
      <xdr:col>15</xdr:col>
      <xdr:colOff>142875</xdr:colOff>
      <xdr:row>39</xdr:row>
      <xdr:rowOff>130968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552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42863</xdr:colOff>
      <xdr:row>20</xdr:row>
      <xdr:rowOff>57149</xdr:rowOff>
    </xdr:from>
    <xdr:to>
      <xdr:col>8</xdr:col>
      <xdr:colOff>531018</xdr:colOff>
      <xdr:row>39</xdr:row>
      <xdr:rowOff>107155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0.80051</cdr:x>
      <cdr:y>0.00919</cdr:y>
    </cdr:from>
    <cdr:to>
      <cdr:x>0.93617</cdr:x>
      <cdr:y>0.19514</cdr:y>
    </cdr:to>
    <cdr:sp macro="" textlink="">
      <cdr:nvSpPr>
        <cdr:cNvPr id="3174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9207" y="30396"/>
          <a:ext cx="670953" cy="61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日立化成</a:t>
          </a: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1304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0</cdr:y>
    </cdr:from>
    <cdr:to>
      <cdr:x>0.94771</cdr:x>
      <cdr:y>0.20877</cdr:y>
    </cdr:to>
    <cdr:sp macro="" textlink="">
      <cdr:nvSpPr>
        <cdr:cNvPr id="32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304" y="0"/>
          <a:ext cx="625914" cy="636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5939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593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7680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76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5324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532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4710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471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5017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501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15</xdr:col>
      <xdr:colOff>161925</xdr:colOff>
      <xdr:row>40</xdr:row>
      <xdr:rowOff>19050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20</xdr:row>
      <xdr:rowOff>38100</xdr:rowOff>
    </xdr:from>
    <xdr:to>
      <xdr:col>9</xdr:col>
      <xdr:colOff>273843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428626</xdr:colOff>
      <xdr:row>20</xdr:row>
      <xdr:rowOff>59531</xdr:rowOff>
    </xdr:from>
    <xdr:to>
      <xdr:col>22</xdr:col>
      <xdr:colOff>23813</xdr:colOff>
      <xdr:row>39</xdr:row>
      <xdr:rowOff>69056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166687</xdr:colOff>
      <xdr:row>3</xdr:row>
      <xdr:rowOff>47625</xdr:rowOff>
    </xdr:from>
    <xdr:to>
      <xdr:col>27</xdr:col>
      <xdr:colOff>642936</xdr:colOff>
      <xdr:row>11</xdr:row>
      <xdr:rowOff>142875</xdr:rowOff>
    </xdr:to>
    <xdr:sp macro="" textlink="">
      <xdr:nvSpPr>
        <xdr:cNvPr id="5" name="円形吹き出し 4"/>
        <xdr:cNvSpPr/>
      </xdr:nvSpPr>
      <xdr:spPr bwMode="auto">
        <a:xfrm>
          <a:off x="14680406" y="702469"/>
          <a:ext cx="3238499" cy="1714500"/>
        </a:xfrm>
        <a:prstGeom prst="wedgeEllipseCallout">
          <a:avLst>
            <a:gd name="adj1" fmla="val -122066"/>
            <a:gd name="adj2" fmla="val 11823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IFCC</a:t>
          </a:r>
          <a:r>
            <a:rPr kumimoji="1" lang="ja-JP" altLang="en-US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法に変更された</a:t>
          </a:r>
          <a:endParaRPr kumimoji="1" lang="en-US" altLang="ja-JP" sz="140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施設は青字で表記しています。</a:t>
          </a:r>
          <a:r>
            <a:rPr kumimoji="0" lang="ja-JP" altLang="en-US" sz="1400" b="1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千臨技基幹病院は全て</a:t>
          </a:r>
          <a:r>
            <a:rPr kumimoji="0" lang="en-US" altLang="ja-JP" sz="1400" b="1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IFCC</a:t>
          </a:r>
          <a:r>
            <a:rPr kumimoji="0" lang="ja-JP" altLang="en-US" sz="1400" b="1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法に変更されました。</a:t>
          </a:r>
          <a:endParaRPr kumimoji="1" lang="ja-JP" altLang="en-US" sz="140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614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0.73845</cdr:x>
      <cdr:y>0.00835</cdr:y>
    </cdr:from>
    <cdr:to>
      <cdr:x>0.97975</cdr:x>
      <cdr:y>0.13536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9496" y="27280"/>
          <a:ext cx="1447430" cy="414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（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JSCC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）</a:t>
          </a:r>
          <a:endParaRPr lang="en-US" altLang="ja-JP" sz="1600" b="1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0.81265</cdr:x>
      <cdr:y>0</cdr:y>
    </cdr:from>
    <cdr:to>
      <cdr:x>0.95536</cdr:x>
      <cdr:y>0.12701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7436" y="0"/>
          <a:ext cx="116565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（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IFCC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）</a:t>
          </a:r>
          <a:endParaRPr lang="en-US" altLang="ja-JP" sz="1600" b="1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10</xdr:col>
      <xdr:colOff>119062</xdr:colOff>
      <xdr:row>39</xdr:row>
      <xdr:rowOff>9525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273843</xdr:colOff>
      <xdr:row>20</xdr:row>
      <xdr:rowOff>59532</xdr:rowOff>
    </xdr:from>
    <xdr:to>
      <xdr:col>22</xdr:col>
      <xdr:colOff>581024</xdr:colOff>
      <xdr:row>39</xdr:row>
      <xdr:rowOff>30957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107156</xdr:colOff>
      <xdr:row>3</xdr:row>
      <xdr:rowOff>83344</xdr:rowOff>
    </xdr:from>
    <xdr:to>
      <xdr:col>27</xdr:col>
      <xdr:colOff>583406</xdr:colOff>
      <xdr:row>11</xdr:row>
      <xdr:rowOff>178594</xdr:rowOff>
    </xdr:to>
    <xdr:sp macro="" textlink="">
      <xdr:nvSpPr>
        <xdr:cNvPr id="7" name="円形吹き出し 6"/>
        <xdr:cNvSpPr/>
      </xdr:nvSpPr>
      <xdr:spPr bwMode="auto">
        <a:xfrm>
          <a:off x="15132844" y="738188"/>
          <a:ext cx="3238500" cy="1714500"/>
        </a:xfrm>
        <a:prstGeom prst="wedgeEllipseCallout">
          <a:avLst>
            <a:gd name="adj1" fmla="val -122066"/>
            <a:gd name="adj2" fmla="val 11823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IFCC</a:t>
          </a:r>
          <a:r>
            <a:rPr kumimoji="1" lang="ja-JP" altLang="en-US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法に変更された</a:t>
          </a:r>
          <a:endParaRPr kumimoji="1" lang="en-US" altLang="ja-JP" sz="140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施設は青字で表記しています。</a:t>
          </a:r>
          <a:r>
            <a:rPr kumimoji="0" lang="ja-JP" altLang="en-US" sz="1400" b="1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千臨技基幹病院は全て</a:t>
          </a:r>
          <a:r>
            <a:rPr kumimoji="0" lang="en-US" altLang="ja-JP" sz="1400" b="1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IFCC</a:t>
          </a:r>
          <a:r>
            <a:rPr kumimoji="0" lang="ja-JP" altLang="en-US" sz="1400" b="1" i="0" u="none" strike="noStrike">
              <a:solidFill>
                <a:srgbClr val="0000FF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法に変更されました。</a:t>
          </a:r>
          <a:endParaRPr kumimoji="1" lang="ja-JP" altLang="en-US" sz="140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0.7946</cdr:x>
      <cdr:y>0.00232</cdr:y>
    </cdr:from>
    <cdr:to>
      <cdr:x>1</cdr:x>
      <cdr:y>0.12726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476" y="7480"/>
          <a:ext cx="137636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（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JSCC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）</a:t>
          </a:r>
          <a:endParaRPr lang="en-US" altLang="ja-JP" sz="1600" b="1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0.79333</cdr:x>
      <cdr:y>0.00168</cdr:y>
    </cdr:from>
    <cdr:to>
      <cdr:x>0.99853</cdr:x>
      <cdr:y>0.12663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5407" y="5435"/>
          <a:ext cx="133349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（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IFCC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）</a:t>
          </a:r>
          <a:endParaRPr lang="en-US" altLang="ja-JP" sz="1600" b="1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0.01939</cdr:y>
    </cdr:from>
    <cdr:to>
      <cdr:x>0.91045</cdr:x>
      <cdr:y>0.14688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9830" y="62142"/>
          <a:ext cx="304507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0.7403</cdr:x>
      <cdr:y>0</cdr:y>
    </cdr:from>
    <cdr:to>
      <cdr:x>0.93551</cdr:x>
      <cdr:y>0.10108</cdr:y>
    </cdr:to>
    <cdr:sp macro="" textlink="">
      <cdr:nvSpPr>
        <cdr:cNvPr id="1327105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1168" y="0"/>
          <a:ext cx="1173731" cy="311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0.00899</cdr:x>
      <cdr:y>0.11348</cdr:y>
    </cdr:from>
    <cdr:to>
      <cdr:x>0.12487</cdr:x>
      <cdr:y>0.19394</cdr:y>
    </cdr:to>
    <cdr:sp macro="" textlink="">
      <cdr:nvSpPr>
        <cdr:cNvPr id="132710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552"/>
          <a:ext cx="613677" cy="249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95249</xdr:rowOff>
    </xdr:from>
    <xdr:to>
      <xdr:col>7</xdr:col>
      <xdr:colOff>595313</xdr:colOff>
      <xdr:row>39</xdr:row>
      <xdr:rowOff>119061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100012</xdr:colOff>
      <xdr:row>20</xdr:row>
      <xdr:rowOff>130969</xdr:rowOff>
    </xdr:from>
    <xdr:to>
      <xdr:col>16</xdr:col>
      <xdr:colOff>142874</xdr:colOff>
      <xdr:row>40</xdr:row>
      <xdr:rowOff>23813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0.79293</cdr:x>
      <cdr:y>0.02773</cdr:y>
    </cdr:from>
    <cdr:to>
      <cdr:x>0.92415</cdr:x>
      <cdr:y>0.21361</cdr:y>
    </cdr:to>
    <cdr:sp macro="" textlink="">
      <cdr:nvSpPr>
        <cdr:cNvPr id="901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6816" y="91003"/>
          <a:ext cx="606812" cy="609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日立化成</a:t>
          </a: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0.84445</cdr:x>
      <cdr:y>0.02108</cdr:y>
    </cdr:from>
    <cdr:to>
      <cdr:x>0.92028</cdr:x>
      <cdr:y>0.2101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2377" y="68007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107950</xdr:rowOff>
    </xdr:from>
    <xdr:to>
      <xdr:col>24</xdr:col>
      <xdr:colOff>0</xdr:colOff>
      <xdr:row>45</xdr:row>
      <xdr:rowOff>63500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0.81695</cdr:x>
      <cdr:y>0.01233</cdr:y>
    </cdr:from>
    <cdr:to>
      <cdr:x>0.97666</cdr:x>
      <cdr:y>0.1433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594" y="38110"/>
          <a:ext cx="928687" cy="404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1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132813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665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99"/>
  </sheetPr>
  <dimension ref="A1:S43"/>
  <sheetViews>
    <sheetView view="pageBreakPreview" zoomScale="70" zoomScaleNormal="65" zoomScaleSheetLayoutView="70" workbookViewId="0">
      <selection activeCell="P30" sqref="P30"/>
    </sheetView>
  </sheetViews>
  <sheetFormatPr defaultRowHeight="15" x14ac:dyDescent="0.3"/>
  <cols>
    <col min="1" max="1" width="32" customWidth="1"/>
    <col min="2" max="2" width="9" style="73" bestFit="1" customWidth="1"/>
    <col min="3" max="3" width="11.77734375" bestFit="1" customWidth="1"/>
    <col min="4" max="4" width="10.88671875" customWidth="1"/>
    <col min="5" max="5" width="24.109375" hidden="1" customWidth="1"/>
    <col min="6" max="6" width="4.6640625" bestFit="1" customWidth="1"/>
    <col min="7" max="7" width="9.6640625" bestFit="1" customWidth="1"/>
    <col min="8" max="8" width="25.33203125" customWidth="1"/>
    <col min="9" max="13" width="9" style="17"/>
  </cols>
  <sheetData>
    <row r="1" spans="1:19" ht="18.600000000000001" x14ac:dyDescent="0.3">
      <c r="A1" s="218" t="s">
        <v>107</v>
      </c>
      <c r="B1" s="219"/>
      <c r="C1" s="219"/>
      <c r="D1" s="219"/>
      <c r="E1" s="219"/>
      <c r="F1" s="219"/>
      <c r="G1" s="219"/>
      <c r="H1" s="219"/>
      <c r="I1" s="93"/>
      <c r="J1" s="74"/>
      <c r="K1" s="74"/>
      <c r="L1" s="74"/>
      <c r="M1" s="74"/>
      <c r="N1" s="75"/>
    </row>
    <row r="2" spans="1:19" ht="21.9" customHeight="1" thickBot="1" x14ac:dyDescent="0.35">
      <c r="A2" s="76" t="s">
        <v>0</v>
      </c>
      <c r="B2" s="109" t="s">
        <v>1</v>
      </c>
      <c r="C2" s="77" t="s">
        <v>64</v>
      </c>
      <c r="D2" s="220" t="s">
        <v>65</v>
      </c>
      <c r="E2" s="221"/>
      <c r="F2" s="221"/>
      <c r="G2" s="222"/>
      <c r="H2" s="77" t="s">
        <v>66</v>
      </c>
      <c r="I2" s="74"/>
      <c r="J2" s="74"/>
      <c r="K2" s="74"/>
      <c r="L2" s="74"/>
      <c r="M2" s="74"/>
      <c r="N2" s="75"/>
    </row>
    <row r="3" spans="1:19" ht="21.9" customHeight="1" thickTop="1" x14ac:dyDescent="0.3">
      <c r="A3" s="185" t="s">
        <v>14</v>
      </c>
      <c r="B3" s="130">
        <v>145</v>
      </c>
      <c r="C3" s="131" t="s">
        <v>100</v>
      </c>
      <c r="D3" s="132">
        <f>$B$3-2</f>
        <v>143</v>
      </c>
      <c r="E3" s="133" t="s">
        <v>108</v>
      </c>
      <c r="F3" s="133" t="s">
        <v>90</v>
      </c>
      <c r="G3" s="134">
        <f>$B$3+2</f>
        <v>147</v>
      </c>
      <c r="H3" s="78" t="s">
        <v>109</v>
      </c>
      <c r="I3" s="74"/>
      <c r="J3" s="74"/>
      <c r="K3" s="74"/>
      <c r="L3" s="74"/>
      <c r="M3" s="74"/>
      <c r="N3" s="75"/>
    </row>
    <row r="4" spans="1:19" ht="21.9" customHeight="1" thickBot="1" x14ac:dyDescent="0.35">
      <c r="A4" s="186" t="s">
        <v>15</v>
      </c>
      <c r="B4" s="135">
        <v>5.3</v>
      </c>
      <c r="C4" s="136" t="s">
        <v>67</v>
      </c>
      <c r="D4" s="137">
        <f>$B$4-0.2</f>
        <v>5.0999999999999996</v>
      </c>
      <c r="E4" s="138" t="s">
        <v>108</v>
      </c>
      <c r="F4" s="138" t="s">
        <v>108</v>
      </c>
      <c r="G4" s="139">
        <f>$B$4+0.2</f>
        <v>5.5</v>
      </c>
      <c r="H4" s="79" t="s">
        <v>110</v>
      </c>
      <c r="I4" s="74"/>
      <c r="J4" s="74"/>
      <c r="K4" s="74"/>
      <c r="L4" s="74"/>
      <c r="M4" s="74"/>
      <c r="N4" s="75"/>
    </row>
    <row r="5" spans="1:19" s="8" customFormat="1" ht="21.9" customHeight="1" thickTop="1" x14ac:dyDescent="0.3">
      <c r="A5" s="187" t="s">
        <v>68</v>
      </c>
      <c r="B5" s="140">
        <v>110</v>
      </c>
      <c r="C5" s="141" t="s">
        <v>67</v>
      </c>
      <c r="D5" s="142">
        <f>$B$5-3</f>
        <v>107</v>
      </c>
      <c r="E5" s="143" t="s">
        <v>108</v>
      </c>
      <c r="F5" s="143" t="s">
        <v>108</v>
      </c>
      <c r="G5" s="144">
        <f>$B$5+3</f>
        <v>113</v>
      </c>
      <c r="H5" s="80" t="s">
        <v>111</v>
      </c>
      <c r="I5" s="81"/>
      <c r="J5" s="81"/>
      <c r="K5" s="81"/>
      <c r="L5" s="81"/>
      <c r="M5" s="81"/>
      <c r="N5" s="82"/>
    </row>
    <row r="6" spans="1:19" ht="21.9" customHeight="1" thickBot="1" x14ac:dyDescent="0.35">
      <c r="A6" s="186" t="s">
        <v>58</v>
      </c>
      <c r="B6" s="135">
        <v>107</v>
      </c>
      <c r="C6" s="136" t="s">
        <v>67</v>
      </c>
      <c r="D6" s="137">
        <f>$B$6-3</f>
        <v>104</v>
      </c>
      <c r="E6" s="138" t="s">
        <v>108</v>
      </c>
      <c r="F6" s="138" t="s">
        <v>108</v>
      </c>
      <c r="G6" s="139">
        <f>$B$6+3</f>
        <v>110</v>
      </c>
      <c r="H6" s="79" t="s">
        <v>69</v>
      </c>
      <c r="I6" s="74"/>
      <c r="J6" s="74"/>
      <c r="K6" s="74"/>
      <c r="L6" s="74"/>
      <c r="M6" s="74"/>
      <c r="N6" s="75"/>
    </row>
    <row r="7" spans="1:19" ht="21.9" customHeight="1" thickTop="1" x14ac:dyDescent="0.3">
      <c r="A7" s="188" t="s">
        <v>17</v>
      </c>
      <c r="B7" s="145">
        <v>10.9</v>
      </c>
      <c r="C7" s="141" t="s">
        <v>91</v>
      </c>
      <c r="D7" s="146">
        <f>$B$7-0.5</f>
        <v>10.4</v>
      </c>
      <c r="E7" s="143" t="s">
        <v>90</v>
      </c>
      <c r="F7" s="143" t="s">
        <v>90</v>
      </c>
      <c r="G7" s="147">
        <f>$B$7+0.5</f>
        <v>11.4</v>
      </c>
      <c r="H7" s="80" t="s">
        <v>99</v>
      </c>
      <c r="I7" s="74"/>
      <c r="J7" s="74"/>
      <c r="K7" s="74"/>
      <c r="L7" s="74"/>
      <c r="M7" s="74"/>
      <c r="N7" s="75"/>
    </row>
    <row r="8" spans="1:19" ht="21.9" customHeight="1" x14ac:dyDescent="0.3">
      <c r="A8" s="185" t="s">
        <v>13</v>
      </c>
      <c r="B8" s="130">
        <v>186</v>
      </c>
      <c r="C8" s="131" t="s">
        <v>70</v>
      </c>
      <c r="D8" s="148">
        <f>$B$8-5</f>
        <v>181</v>
      </c>
      <c r="E8" s="149" t="s">
        <v>108</v>
      </c>
      <c r="F8" s="149" t="s">
        <v>108</v>
      </c>
      <c r="G8" s="150">
        <f>$B$8+5</f>
        <v>191</v>
      </c>
      <c r="H8" s="78" t="s">
        <v>112</v>
      </c>
      <c r="I8" s="74"/>
      <c r="J8" s="74"/>
      <c r="K8" s="74"/>
      <c r="L8" s="74"/>
      <c r="M8" s="74"/>
      <c r="N8" s="75"/>
    </row>
    <row r="9" spans="1:19" ht="21.9" customHeight="1" x14ac:dyDescent="0.3">
      <c r="A9" s="187" t="s">
        <v>8</v>
      </c>
      <c r="B9" s="151">
        <v>142</v>
      </c>
      <c r="C9" s="152" t="s">
        <v>70</v>
      </c>
      <c r="D9" s="153">
        <f>ROUNDDOWN($B$9*0.95,0)</f>
        <v>134</v>
      </c>
      <c r="E9" s="149" t="s">
        <v>108</v>
      </c>
      <c r="F9" s="149" t="s">
        <v>108</v>
      </c>
      <c r="G9" s="154">
        <f>ROUNDUP($B$9*1.05,0)</f>
        <v>150</v>
      </c>
      <c r="H9" s="83" t="s">
        <v>113</v>
      </c>
      <c r="I9" s="74"/>
      <c r="J9" s="74"/>
      <c r="K9" s="74"/>
      <c r="L9" s="74"/>
      <c r="M9" s="74"/>
      <c r="N9" s="75"/>
      <c r="O9" s="75"/>
      <c r="P9" s="75"/>
      <c r="Q9" s="75"/>
      <c r="R9" s="75"/>
      <c r="S9" s="75"/>
    </row>
    <row r="10" spans="1:19" ht="21.9" customHeight="1" thickBot="1" x14ac:dyDescent="0.35">
      <c r="A10" s="189" t="s">
        <v>114</v>
      </c>
      <c r="B10" s="155">
        <v>55</v>
      </c>
      <c r="C10" s="156" t="s">
        <v>70</v>
      </c>
      <c r="D10" s="157">
        <f>ROUNDDOWN($B$10*0.95,0)</f>
        <v>52</v>
      </c>
      <c r="E10" s="158" t="s">
        <v>115</v>
      </c>
      <c r="F10" s="158" t="s">
        <v>115</v>
      </c>
      <c r="G10" s="159">
        <f>ROUNDUP($B$10*1.05,0)</f>
        <v>58</v>
      </c>
      <c r="H10" s="84" t="s">
        <v>116</v>
      </c>
      <c r="I10" s="74"/>
      <c r="J10" s="74"/>
      <c r="K10" s="74"/>
      <c r="L10" s="74"/>
      <c r="M10" s="74"/>
      <c r="N10" s="75"/>
      <c r="O10" s="75"/>
      <c r="P10" s="75"/>
      <c r="Q10" s="75"/>
      <c r="R10" s="75"/>
      <c r="S10" s="75"/>
    </row>
    <row r="11" spans="1:19" ht="21.9" customHeight="1" thickTop="1" x14ac:dyDescent="0.3">
      <c r="A11" s="110" t="s">
        <v>105</v>
      </c>
      <c r="B11" s="160">
        <v>46</v>
      </c>
      <c r="C11" s="161" t="s">
        <v>70</v>
      </c>
      <c r="D11" s="162">
        <f>$B$11-3</f>
        <v>43</v>
      </c>
      <c r="E11" s="163" t="s">
        <v>108</v>
      </c>
      <c r="F11" s="163" t="s">
        <v>108</v>
      </c>
      <c r="G11" s="164">
        <f>$B$11+3</f>
        <v>49</v>
      </c>
      <c r="H11" s="85" t="s">
        <v>117</v>
      </c>
      <c r="I11" s="74"/>
      <c r="J11" s="74"/>
      <c r="K11" s="74"/>
      <c r="L11" s="74"/>
      <c r="M11" s="74"/>
      <c r="N11" s="75"/>
      <c r="O11" s="75"/>
      <c r="P11" s="75"/>
      <c r="Q11" s="75"/>
      <c r="R11" s="75"/>
      <c r="S11" s="75"/>
    </row>
    <row r="12" spans="1:19" ht="21.9" customHeight="1" thickBot="1" x14ac:dyDescent="0.35">
      <c r="A12" s="86" t="s">
        <v>59</v>
      </c>
      <c r="B12" s="135">
        <v>52</v>
      </c>
      <c r="C12" s="136" t="s">
        <v>70</v>
      </c>
      <c r="D12" s="137">
        <f>$B$12-3</f>
        <v>49</v>
      </c>
      <c r="E12" s="138" t="s">
        <v>108</v>
      </c>
      <c r="F12" s="138" t="s">
        <v>108</v>
      </c>
      <c r="G12" s="139">
        <f>$B$12+3</f>
        <v>55</v>
      </c>
      <c r="H12" s="79" t="s">
        <v>71</v>
      </c>
      <c r="I12" s="74"/>
      <c r="J12" s="74"/>
      <c r="K12" s="74"/>
      <c r="L12" s="74"/>
      <c r="M12" s="74"/>
      <c r="N12" s="75"/>
      <c r="O12" s="75"/>
      <c r="P12" s="75"/>
      <c r="Q12" s="75"/>
      <c r="R12" s="75"/>
      <c r="S12" s="75"/>
    </row>
    <row r="13" spans="1:19" ht="21.9" customHeight="1" thickTop="1" x14ac:dyDescent="0.3">
      <c r="A13" s="111" t="s">
        <v>118</v>
      </c>
      <c r="B13" s="140">
        <v>80</v>
      </c>
      <c r="C13" s="131" t="s">
        <v>91</v>
      </c>
      <c r="D13" s="153">
        <f>$B$13-5</f>
        <v>75</v>
      </c>
      <c r="E13" s="149" t="s">
        <v>108</v>
      </c>
      <c r="F13" s="149" t="s">
        <v>108</v>
      </c>
      <c r="G13" s="154">
        <f>$B$13+5</f>
        <v>85</v>
      </c>
      <c r="H13" s="80" t="s">
        <v>92</v>
      </c>
      <c r="I13" s="74"/>
      <c r="J13" s="74"/>
      <c r="K13" s="74"/>
      <c r="L13" s="74"/>
      <c r="M13" s="74"/>
      <c r="N13" s="75"/>
      <c r="O13" s="75"/>
      <c r="P13" s="75"/>
      <c r="Q13" s="75"/>
      <c r="R13" s="75"/>
      <c r="S13" s="75"/>
    </row>
    <row r="14" spans="1:19" ht="21.9" customHeight="1" thickBot="1" x14ac:dyDescent="0.35">
      <c r="A14" s="86" t="s">
        <v>60</v>
      </c>
      <c r="B14" s="135">
        <v>60</v>
      </c>
      <c r="C14" s="136" t="s">
        <v>91</v>
      </c>
      <c r="D14" s="165">
        <f>$B$14-5</f>
        <v>55</v>
      </c>
      <c r="E14" s="138" t="s">
        <v>108</v>
      </c>
      <c r="F14" s="138" t="s">
        <v>108</v>
      </c>
      <c r="G14" s="166">
        <f>$B$14+5</f>
        <v>65</v>
      </c>
      <c r="H14" s="79" t="s">
        <v>74</v>
      </c>
      <c r="I14" s="88"/>
      <c r="J14" s="74"/>
      <c r="K14" s="74"/>
      <c r="L14" s="74"/>
      <c r="M14" s="74"/>
      <c r="N14" s="75"/>
      <c r="O14" s="75"/>
      <c r="P14" s="75"/>
      <c r="Q14" s="75"/>
      <c r="R14" s="75"/>
      <c r="S14" s="75"/>
    </row>
    <row r="15" spans="1:19" ht="21.9" customHeight="1" thickTop="1" x14ac:dyDescent="0.3">
      <c r="A15" s="187" t="s">
        <v>9</v>
      </c>
      <c r="B15" s="151">
        <v>6.4</v>
      </c>
      <c r="C15" s="152" t="s">
        <v>119</v>
      </c>
      <c r="D15" s="167">
        <f>$B$15-0.2</f>
        <v>6.2</v>
      </c>
      <c r="E15" s="168" t="s">
        <v>108</v>
      </c>
      <c r="F15" s="168" t="s">
        <v>108</v>
      </c>
      <c r="G15" s="169">
        <f>$B$15+0.2</f>
        <v>6.6000000000000005</v>
      </c>
      <c r="H15" s="83" t="s">
        <v>98</v>
      </c>
      <c r="I15" s="74"/>
      <c r="J15" s="74"/>
      <c r="K15" s="74"/>
      <c r="L15" s="74"/>
      <c r="M15" s="74"/>
      <c r="N15" s="75"/>
      <c r="O15" s="75"/>
      <c r="P15" s="75"/>
      <c r="Q15" s="75"/>
      <c r="R15" s="75"/>
      <c r="S15" s="75"/>
    </row>
    <row r="16" spans="1:19" ht="21.9" customHeight="1" x14ac:dyDescent="0.3">
      <c r="A16" s="185" t="s">
        <v>97</v>
      </c>
      <c r="B16" s="170">
        <v>4.0199999999999996</v>
      </c>
      <c r="C16" s="131" t="s">
        <v>96</v>
      </c>
      <c r="D16" s="171">
        <f>$B$16-0.2</f>
        <v>3.8199999999999994</v>
      </c>
      <c r="E16" s="149" t="s">
        <v>90</v>
      </c>
      <c r="F16" s="149" t="s">
        <v>90</v>
      </c>
      <c r="G16" s="172">
        <f>$B$16+0.2</f>
        <v>4.22</v>
      </c>
      <c r="H16" s="78" t="s">
        <v>72</v>
      </c>
      <c r="I16" s="74"/>
      <c r="J16" s="74"/>
      <c r="K16" s="74"/>
      <c r="L16" s="74"/>
      <c r="M16" s="74"/>
      <c r="N16" s="75"/>
      <c r="O16" s="75"/>
      <c r="P16" s="75"/>
      <c r="Q16" s="75"/>
      <c r="R16" s="75"/>
      <c r="S16" s="75"/>
    </row>
    <row r="17" spans="1:19" ht="21.9" customHeight="1" x14ac:dyDescent="0.3">
      <c r="A17" s="111" t="s">
        <v>95</v>
      </c>
      <c r="B17" s="145">
        <v>2.1</v>
      </c>
      <c r="C17" s="141" t="s">
        <v>70</v>
      </c>
      <c r="D17" s="146">
        <f>ROUNDDOWN($B$17*0.9,1)</f>
        <v>1.8</v>
      </c>
      <c r="E17" s="143" t="s">
        <v>90</v>
      </c>
      <c r="F17" s="143" t="s">
        <v>90</v>
      </c>
      <c r="G17" s="147">
        <f>ROUNDUP($B$17*1.1,1)</f>
        <v>2.4</v>
      </c>
      <c r="H17" s="80" t="s">
        <v>94</v>
      </c>
      <c r="I17" s="74"/>
      <c r="J17" s="74"/>
      <c r="K17" s="74"/>
      <c r="L17" s="74"/>
      <c r="M17" s="74"/>
      <c r="N17" s="75"/>
      <c r="O17" s="75"/>
      <c r="P17" s="75"/>
      <c r="Q17" s="75"/>
      <c r="R17" s="75"/>
      <c r="S17" s="75"/>
    </row>
    <row r="18" spans="1:19" ht="21.9" customHeight="1" x14ac:dyDescent="0.3">
      <c r="A18" s="188" t="s">
        <v>20</v>
      </c>
      <c r="B18" s="173">
        <v>1.92</v>
      </c>
      <c r="C18" s="141" t="s">
        <v>70</v>
      </c>
      <c r="D18" s="174">
        <f>$B$18-0.2</f>
        <v>1.72</v>
      </c>
      <c r="E18" s="143" t="s">
        <v>90</v>
      </c>
      <c r="F18" s="143" t="s">
        <v>90</v>
      </c>
      <c r="G18" s="175">
        <f>$B$18+0.2</f>
        <v>2.12</v>
      </c>
      <c r="H18" s="80" t="s">
        <v>93</v>
      </c>
      <c r="I18" s="74"/>
      <c r="J18" s="112"/>
      <c r="K18" s="113"/>
      <c r="L18" s="74"/>
      <c r="M18" s="74"/>
      <c r="N18" s="75"/>
      <c r="O18" s="75"/>
      <c r="P18" s="75"/>
      <c r="Q18" s="75"/>
      <c r="R18" s="75"/>
      <c r="S18" s="75"/>
    </row>
    <row r="19" spans="1:19" ht="21.9" customHeight="1" x14ac:dyDescent="0.3">
      <c r="A19" s="185" t="s">
        <v>12</v>
      </c>
      <c r="B19" s="170">
        <v>6.456666666666667</v>
      </c>
      <c r="C19" s="131" t="s">
        <v>70</v>
      </c>
      <c r="D19" s="171">
        <f>$B$19-0.3</f>
        <v>6.1566666666666672</v>
      </c>
      <c r="E19" s="149" t="s">
        <v>120</v>
      </c>
      <c r="F19" s="149" t="s">
        <v>120</v>
      </c>
      <c r="G19" s="172">
        <f>$B$19+0.3</f>
        <v>6.7566666666666668</v>
      </c>
      <c r="H19" s="78" t="s">
        <v>121</v>
      </c>
      <c r="I19" s="74"/>
      <c r="J19" s="74"/>
      <c r="K19" s="74"/>
      <c r="L19" s="74"/>
      <c r="M19" s="74"/>
      <c r="N19" s="75"/>
      <c r="O19" s="75"/>
      <c r="P19" s="75"/>
      <c r="Q19" s="75"/>
      <c r="R19" s="75"/>
      <c r="S19" s="75"/>
    </row>
    <row r="20" spans="1:19" ht="21.9" customHeight="1" x14ac:dyDescent="0.3">
      <c r="A20" s="188" t="s">
        <v>10</v>
      </c>
      <c r="B20" s="140">
        <v>34</v>
      </c>
      <c r="C20" s="141" t="s">
        <v>70</v>
      </c>
      <c r="D20" s="148">
        <f>$B$20-2</f>
        <v>32</v>
      </c>
      <c r="E20" s="149" t="s">
        <v>120</v>
      </c>
      <c r="F20" s="149" t="s">
        <v>120</v>
      </c>
      <c r="G20" s="150">
        <f>$B$20+2</f>
        <v>36</v>
      </c>
      <c r="H20" s="80" t="s">
        <v>122</v>
      </c>
      <c r="I20" s="74"/>
      <c r="J20" s="74"/>
      <c r="K20" s="74"/>
      <c r="L20" s="74"/>
      <c r="M20" s="74"/>
      <c r="N20" s="75"/>
      <c r="O20" s="75"/>
      <c r="P20" s="75"/>
      <c r="Q20" s="75"/>
      <c r="R20" s="75"/>
      <c r="S20" s="75"/>
    </row>
    <row r="21" spans="1:19" ht="21.9" customHeight="1" x14ac:dyDescent="0.3">
      <c r="A21" s="185" t="s">
        <v>11</v>
      </c>
      <c r="B21" s="176">
        <v>2.96</v>
      </c>
      <c r="C21" s="141" t="s">
        <v>123</v>
      </c>
      <c r="D21" s="177">
        <f>$B$21-0.2</f>
        <v>2.76</v>
      </c>
      <c r="E21" s="149" t="s">
        <v>120</v>
      </c>
      <c r="F21" s="149" t="s">
        <v>120</v>
      </c>
      <c r="G21" s="178">
        <f>$B$21+0.2</f>
        <v>3.16</v>
      </c>
      <c r="H21" s="78" t="s">
        <v>73</v>
      </c>
      <c r="I21" s="74"/>
      <c r="J21" s="74"/>
      <c r="K21" s="74"/>
      <c r="L21" s="74"/>
      <c r="M21" s="74"/>
      <c r="N21" s="75"/>
      <c r="O21" s="75"/>
      <c r="P21" s="75"/>
      <c r="Q21" s="75"/>
      <c r="R21" s="75"/>
      <c r="S21" s="75"/>
    </row>
    <row r="22" spans="1:19" ht="21.9" customHeight="1" x14ac:dyDescent="0.3">
      <c r="A22" s="188" t="s">
        <v>2</v>
      </c>
      <c r="B22" s="140">
        <v>97</v>
      </c>
      <c r="C22" s="141" t="s">
        <v>124</v>
      </c>
      <c r="D22" s="153">
        <f>ROUNDDOWN($B$22*0.95,0)</f>
        <v>92</v>
      </c>
      <c r="E22" s="149" t="s">
        <v>120</v>
      </c>
      <c r="F22" s="149" t="s">
        <v>120</v>
      </c>
      <c r="G22" s="154">
        <f>ROUNDUP($B$22*1.05,0)</f>
        <v>102</v>
      </c>
      <c r="H22" s="80" t="s">
        <v>125</v>
      </c>
      <c r="I22" s="74"/>
      <c r="J22" s="74"/>
      <c r="K22" s="74"/>
      <c r="L22" s="74"/>
      <c r="M22" s="74"/>
      <c r="N22" s="75"/>
      <c r="O22" s="75"/>
      <c r="P22" s="75"/>
      <c r="Q22" s="75"/>
      <c r="R22" s="75"/>
      <c r="S22" s="75"/>
    </row>
    <row r="23" spans="1:19" ht="21.9" customHeight="1" x14ac:dyDescent="0.3">
      <c r="A23" s="185" t="s">
        <v>3</v>
      </c>
      <c r="B23" s="130">
        <v>79</v>
      </c>
      <c r="C23" s="141" t="s">
        <v>124</v>
      </c>
      <c r="D23" s="153">
        <f>ROUNDDOWN($B$23*0.95,0)</f>
        <v>75</v>
      </c>
      <c r="E23" s="149" t="s">
        <v>120</v>
      </c>
      <c r="F23" s="149" t="s">
        <v>120</v>
      </c>
      <c r="G23" s="154">
        <f>ROUNDUP($B$23*1.05,0)</f>
        <v>83</v>
      </c>
      <c r="H23" s="80" t="s">
        <v>126</v>
      </c>
      <c r="I23" s="74"/>
      <c r="J23" s="74"/>
      <c r="K23" s="74"/>
      <c r="L23" s="74"/>
      <c r="M23" s="74"/>
      <c r="N23" s="75"/>
      <c r="O23" s="75"/>
      <c r="P23" s="75"/>
      <c r="Q23" s="75"/>
      <c r="R23" s="75"/>
      <c r="S23" s="75"/>
    </row>
    <row r="24" spans="1:19" ht="21.9" customHeight="1" x14ac:dyDescent="0.3">
      <c r="A24" s="185" t="s">
        <v>127</v>
      </c>
      <c r="B24" s="130">
        <v>74</v>
      </c>
      <c r="C24" s="141" t="s">
        <v>124</v>
      </c>
      <c r="D24" s="153">
        <f>ROUNDDOWN($B$24*0.95,0)</f>
        <v>70</v>
      </c>
      <c r="E24" s="149" t="s">
        <v>120</v>
      </c>
      <c r="F24" s="149" t="s">
        <v>120</v>
      </c>
      <c r="G24" s="154">
        <f>ROUNDUP($B$24*1.05,0)</f>
        <v>78</v>
      </c>
      <c r="H24" s="80" t="s">
        <v>126</v>
      </c>
      <c r="I24" s="74"/>
      <c r="J24" s="74"/>
      <c r="K24" s="74"/>
      <c r="L24" s="74"/>
      <c r="M24" s="74"/>
      <c r="N24" s="75"/>
      <c r="O24" s="75"/>
      <c r="P24" s="75"/>
      <c r="Q24" s="75"/>
      <c r="R24" s="75"/>
      <c r="S24" s="75"/>
    </row>
    <row r="25" spans="1:19" ht="21.9" customHeight="1" x14ac:dyDescent="0.3">
      <c r="A25" s="185" t="s">
        <v>4</v>
      </c>
      <c r="B25" s="130">
        <v>289</v>
      </c>
      <c r="C25" s="141" t="s">
        <v>124</v>
      </c>
      <c r="D25" s="153">
        <f>ROUNDDOWN($B$25*0.95,0)</f>
        <v>274</v>
      </c>
      <c r="E25" s="149" t="s">
        <v>120</v>
      </c>
      <c r="F25" s="149" t="s">
        <v>120</v>
      </c>
      <c r="G25" s="154">
        <f>ROUNDUP($B$25*1.05,0)</f>
        <v>304</v>
      </c>
      <c r="H25" s="78" t="s">
        <v>147</v>
      </c>
      <c r="I25" s="74"/>
      <c r="J25" s="74"/>
      <c r="K25" s="74"/>
      <c r="L25" s="74"/>
      <c r="M25" s="74"/>
      <c r="N25" s="75"/>
      <c r="O25" s="75"/>
      <c r="P25" s="75"/>
      <c r="Q25" s="75"/>
      <c r="R25" s="75"/>
      <c r="S25" s="75"/>
    </row>
    <row r="26" spans="1:19" ht="21.9" customHeight="1" x14ac:dyDescent="0.3">
      <c r="A26" s="185" t="s">
        <v>5</v>
      </c>
      <c r="B26" s="130">
        <v>266</v>
      </c>
      <c r="C26" s="141" t="s">
        <v>124</v>
      </c>
      <c r="D26" s="153">
        <f>ROUNDDOWN($B$26*0.95,0)</f>
        <v>252</v>
      </c>
      <c r="E26" s="149" t="s">
        <v>120</v>
      </c>
      <c r="F26" s="149" t="s">
        <v>120</v>
      </c>
      <c r="G26" s="154">
        <f>ROUNDUP($B$26*1.05,0)</f>
        <v>280</v>
      </c>
      <c r="H26" s="78" t="s">
        <v>148</v>
      </c>
      <c r="I26" s="74"/>
      <c r="J26" s="74"/>
      <c r="K26" s="74"/>
      <c r="L26" s="74"/>
      <c r="M26" s="74"/>
      <c r="N26" s="75"/>
      <c r="O26" s="75"/>
      <c r="P26" s="75"/>
      <c r="Q26" s="75"/>
      <c r="R26" s="75"/>
      <c r="S26" s="75"/>
    </row>
    <row r="27" spans="1:19" ht="21.9" customHeight="1" x14ac:dyDescent="0.3">
      <c r="A27" s="185" t="s">
        <v>130</v>
      </c>
      <c r="B27" s="130">
        <v>294</v>
      </c>
      <c r="C27" s="141" t="s">
        <v>124</v>
      </c>
      <c r="D27" s="153">
        <f>ROUNDDOWN($B$27*0.95,0)</f>
        <v>279</v>
      </c>
      <c r="E27" s="149" t="s">
        <v>120</v>
      </c>
      <c r="F27" s="149" t="s">
        <v>120</v>
      </c>
      <c r="G27" s="154">
        <f>ROUNDUP($B$27*1.05,0)</f>
        <v>309</v>
      </c>
      <c r="H27" s="78" t="s">
        <v>129</v>
      </c>
      <c r="I27" s="74"/>
      <c r="J27" s="74"/>
      <c r="K27" s="74"/>
      <c r="L27" s="74"/>
      <c r="M27" s="74"/>
      <c r="N27" s="75"/>
      <c r="O27" s="75"/>
      <c r="P27" s="75"/>
      <c r="Q27" s="75"/>
      <c r="R27" s="75"/>
      <c r="S27" s="75"/>
    </row>
    <row r="28" spans="1:19" ht="21.9" customHeight="1" x14ac:dyDescent="0.3">
      <c r="A28" s="185" t="s">
        <v>131</v>
      </c>
      <c r="B28" s="130">
        <v>229</v>
      </c>
      <c r="C28" s="141" t="s">
        <v>124</v>
      </c>
      <c r="D28" s="153">
        <f>ROUNDDOWN($B$28*0.95,0)</f>
        <v>217</v>
      </c>
      <c r="E28" s="149" t="s">
        <v>120</v>
      </c>
      <c r="F28" s="149" t="s">
        <v>120</v>
      </c>
      <c r="G28" s="154">
        <f>ROUNDUP($B$28*1.05,0)</f>
        <v>241</v>
      </c>
      <c r="H28" s="78" t="s">
        <v>149</v>
      </c>
      <c r="I28" s="74"/>
      <c r="J28" s="74"/>
      <c r="K28" s="74"/>
      <c r="L28" s="74"/>
      <c r="M28" s="74"/>
      <c r="N28" s="75"/>
      <c r="O28" s="75"/>
      <c r="P28" s="75"/>
      <c r="Q28" s="75"/>
      <c r="R28" s="75"/>
      <c r="S28" s="75"/>
    </row>
    <row r="29" spans="1:19" ht="21.9" customHeight="1" x14ac:dyDescent="0.3">
      <c r="A29" s="185" t="s">
        <v>132</v>
      </c>
      <c r="B29" s="130">
        <v>299</v>
      </c>
      <c r="C29" s="141" t="s">
        <v>124</v>
      </c>
      <c r="D29" s="153">
        <f>ROUNDDOWN($B$29*0.95,0)</f>
        <v>284</v>
      </c>
      <c r="E29" s="149" t="s">
        <v>120</v>
      </c>
      <c r="F29" s="149" t="s">
        <v>120</v>
      </c>
      <c r="G29" s="154">
        <f>ROUNDUP($B$29*1.05,0)</f>
        <v>314</v>
      </c>
      <c r="H29" s="78" t="s">
        <v>129</v>
      </c>
      <c r="I29" s="74"/>
      <c r="J29" s="74"/>
      <c r="K29" s="74"/>
      <c r="L29" s="74"/>
      <c r="M29" s="74"/>
      <c r="N29" s="75"/>
      <c r="O29" s="75"/>
      <c r="P29" s="75"/>
      <c r="Q29" s="75"/>
      <c r="R29" s="75"/>
      <c r="S29" s="75"/>
    </row>
    <row r="30" spans="1:19" ht="21.9" customHeight="1" x14ac:dyDescent="0.3">
      <c r="A30" s="185" t="s">
        <v>19</v>
      </c>
      <c r="B30" s="179">
        <v>150</v>
      </c>
      <c r="C30" s="131" t="s">
        <v>133</v>
      </c>
      <c r="D30" s="153">
        <f>ROUNDDOWN($B$30*0.95,0)</f>
        <v>142</v>
      </c>
      <c r="E30" s="149" t="s">
        <v>120</v>
      </c>
      <c r="F30" s="149" t="s">
        <v>120</v>
      </c>
      <c r="G30" s="154">
        <f>ROUNDUP($B$30*1.05,0)</f>
        <v>158</v>
      </c>
      <c r="H30" s="78" t="s">
        <v>134</v>
      </c>
      <c r="I30" s="74"/>
      <c r="J30" s="74"/>
      <c r="K30" s="74"/>
      <c r="L30" s="74"/>
      <c r="M30" s="74"/>
      <c r="N30" s="75"/>
      <c r="O30" s="75"/>
      <c r="P30" s="75"/>
      <c r="Q30" s="75"/>
      <c r="R30" s="75"/>
      <c r="S30" s="75"/>
    </row>
    <row r="31" spans="1:19" ht="21.9" customHeight="1" x14ac:dyDescent="0.3">
      <c r="A31" s="185" t="s">
        <v>135</v>
      </c>
      <c r="B31" s="170">
        <v>2.6930000000000001</v>
      </c>
      <c r="C31" s="131" t="s">
        <v>123</v>
      </c>
      <c r="D31" s="171">
        <f>$B$31-0.2</f>
        <v>2.4929999999999999</v>
      </c>
      <c r="E31" s="149" t="s">
        <v>120</v>
      </c>
      <c r="F31" s="149" t="s">
        <v>120</v>
      </c>
      <c r="G31" s="172">
        <f>$B$31+0.2</f>
        <v>2.8930000000000002</v>
      </c>
      <c r="H31" s="78" t="s">
        <v>136</v>
      </c>
      <c r="I31" s="74"/>
      <c r="J31" s="74"/>
      <c r="K31" s="74"/>
      <c r="L31" s="74"/>
      <c r="M31" s="74"/>
      <c r="N31" s="75"/>
      <c r="O31" s="75"/>
      <c r="P31" s="75"/>
      <c r="Q31" s="75"/>
      <c r="R31" s="75"/>
      <c r="S31" s="75"/>
    </row>
    <row r="32" spans="1:19" ht="21.9" customHeight="1" x14ac:dyDescent="0.3">
      <c r="A32" s="185" t="s">
        <v>18</v>
      </c>
      <c r="B32" s="170">
        <v>5.9</v>
      </c>
      <c r="C32" s="131" t="s">
        <v>123</v>
      </c>
      <c r="D32" s="171">
        <f>$B$32-0.2</f>
        <v>5.7</v>
      </c>
      <c r="E32" s="149" t="s">
        <v>120</v>
      </c>
      <c r="F32" s="149" t="s">
        <v>120</v>
      </c>
      <c r="G32" s="172">
        <f>$B$32+0.2</f>
        <v>6.1000000000000005</v>
      </c>
      <c r="H32" s="78" t="s">
        <v>136</v>
      </c>
      <c r="I32" s="74"/>
      <c r="J32" s="74"/>
      <c r="K32" s="74"/>
      <c r="L32" s="74"/>
      <c r="M32" s="74"/>
      <c r="N32" s="75"/>
      <c r="O32" s="75"/>
      <c r="P32" s="75"/>
      <c r="Q32" s="75"/>
      <c r="R32" s="75"/>
      <c r="S32" s="75"/>
    </row>
    <row r="33" spans="1:19" ht="21.9" customHeight="1" x14ac:dyDescent="0.3">
      <c r="A33" s="185" t="s">
        <v>21</v>
      </c>
      <c r="B33" s="179">
        <v>966</v>
      </c>
      <c r="C33" s="131" t="s">
        <v>123</v>
      </c>
      <c r="D33" s="153">
        <f>ROUNDDOWN($B$33*0.95,0)</f>
        <v>917</v>
      </c>
      <c r="E33" s="149" t="s">
        <v>120</v>
      </c>
      <c r="F33" s="149" t="s">
        <v>120</v>
      </c>
      <c r="G33" s="154">
        <f>ROUNDUP($B$33*1.05,0)</f>
        <v>1015</v>
      </c>
      <c r="H33" s="78" t="s">
        <v>137</v>
      </c>
      <c r="I33" s="74"/>
      <c r="J33" s="74"/>
      <c r="K33" s="74"/>
      <c r="L33" s="74"/>
      <c r="M33" s="74"/>
      <c r="N33" s="75"/>
      <c r="O33" s="75"/>
      <c r="P33" s="75"/>
      <c r="Q33" s="75"/>
      <c r="R33" s="75"/>
      <c r="S33" s="75"/>
    </row>
    <row r="34" spans="1:19" ht="21.9" customHeight="1" x14ac:dyDescent="0.3">
      <c r="A34" s="185" t="s">
        <v>22</v>
      </c>
      <c r="B34" s="179">
        <v>202</v>
      </c>
      <c r="C34" s="131" t="s">
        <v>123</v>
      </c>
      <c r="D34" s="153">
        <f>ROUNDDOWN($B$34*0.9,0)</f>
        <v>181</v>
      </c>
      <c r="E34" s="149" t="s">
        <v>120</v>
      </c>
      <c r="F34" s="149" t="s">
        <v>120</v>
      </c>
      <c r="G34" s="154">
        <f>ROUNDUP($B$34*1.1,0)</f>
        <v>223</v>
      </c>
      <c r="H34" s="78" t="s">
        <v>138</v>
      </c>
      <c r="I34" s="74"/>
      <c r="J34" s="74"/>
      <c r="K34" s="74"/>
      <c r="L34" s="74"/>
      <c r="M34" s="74"/>
      <c r="N34" s="75"/>
      <c r="O34" s="75"/>
      <c r="P34" s="75"/>
      <c r="Q34" s="75"/>
      <c r="R34" s="75"/>
      <c r="S34" s="75"/>
    </row>
    <row r="35" spans="1:19" ht="21.9" customHeight="1" x14ac:dyDescent="0.3">
      <c r="A35" s="185" t="s">
        <v>23</v>
      </c>
      <c r="B35" s="179">
        <v>88</v>
      </c>
      <c r="C35" s="131" t="s">
        <v>123</v>
      </c>
      <c r="D35" s="153">
        <f>ROUNDDOWN($B$35*0.9,0)</f>
        <v>79</v>
      </c>
      <c r="E35" s="149" t="s">
        <v>120</v>
      </c>
      <c r="F35" s="149" t="s">
        <v>120</v>
      </c>
      <c r="G35" s="154">
        <f>ROUNDUP($B$35*1.1,0)</f>
        <v>97</v>
      </c>
      <c r="H35" s="78" t="s">
        <v>139</v>
      </c>
      <c r="I35" s="74"/>
      <c r="J35" s="74"/>
      <c r="K35" s="74"/>
      <c r="L35" s="74"/>
      <c r="M35" s="74"/>
      <c r="N35" s="75"/>
      <c r="O35" s="75"/>
      <c r="P35" s="75"/>
      <c r="Q35" s="75"/>
      <c r="R35" s="75"/>
      <c r="S35" s="75"/>
    </row>
    <row r="36" spans="1:19" ht="21.9" customHeight="1" x14ac:dyDescent="0.3">
      <c r="A36" s="190" t="s">
        <v>49</v>
      </c>
      <c r="B36" s="180"/>
      <c r="C36" s="181"/>
      <c r="D36" s="182"/>
      <c r="E36" s="183"/>
      <c r="F36" s="183"/>
      <c r="G36" s="184"/>
      <c r="H36" s="87"/>
      <c r="I36" s="74"/>
      <c r="J36" s="74"/>
      <c r="K36" s="74"/>
      <c r="L36" s="74"/>
      <c r="M36" s="74"/>
      <c r="N36" s="75"/>
      <c r="O36" s="75"/>
      <c r="P36" s="75"/>
      <c r="Q36" s="75"/>
      <c r="R36" s="75"/>
      <c r="S36" s="75"/>
    </row>
    <row r="37" spans="1:19" ht="21.9" customHeight="1" x14ac:dyDescent="0.3">
      <c r="A37" s="185" t="s">
        <v>140</v>
      </c>
      <c r="B37" s="130">
        <v>97</v>
      </c>
      <c r="C37" s="141" t="s">
        <v>124</v>
      </c>
      <c r="D37" s="153">
        <f>ROUNDDOWN($B$37*0.95,0)</f>
        <v>92</v>
      </c>
      <c r="E37" s="149" t="s">
        <v>120</v>
      </c>
      <c r="F37" s="149" t="s">
        <v>120</v>
      </c>
      <c r="G37" s="154">
        <f>ROUNDUP($B$37*1.05,0)</f>
        <v>102</v>
      </c>
      <c r="H37" s="78" t="s">
        <v>125</v>
      </c>
      <c r="I37" s="74"/>
      <c r="J37" s="74"/>
      <c r="K37" s="74"/>
      <c r="L37" s="74"/>
      <c r="M37" s="74"/>
      <c r="N37" s="75"/>
      <c r="O37" s="75"/>
      <c r="P37" s="75"/>
      <c r="Q37" s="75"/>
      <c r="R37" s="75"/>
      <c r="S37" s="75"/>
    </row>
    <row r="38" spans="1:19" ht="22.8" x14ac:dyDescent="0.3">
      <c r="A38" s="185" t="s">
        <v>141</v>
      </c>
      <c r="B38" s="130">
        <v>279</v>
      </c>
      <c r="C38" s="141" t="s">
        <v>124</v>
      </c>
      <c r="D38" s="153">
        <f>ROUNDDOWN($B$38*0.95,0)</f>
        <v>265</v>
      </c>
      <c r="E38" s="149" t="s">
        <v>120</v>
      </c>
      <c r="F38" s="149" t="s">
        <v>120</v>
      </c>
      <c r="G38" s="154">
        <f>ROUNDUP($B$38*1.05,0)</f>
        <v>293</v>
      </c>
      <c r="H38" s="78" t="s">
        <v>128</v>
      </c>
      <c r="I38" s="74"/>
      <c r="J38" s="74"/>
      <c r="K38" s="74"/>
      <c r="L38" s="74"/>
      <c r="M38" s="74"/>
      <c r="N38" s="75"/>
      <c r="O38" s="75"/>
      <c r="P38" s="75"/>
      <c r="Q38" s="75"/>
      <c r="R38" s="75"/>
      <c r="S38" s="75"/>
    </row>
    <row r="39" spans="1:19" ht="17.399999999999999" x14ac:dyDescent="0.5">
      <c r="A39" s="16"/>
      <c r="B39" s="10"/>
      <c r="C39" s="10"/>
      <c r="D39" s="11"/>
      <c r="E39" s="12"/>
      <c r="F39" s="12"/>
      <c r="G39" s="13"/>
      <c r="H39" s="10"/>
    </row>
    <row r="40" spans="1:19" s="9" customFormat="1" ht="17.399999999999999" x14ac:dyDescent="0.5">
      <c r="A40" s="14" t="s">
        <v>61</v>
      </c>
      <c r="B40" s="10"/>
      <c r="C40" s="10"/>
      <c r="D40" s="15"/>
      <c r="E40" s="12"/>
      <c r="F40" s="12"/>
      <c r="G40" s="13"/>
      <c r="H40" s="10"/>
      <c r="I40" s="89"/>
      <c r="J40" s="89"/>
      <c r="K40" s="89"/>
      <c r="L40" s="89"/>
      <c r="M40" s="89"/>
    </row>
    <row r="41" spans="1:19" ht="16.2" x14ac:dyDescent="0.3">
      <c r="A41" s="223" t="s">
        <v>142</v>
      </c>
      <c r="B41" s="224"/>
      <c r="C41" s="224"/>
      <c r="D41" s="224"/>
      <c r="E41" s="224"/>
      <c r="F41" s="224"/>
      <c r="G41" s="224"/>
      <c r="H41" s="224"/>
    </row>
    <row r="42" spans="1:19" ht="17.399999999999999" x14ac:dyDescent="0.5">
      <c r="A42" s="108" t="s">
        <v>75</v>
      </c>
      <c r="B42" s="16"/>
      <c r="C42" s="16"/>
      <c r="D42" s="15"/>
      <c r="E42" s="12"/>
      <c r="F42" s="12"/>
      <c r="G42" s="13"/>
      <c r="H42" s="10"/>
    </row>
    <row r="43" spans="1:19" ht="17.399999999999999" x14ac:dyDescent="0.5">
      <c r="A43" s="114"/>
      <c r="B43" s="115"/>
      <c r="C43" s="115"/>
      <c r="D43" s="115"/>
      <c r="E43" s="115"/>
      <c r="F43" s="115"/>
      <c r="G43" s="115"/>
    </row>
  </sheetData>
  <mergeCells count="3">
    <mergeCell ref="A1:H1"/>
    <mergeCell ref="D2:G2"/>
    <mergeCell ref="A41:H41"/>
  </mergeCells>
  <phoneticPr fontId="4"/>
  <printOptions horizontalCentered="1"/>
  <pageMargins left="0.19685039370078741" right="0.19685039370078741" top="0.89" bottom="0.19685039370078741" header="0.27559055118110237" footer="0.31496062992125984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20"/>
  <sheetViews>
    <sheetView zoomScale="80" workbookViewId="0">
      <selection activeCell="X17" sqref="X17"/>
    </sheetView>
  </sheetViews>
  <sheetFormatPr defaultRowHeight="13.2" x14ac:dyDescent="0.2"/>
  <cols>
    <col min="1" max="1" width="3.44140625" customWidth="1"/>
    <col min="2" max="2" width="8" customWidth="1"/>
    <col min="4" max="4" width="8.77734375" customWidth="1"/>
    <col min="5" max="5" width="9.109375" customWidth="1"/>
    <col min="6" max="6" width="9.44140625" customWidth="1"/>
    <col min="7" max="9" width="8.777343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8.109375" customWidth="1"/>
    <col min="15" max="16" width="2.6640625" customWidth="1"/>
  </cols>
  <sheetData>
    <row r="1" spans="1:18" ht="20.100000000000001" customHeight="1" x14ac:dyDescent="0.45">
      <c r="F1" s="18" t="s">
        <v>9</v>
      </c>
    </row>
    <row r="2" spans="1:18" ht="15.9" customHeight="1" x14ac:dyDescent="0.3">
      <c r="A2" s="1" t="s">
        <v>46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3" t="s">
        <v>30</v>
      </c>
      <c r="P2" s="4" t="s">
        <v>31</v>
      </c>
      <c r="Q2" s="17" t="s">
        <v>146</v>
      </c>
    </row>
    <row r="3" spans="1:18" ht="15.9" customHeight="1" x14ac:dyDescent="0.3">
      <c r="A3" s="22">
        <v>2</v>
      </c>
      <c r="B3" s="119"/>
      <c r="C3" s="119"/>
      <c r="D3" s="119"/>
      <c r="E3" s="119"/>
      <c r="F3" s="117"/>
      <c r="G3" s="119">
        <v>6.3423913043478262</v>
      </c>
      <c r="H3" s="119"/>
      <c r="I3" s="53">
        <v>6.42</v>
      </c>
      <c r="J3" s="119"/>
      <c r="K3" s="119"/>
      <c r="L3" s="52">
        <v>6.4</v>
      </c>
      <c r="M3" s="54">
        <f t="shared" ref="M3" si="0">AVERAGE(B3:K3)</f>
        <v>6.381195652173913</v>
      </c>
      <c r="N3" s="54">
        <f t="shared" ref="N3:N17" si="1">MAX(B3:K3)-MIN(B3:K3)</f>
        <v>7.7608695652173765E-2</v>
      </c>
      <c r="O3" s="5">
        <v>6.2</v>
      </c>
      <c r="P3" s="6">
        <v>6.6</v>
      </c>
      <c r="Q3" s="59">
        <f>M3/M3*100</f>
        <v>100</v>
      </c>
    </row>
    <row r="4" spans="1:18" ht="15.9" customHeight="1" x14ac:dyDescent="0.3">
      <c r="A4" s="22">
        <v>3</v>
      </c>
      <c r="B4" s="53">
        <v>6.3175000000000008</v>
      </c>
      <c r="C4" s="53"/>
      <c r="D4" s="100">
        <v>6.3226666666666658</v>
      </c>
      <c r="E4" s="53">
        <v>6.3570967741935513</v>
      </c>
      <c r="F4" s="53">
        <v>6.299999999999998</v>
      </c>
      <c r="G4" s="53">
        <v>6.2660666666666671</v>
      </c>
      <c r="H4" s="53"/>
      <c r="I4" s="53">
        <v>6.4</v>
      </c>
      <c r="J4" s="53">
        <v>6.44</v>
      </c>
      <c r="K4" s="53">
        <v>6.5</v>
      </c>
      <c r="L4" s="52">
        <v>6.4</v>
      </c>
      <c r="M4" s="54">
        <f t="shared" ref="M4:M9" si="2">AVERAGE(B4:K4)</f>
        <v>6.3629162634408596</v>
      </c>
      <c r="N4" s="54">
        <f>MAX(B4:K4)-MIN(B4:K4)</f>
        <v>0.23393333333333288</v>
      </c>
      <c r="O4" s="5">
        <v>6.2</v>
      </c>
      <c r="P4" s="6">
        <v>6.6</v>
      </c>
      <c r="Q4" s="59">
        <f>M4/M$3*100</f>
        <v>99.713542888677509</v>
      </c>
    </row>
    <row r="5" spans="1:18" ht="15.9" customHeight="1" x14ac:dyDescent="0.3">
      <c r="A5" s="22">
        <v>4</v>
      </c>
      <c r="B5" s="53">
        <v>6.3168750000000014</v>
      </c>
      <c r="C5" s="53">
        <v>6.3544318181818191</v>
      </c>
      <c r="D5" s="100">
        <v>6.3794736842105264</v>
      </c>
      <c r="E5" s="53">
        <v>6.3783870967741931</v>
      </c>
      <c r="F5" s="53">
        <v>6.2949999999999982</v>
      </c>
      <c r="G5" s="53">
        <v>6.272995495495497</v>
      </c>
      <c r="H5" s="53"/>
      <c r="I5" s="53">
        <v>6.41</v>
      </c>
      <c r="J5" s="53">
        <v>6.47</v>
      </c>
      <c r="K5" s="53">
        <v>6.3</v>
      </c>
      <c r="L5" s="52">
        <v>6.4</v>
      </c>
      <c r="M5" s="54">
        <f t="shared" si="2"/>
        <v>6.3530181216291153</v>
      </c>
      <c r="N5" s="54">
        <f>MAX(B5:K5)-MIN(B5:K5)</f>
        <v>0.1970045045045028</v>
      </c>
      <c r="O5" s="5">
        <v>6.2</v>
      </c>
      <c r="P5" s="6">
        <v>6.6</v>
      </c>
      <c r="Q5" s="59">
        <f>M5/M$3*100</f>
        <v>99.558428669473585</v>
      </c>
    </row>
    <row r="6" spans="1:18" ht="15.9" customHeight="1" x14ac:dyDescent="0.3">
      <c r="A6" s="22">
        <v>5</v>
      </c>
      <c r="B6" s="53">
        <v>6.3100000000000023</v>
      </c>
      <c r="C6" s="53">
        <v>6.3497435897435901</v>
      </c>
      <c r="D6" s="100">
        <v>6.3753333333333329</v>
      </c>
      <c r="E6" s="53">
        <v>6.3593548387096792</v>
      </c>
      <c r="F6" s="53">
        <v>6.200000000000002</v>
      </c>
      <c r="G6" s="53">
        <v>6.2841666666666667</v>
      </c>
      <c r="H6" s="53">
        <v>6.2830000000000004</v>
      </c>
      <c r="I6" s="53">
        <v>6.39</v>
      </c>
      <c r="J6" s="53">
        <v>6.47</v>
      </c>
      <c r="K6" s="53">
        <v>6.4</v>
      </c>
      <c r="L6" s="52">
        <v>6.4</v>
      </c>
      <c r="M6" s="54">
        <f t="shared" si="2"/>
        <v>6.3421598428453274</v>
      </c>
      <c r="N6" s="54">
        <f t="shared" si="1"/>
        <v>0.2699999999999978</v>
      </c>
      <c r="O6" s="5">
        <v>6.2</v>
      </c>
      <c r="P6" s="6">
        <v>6.6</v>
      </c>
      <c r="Q6" s="59">
        <f t="shared" ref="Q6:Q17" si="3">M6/M$3*100</f>
        <v>99.38826810120942</v>
      </c>
    </row>
    <row r="7" spans="1:18" ht="15.9" customHeight="1" x14ac:dyDescent="0.3">
      <c r="A7" s="22">
        <v>6</v>
      </c>
      <c r="B7" s="53">
        <v>6.34375</v>
      </c>
      <c r="C7" s="53">
        <v>6.3638271604938259</v>
      </c>
      <c r="D7" s="100">
        <v>6.2876470588235298</v>
      </c>
      <c r="E7" s="53">
        <v>6.3456666666666681</v>
      </c>
      <c r="F7" s="53">
        <v>6.254545454545454</v>
      </c>
      <c r="G7" s="53">
        <v>6.2703333333333342</v>
      </c>
      <c r="H7" s="53">
        <v>6.2889999999999997</v>
      </c>
      <c r="I7" s="53">
        <v>6.43</v>
      </c>
      <c r="J7" s="53">
        <v>6.45</v>
      </c>
      <c r="K7" s="53">
        <v>6.3</v>
      </c>
      <c r="L7" s="52">
        <v>6.4</v>
      </c>
      <c r="M7" s="54">
        <f t="shared" si="2"/>
        <v>6.3334769673862814</v>
      </c>
      <c r="N7" s="54">
        <f>MAX(B7:K7)-MIN(B7:K7)</f>
        <v>0.19545454545454621</v>
      </c>
      <c r="O7" s="5">
        <v>6.2</v>
      </c>
      <c r="P7" s="6">
        <v>6.6</v>
      </c>
      <c r="Q7" s="59">
        <f>M7/M$3*100</f>
        <v>99.252198374902122</v>
      </c>
    </row>
    <row r="8" spans="1:18" ht="15.9" customHeight="1" x14ac:dyDescent="0.3">
      <c r="A8" s="22">
        <v>7</v>
      </c>
      <c r="B8" s="53">
        <v>6.3512500000000003</v>
      </c>
      <c r="C8" s="53">
        <v>6.3543181818181829</v>
      </c>
      <c r="D8" s="100">
        <v>6.322857142857143</v>
      </c>
      <c r="E8" s="53">
        <v>6.354516129032258</v>
      </c>
      <c r="F8" s="53">
        <v>6.2428571428571429</v>
      </c>
      <c r="G8" s="53">
        <v>6.2686805555555551</v>
      </c>
      <c r="H8" s="53">
        <v>6.3650000000000002</v>
      </c>
      <c r="I8" s="53">
        <v>6.41</v>
      </c>
      <c r="J8" s="53">
        <v>6.46</v>
      </c>
      <c r="K8" s="53">
        <v>6.4</v>
      </c>
      <c r="L8" s="52">
        <v>6.4</v>
      </c>
      <c r="M8" s="54">
        <f t="shared" si="2"/>
        <v>6.3529479152120292</v>
      </c>
      <c r="N8" s="54">
        <f t="shared" si="1"/>
        <v>0.21714285714285708</v>
      </c>
      <c r="O8" s="5">
        <v>6.2</v>
      </c>
      <c r="P8" s="6">
        <v>6.6</v>
      </c>
      <c r="Q8" s="59">
        <f t="shared" si="3"/>
        <v>99.557328461598559</v>
      </c>
    </row>
    <row r="9" spans="1:18" ht="15.9" customHeight="1" x14ac:dyDescent="0.3">
      <c r="A9" s="22">
        <v>8</v>
      </c>
      <c r="B9" s="53">
        <v>6.3559375000000005</v>
      </c>
      <c r="C9" s="53">
        <v>6.3772289156626485</v>
      </c>
      <c r="D9" s="100">
        <v>6.3250000000000002</v>
      </c>
      <c r="E9" s="53">
        <v>6.360645161290325</v>
      </c>
      <c r="F9" s="53">
        <v>6.2368421052631584</v>
      </c>
      <c r="G9" s="53">
        <v>6.2614000000000001</v>
      </c>
      <c r="H9" s="53">
        <v>6.3780000000000001</v>
      </c>
      <c r="I9" s="53">
        <v>6.4</v>
      </c>
      <c r="J9" s="53">
        <v>6.45</v>
      </c>
      <c r="K9" s="53">
        <v>6.3</v>
      </c>
      <c r="L9" s="52">
        <v>6.4</v>
      </c>
      <c r="M9" s="54">
        <f t="shared" si="2"/>
        <v>6.344505368221613</v>
      </c>
      <c r="N9" s="54">
        <f t="shared" si="1"/>
        <v>0.21315789473684177</v>
      </c>
      <c r="O9" s="5">
        <v>6.2</v>
      </c>
      <c r="P9" s="6">
        <v>6.6</v>
      </c>
      <c r="Q9" s="59">
        <f t="shared" si="3"/>
        <v>99.425024933379049</v>
      </c>
    </row>
    <row r="10" spans="1:18" ht="15.9" customHeight="1" x14ac:dyDescent="0.3">
      <c r="A10" s="22">
        <v>9</v>
      </c>
      <c r="B10" s="53">
        <v>6.3500000000000023</v>
      </c>
      <c r="C10" s="53">
        <v>6.3227848101265822</v>
      </c>
      <c r="D10" s="100">
        <v>6.328235294117647</v>
      </c>
      <c r="E10" s="53">
        <v>6.3533333333333362</v>
      </c>
      <c r="F10" s="53">
        <v>6.2238095238095248</v>
      </c>
      <c r="G10" s="53">
        <v>6.2514930555555566</v>
      </c>
      <c r="H10" s="53">
        <v>6.351</v>
      </c>
      <c r="I10" s="53">
        <v>6.38</v>
      </c>
      <c r="J10" s="53">
        <v>6.49</v>
      </c>
      <c r="K10" s="53">
        <v>6.4</v>
      </c>
      <c r="L10" s="52">
        <v>6.4</v>
      </c>
      <c r="M10" s="54">
        <f t="shared" ref="M10:M20" si="4">AVERAGE(B10:K10)</f>
        <v>6.345065601694265</v>
      </c>
      <c r="N10" s="54">
        <f t="shared" si="1"/>
        <v>0.26619047619047542</v>
      </c>
      <c r="O10" s="5">
        <v>6.2</v>
      </c>
      <c r="P10" s="6">
        <v>6.6</v>
      </c>
      <c r="Q10" s="59">
        <f>M10/M$3*100</f>
        <v>99.433804376969078</v>
      </c>
    </row>
    <row r="11" spans="1:18" ht="15.9" customHeight="1" x14ac:dyDescent="0.3">
      <c r="A11" s="22">
        <v>10</v>
      </c>
      <c r="B11" s="53">
        <v>6.3979999999999997</v>
      </c>
      <c r="C11" s="53">
        <v>6.3281944444444429</v>
      </c>
      <c r="D11" s="100">
        <v>6.3005882352941178</v>
      </c>
      <c r="E11" s="53">
        <v>6.3522580645161284</v>
      </c>
      <c r="F11" s="53">
        <v>6.2428571428571429</v>
      </c>
      <c r="G11" s="53">
        <v>6.2629655172413781</v>
      </c>
      <c r="H11" s="53">
        <v>6.3319999999999999</v>
      </c>
      <c r="I11" s="53">
        <v>6.41</v>
      </c>
      <c r="J11" s="53">
        <v>6.5</v>
      </c>
      <c r="K11" s="53">
        <v>6.4249999999999998</v>
      </c>
      <c r="L11" s="52">
        <v>6.4</v>
      </c>
      <c r="M11" s="54">
        <f t="shared" si="4"/>
        <v>6.3551863404353215</v>
      </c>
      <c r="N11" s="54">
        <f t="shared" si="1"/>
        <v>0.25714285714285712</v>
      </c>
      <c r="O11" s="5">
        <v>6.2</v>
      </c>
      <c r="P11" s="6">
        <v>6.6</v>
      </c>
      <c r="Q11" s="59">
        <f>M11/M$3*100</f>
        <v>99.592406922521945</v>
      </c>
    </row>
    <row r="12" spans="1:18" ht="15.9" customHeight="1" x14ac:dyDescent="0.3">
      <c r="A12" s="22">
        <v>11</v>
      </c>
      <c r="B12" s="53">
        <v>6.3626315789473686</v>
      </c>
      <c r="C12" s="53">
        <v>6.3256944444444443</v>
      </c>
      <c r="D12" s="100">
        <v>6.33</v>
      </c>
      <c r="E12" s="53">
        <v>6.3493548387096777</v>
      </c>
      <c r="F12" s="53">
        <v>6.2666666666666666</v>
      </c>
      <c r="G12" s="53">
        <v>6.253427536231885</v>
      </c>
      <c r="H12" s="53">
        <v>6.3280000000000003</v>
      </c>
      <c r="I12" s="53">
        <v>6.32</v>
      </c>
      <c r="J12" s="53">
        <v>6.5</v>
      </c>
      <c r="K12" s="53">
        <v>6.3636363636363624</v>
      </c>
      <c r="L12" s="52">
        <v>6.4</v>
      </c>
      <c r="M12" s="54">
        <f t="shared" si="4"/>
        <v>6.3399411428636405</v>
      </c>
      <c r="N12" s="54">
        <f t="shared" si="1"/>
        <v>0.24657246376811504</v>
      </c>
      <c r="O12" s="5">
        <v>6.2</v>
      </c>
      <c r="P12" s="6">
        <v>6.6</v>
      </c>
      <c r="Q12" s="59">
        <f t="shared" si="3"/>
        <v>99.353498755421839</v>
      </c>
    </row>
    <row r="13" spans="1:18" ht="15.9" customHeight="1" x14ac:dyDescent="0.3">
      <c r="A13" s="22">
        <v>12</v>
      </c>
      <c r="B13" s="53">
        <v>6.3773684210526298</v>
      </c>
      <c r="C13" s="53">
        <v>6.3356164383561637</v>
      </c>
      <c r="D13" s="100">
        <v>6.2961111111111112</v>
      </c>
      <c r="E13" s="53">
        <v>6.3435483870967744</v>
      </c>
      <c r="F13" s="53">
        <v>6.2350000000000003</v>
      </c>
      <c r="G13" s="53">
        <v>6.243655913978496</v>
      </c>
      <c r="H13" s="53">
        <v>6.2880000000000003</v>
      </c>
      <c r="I13" s="53">
        <v>6.34</v>
      </c>
      <c r="J13" s="53">
        <v>6.48</v>
      </c>
      <c r="K13" s="53">
        <v>6.35</v>
      </c>
      <c r="L13" s="52">
        <v>6.4</v>
      </c>
      <c r="M13" s="54">
        <f t="shared" si="4"/>
        <v>6.3289300271595188</v>
      </c>
      <c r="N13" s="54">
        <f t="shared" si="1"/>
        <v>0.24500000000000011</v>
      </c>
      <c r="O13" s="5">
        <v>6.2</v>
      </c>
      <c r="P13" s="6">
        <v>6.6</v>
      </c>
      <c r="Q13" s="59">
        <f t="shared" si="3"/>
        <v>99.180943073002496</v>
      </c>
    </row>
    <row r="14" spans="1:18" ht="15.9" customHeight="1" x14ac:dyDescent="0.3">
      <c r="A14" s="22">
        <v>1</v>
      </c>
      <c r="B14" s="53">
        <v>6.3786842105263162</v>
      </c>
      <c r="C14" s="53">
        <v>6.3383823529411751</v>
      </c>
      <c r="D14" s="100">
        <v>6.2937500000000011</v>
      </c>
      <c r="E14" s="53">
        <v>6.3493548387096777</v>
      </c>
      <c r="F14" s="53">
        <v>6.2352941176470598</v>
      </c>
      <c r="G14" s="53">
        <v>6.211602564102563</v>
      </c>
      <c r="H14" s="53">
        <v>6.2869999999999999</v>
      </c>
      <c r="I14" s="53">
        <v>6.38</v>
      </c>
      <c r="J14" s="53">
        <v>6.49</v>
      </c>
      <c r="K14" s="53">
        <v>6.3416666666666659</v>
      </c>
      <c r="L14" s="52">
        <v>6.4</v>
      </c>
      <c r="M14" s="54">
        <f t="shared" si="4"/>
        <v>6.3305734750593468</v>
      </c>
      <c r="N14" s="54">
        <f t="shared" si="1"/>
        <v>0.27839743589743726</v>
      </c>
      <c r="O14" s="5">
        <v>6.2</v>
      </c>
      <c r="P14" s="6">
        <v>6.6</v>
      </c>
      <c r="Q14" s="59">
        <f t="shared" si="3"/>
        <v>99.206697617909256</v>
      </c>
    </row>
    <row r="15" spans="1:18" ht="15.9" customHeight="1" x14ac:dyDescent="0.3">
      <c r="A15" s="22">
        <v>2</v>
      </c>
      <c r="B15" s="53">
        <v>6.3667084942084946</v>
      </c>
      <c r="C15" s="53">
        <v>6.3378873239436633</v>
      </c>
      <c r="D15" s="100">
        <v>6.2666666666666666</v>
      </c>
      <c r="E15" s="54">
        <v>6.3280000000000003</v>
      </c>
      <c r="F15" s="53">
        <v>6.2666666666666648</v>
      </c>
      <c r="G15" s="53">
        <v>6.2251000000000012</v>
      </c>
      <c r="H15" s="53">
        <v>6.2889999999999997</v>
      </c>
      <c r="I15" s="53">
        <v>6.34</v>
      </c>
      <c r="J15" s="53">
        <v>6.51</v>
      </c>
      <c r="K15" s="53">
        <v>6.3538461538461535</v>
      </c>
      <c r="L15" s="52">
        <v>6.4</v>
      </c>
      <c r="M15" s="54">
        <f t="shared" si="4"/>
        <v>6.3283875305331652</v>
      </c>
      <c r="N15" s="54">
        <f t="shared" si="1"/>
        <v>0.2848999999999986</v>
      </c>
      <c r="O15" s="5">
        <v>6.2</v>
      </c>
      <c r="P15" s="6">
        <v>6.6</v>
      </c>
      <c r="Q15" s="59">
        <f t="shared" si="3"/>
        <v>99.172441584317241</v>
      </c>
      <c r="R15" s="7"/>
    </row>
    <row r="16" spans="1:18" ht="15.9" customHeight="1" x14ac:dyDescent="0.3">
      <c r="A16" s="22">
        <v>3</v>
      </c>
      <c r="B16" s="53">
        <v>6.3613157894736858</v>
      </c>
      <c r="C16" s="53">
        <v>6.3517721518987349</v>
      </c>
      <c r="D16" s="100">
        <v>6.2500000000000009</v>
      </c>
      <c r="E16" s="53">
        <v>6.3310000000000004</v>
      </c>
      <c r="F16" s="53">
        <v>6.2956521739130427</v>
      </c>
      <c r="G16" s="53">
        <v>6.2437612612612625</v>
      </c>
      <c r="H16" s="53">
        <v>6.258</v>
      </c>
      <c r="I16" s="53">
        <v>6.3</v>
      </c>
      <c r="J16" s="53">
        <v>6.53</v>
      </c>
      <c r="K16" s="53">
        <v>6.3500000000000023</v>
      </c>
      <c r="L16" s="52">
        <v>6.4</v>
      </c>
      <c r="M16" s="54">
        <f t="shared" si="4"/>
        <v>6.327150137654673</v>
      </c>
      <c r="N16" s="54">
        <f t="shared" si="1"/>
        <v>0.28623873873873773</v>
      </c>
      <c r="O16" s="5">
        <v>6.2</v>
      </c>
      <c r="P16" s="6">
        <v>6.6</v>
      </c>
      <c r="Q16" s="59">
        <f t="shared" si="3"/>
        <v>99.153050345653824</v>
      </c>
      <c r="R16" s="7"/>
    </row>
    <row r="17" spans="1:18" ht="15.9" customHeight="1" x14ac:dyDescent="0.3">
      <c r="A17" s="24">
        <v>4</v>
      </c>
      <c r="B17" s="53">
        <v>6.3660526315789472</v>
      </c>
      <c r="C17" s="53">
        <v>6.3517721518987349</v>
      </c>
      <c r="D17" s="100">
        <v>6.263749999999999</v>
      </c>
      <c r="E17" s="53">
        <v>6.33</v>
      </c>
      <c r="F17" s="53">
        <v>6.2647058823529411</v>
      </c>
      <c r="G17" s="53">
        <v>6.2493333333333343</v>
      </c>
      <c r="H17" s="53">
        <v>6.258</v>
      </c>
      <c r="I17" s="53">
        <v>6.34</v>
      </c>
      <c r="J17" s="53">
        <v>6.46</v>
      </c>
      <c r="K17" s="53">
        <v>6.4</v>
      </c>
      <c r="L17" s="52">
        <v>6.4</v>
      </c>
      <c r="M17" s="54">
        <f t="shared" si="4"/>
        <v>6.3283613999163961</v>
      </c>
      <c r="N17" s="54">
        <f t="shared" si="1"/>
        <v>0.21066666666666567</v>
      </c>
      <c r="O17" s="5">
        <v>6.2</v>
      </c>
      <c r="P17" s="6">
        <v>6.6</v>
      </c>
      <c r="Q17" s="59">
        <f t="shared" si="3"/>
        <v>99.172032090263258</v>
      </c>
      <c r="R17" s="7"/>
    </row>
    <row r="18" spans="1:18" ht="15.9" customHeight="1" x14ac:dyDescent="0.3">
      <c r="A18" s="24">
        <v>5</v>
      </c>
      <c r="B18" s="53">
        <v>6.3574613899613901</v>
      </c>
      <c r="C18" s="53">
        <v>6.3557499999999978</v>
      </c>
      <c r="D18" s="100">
        <v>6.2469230769230766</v>
      </c>
      <c r="E18" s="53">
        <v>6.3220000000000001</v>
      </c>
      <c r="F18" s="53">
        <v>6.2823529411764696</v>
      </c>
      <c r="G18" s="53">
        <v>6.2708991228070161</v>
      </c>
      <c r="H18" s="53">
        <v>6.2818500000000004</v>
      </c>
      <c r="I18" s="53">
        <v>6.35</v>
      </c>
      <c r="J18" s="53">
        <v>6.45</v>
      </c>
      <c r="K18" s="53">
        <v>6.4</v>
      </c>
      <c r="L18" s="52">
        <v>6.4</v>
      </c>
      <c r="M18" s="54">
        <f t="shared" si="4"/>
        <v>6.3317236530867955</v>
      </c>
      <c r="N18" s="54">
        <f>MAX(B18:K18)-MIN(B18:K18)</f>
        <v>0.2030769230769236</v>
      </c>
      <c r="O18" s="5">
        <v>6.2</v>
      </c>
      <c r="P18" s="6">
        <v>6.6</v>
      </c>
      <c r="Q18" s="59">
        <f>M18/M$3*100</f>
        <v>99.224722108774969</v>
      </c>
      <c r="R18" s="7"/>
    </row>
    <row r="19" spans="1:18" ht="15.9" customHeight="1" x14ac:dyDescent="0.3">
      <c r="A19" s="24">
        <v>6</v>
      </c>
      <c r="B19" s="53">
        <v>6.3199999999999994</v>
      </c>
      <c r="C19" s="53">
        <v>6.3544186046511628</v>
      </c>
      <c r="D19" s="100">
        <v>6.2886666666666668</v>
      </c>
      <c r="E19" s="53">
        <v>6.327</v>
      </c>
      <c r="F19" s="53">
        <v>6.2227272727272727</v>
      </c>
      <c r="G19" s="53">
        <v>6.2826041666666663</v>
      </c>
      <c r="H19" s="53">
        <v>6.2789999999999999</v>
      </c>
      <c r="I19" s="53">
        <v>6.35</v>
      </c>
      <c r="J19" s="53">
        <v>6.45</v>
      </c>
      <c r="K19" s="53">
        <v>6.4</v>
      </c>
      <c r="L19" s="52">
        <v>6.4</v>
      </c>
      <c r="M19" s="54">
        <f t="shared" si="4"/>
        <v>6.3274416710711776</v>
      </c>
      <c r="N19" s="54">
        <f>MAX(B19:K19)-MIN(B19:K19)</f>
        <v>0.22727272727272751</v>
      </c>
      <c r="O19" s="5">
        <v>6.2</v>
      </c>
      <c r="P19" s="6">
        <v>6.6</v>
      </c>
      <c r="Q19" s="59">
        <f>M19/M$3*100</f>
        <v>99.157618978750122</v>
      </c>
      <c r="R19" s="7"/>
    </row>
    <row r="20" spans="1:18" ht="15.9" customHeight="1" x14ac:dyDescent="0.3">
      <c r="A20" s="24">
        <v>7</v>
      </c>
      <c r="B20" s="53">
        <v>6.298750000000001</v>
      </c>
      <c r="C20" s="53">
        <v>6.3675280898876405</v>
      </c>
      <c r="D20" s="100">
        <v>6.2988888888888885</v>
      </c>
      <c r="E20" s="54">
        <v>6.3310000000000004</v>
      </c>
      <c r="F20" s="53">
        <v>6.2100000000000017</v>
      </c>
      <c r="G20" s="53">
        <v>6.2436231884057971</v>
      </c>
      <c r="H20" s="53">
        <v>6.2430000000000003</v>
      </c>
      <c r="I20" s="53">
        <v>6.31</v>
      </c>
      <c r="J20" s="53">
        <v>6.46</v>
      </c>
      <c r="K20" s="53">
        <v>6.4461538461538463</v>
      </c>
      <c r="L20" s="52">
        <v>6.4</v>
      </c>
      <c r="M20" s="54">
        <f t="shared" si="4"/>
        <v>6.3208944013336179</v>
      </c>
      <c r="N20" s="54">
        <f>MAX(B20:K20)-MIN(B20:K20)</f>
        <v>0.24999999999999822</v>
      </c>
      <c r="O20" s="5">
        <v>6.2</v>
      </c>
      <c r="P20" s="6">
        <v>6.6</v>
      </c>
      <c r="Q20" s="59">
        <f>M20/M$3*100</f>
        <v>99.055016424394509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R20"/>
  <sheetViews>
    <sheetView zoomScale="80" workbookViewId="0">
      <selection activeCell="X17" sqref="X17"/>
    </sheetView>
  </sheetViews>
  <sheetFormatPr defaultRowHeight="13.2" x14ac:dyDescent="0.2"/>
  <cols>
    <col min="1" max="1" width="3.6640625" customWidth="1"/>
    <col min="2" max="2" width="7.77734375" customWidth="1"/>
    <col min="4" max="4" width="8.77734375" customWidth="1"/>
    <col min="5" max="5" width="8.21875" customWidth="1"/>
    <col min="6" max="6" width="9.44140625" customWidth="1"/>
    <col min="7" max="8" width="8.77734375" customWidth="1"/>
    <col min="9" max="9" width="8.44140625" customWidth="1"/>
    <col min="10" max="10" width="8.6640625" customWidth="1"/>
    <col min="11" max="11" width="9.33203125" customWidth="1"/>
    <col min="12" max="12" width="6.88671875" customWidth="1"/>
    <col min="13" max="13" width="10.88671875" customWidth="1"/>
    <col min="14" max="14" width="8.6640625" customWidth="1"/>
    <col min="15" max="16" width="2.6640625" customWidth="1"/>
  </cols>
  <sheetData>
    <row r="1" spans="1:18" ht="20.100000000000001" customHeight="1" x14ac:dyDescent="0.45">
      <c r="F1" s="18" t="s">
        <v>89</v>
      </c>
    </row>
    <row r="2" spans="1:18" ht="15.9" customHeight="1" x14ac:dyDescent="0.3">
      <c r="A2" s="1" t="s">
        <v>46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3" t="s">
        <v>30</v>
      </c>
      <c r="P2" s="4" t="s">
        <v>31</v>
      </c>
      <c r="Q2" s="17" t="s">
        <v>146</v>
      </c>
    </row>
    <row r="3" spans="1:18" ht="15.9" customHeight="1" x14ac:dyDescent="0.3">
      <c r="A3" s="22">
        <v>2</v>
      </c>
      <c r="B3" s="126"/>
      <c r="C3" s="126"/>
      <c r="D3" s="126"/>
      <c r="E3" s="126"/>
      <c r="F3" s="126"/>
      <c r="G3" s="126">
        <v>3.9794696969696983</v>
      </c>
      <c r="H3" s="126"/>
      <c r="I3" s="53">
        <v>4.17</v>
      </c>
      <c r="J3" s="126"/>
      <c r="K3" s="126"/>
      <c r="L3" s="52">
        <v>4</v>
      </c>
      <c r="M3" s="54">
        <f t="shared" ref="M3" si="0">AVERAGE(B3:K3)</f>
        <v>4.0747348484848489</v>
      </c>
      <c r="N3" s="54">
        <f t="shared" ref="N3:N17" si="1">MAX(B3:K3)-MIN(B3:K3)</f>
        <v>0.19053030303030161</v>
      </c>
      <c r="O3" s="5">
        <v>3.8</v>
      </c>
      <c r="P3" s="6">
        <v>4.2</v>
      </c>
      <c r="Q3" s="59">
        <f>M3/M3*100</f>
        <v>100</v>
      </c>
    </row>
    <row r="4" spans="1:18" ht="15.9" customHeight="1" x14ac:dyDescent="0.3">
      <c r="A4" s="22">
        <v>3</v>
      </c>
      <c r="B4" s="53">
        <v>4.0203124999999993</v>
      </c>
      <c r="C4" s="53"/>
      <c r="D4" s="100">
        <v>3.9464705882352935</v>
      </c>
      <c r="E4" s="53">
        <v>4.0206451612903216</v>
      </c>
      <c r="F4" s="53">
        <v>3.8849999999999993</v>
      </c>
      <c r="G4" s="53">
        <v>3.9574666666666674</v>
      </c>
      <c r="H4" s="53"/>
      <c r="I4" s="53">
        <v>4.1500000000000004</v>
      </c>
      <c r="J4" s="53">
        <v>4.0599999999999996</v>
      </c>
      <c r="K4" s="53">
        <v>4</v>
      </c>
      <c r="L4" s="52">
        <v>4</v>
      </c>
      <c r="M4" s="54">
        <f t="shared" ref="M4:M9" si="2">AVERAGE(B4:K4)</f>
        <v>4.0049868645240352</v>
      </c>
      <c r="N4" s="54">
        <f>MAX(B4:K4)-MIN(B4:K4)</f>
        <v>0.26500000000000101</v>
      </c>
      <c r="O4" s="5">
        <v>3.8</v>
      </c>
      <c r="P4" s="6">
        <v>4.2</v>
      </c>
      <c r="Q4" s="59">
        <f>M4/M$3*100</f>
        <v>98.288281653792779</v>
      </c>
    </row>
    <row r="5" spans="1:18" ht="15.9" customHeight="1" x14ac:dyDescent="0.3">
      <c r="A5" s="22">
        <v>4</v>
      </c>
      <c r="B5" s="53">
        <v>3.9753124999999998</v>
      </c>
      <c r="C5" s="53">
        <v>3.9679518072289146</v>
      </c>
      <c r="D5" s="100">
        <v>3.9512499999999999</v>
      </c>
      <c r="E5" s="53">
        <v>4.0354838709677425</v>
      </c>
      <c r="F5" s="53">
        <v>3.88</v>
      </c>
      <c r="G5" s="53">
        <v>4.0086021505376337</v>
      </c>
      <c r="H5" s="53"/>
      <c r="I5" s="53">
        <v>4.1399999999999997</v>
      </c>
      <c r="J5" s="53">
        <v>4.0599999999999996</v>
      </c>
      <c r="K5" s="53">
        <v>3.9</v>
      </c>
      <c r="L5" s="52">
        <v>4</v>
      </c>
      <c r="M5" s="54">
        <f t="shared" si="2"/>
        <v>3.9909555920815873</v>
      </c>
      <c r="N5" s="54">
        <f>MAX(B5:K5)-MIN(B5:K5)</f>
        <v>0.25999999999999979</v>
      </c>
      <c r="O5" s="5">
        <v>3.8</v>
      </c>
      <c r="P5" s="6">
        <v>4.2</v>
      </c>
      <c r="Q5" s="59">
        <f>M5/M$3*100</f>
        <v>97.943933543690235</v>
      </c>
    </row>
    <row r="6" spans="1:18" ht="15.9" customHeight="1" x14ac:dyDescent="0.3">
      <c r="A6" s="22">
        <v>5</v>
      </c>
      <c r="B6" s="53">
        <v>3.9656250000000002</v>
      </c>
      <c r="C6" s="53">
        <v>3.9931168831168833</v>
      </c>
      <c r="D6" s="100">
        <v>3.9386666666666668</v>
      </c>
      <c r="E6" s="53">
        <v>4.0158064516129031</v>
      </c>
      <c r="F6" s="53">
        <v>3.8722222222222218</v>
      </c>
      <c r="G6" s="53">
        <v>3.9806884057971019</v>
      </c>
      <c r="H6" s="53">
        <v>4.0339999999999998</v>
      </c>
      <c r="I6" s="53">
        <v>4.1399999999999997</v>
      </c>
      <c r="J6" s="53">
        <v>4.04</v>
      </c>
      <c r="K6" s="53">
        <v>3.9</v>
      </c>
      <c r="L6" s="52">
        <v>4</v>
      </c>
      <c r="M6" s="54">
        <f t="shared" si="2"/>
        <v>3.9880125629415781</v>
      </c>
      <c r="N6" s="54">
        <f t="shared" si="1"/>
        <v>0.26777777777777789</v>
      </c>
      <c r="O6" s="5">
        <v>3.8</v>
      </c>
      <c r="P6" s="6">
        <v>4.2</v>
      </c>
      <c r="Q6" s="59">
        <f t="shared" ref="Q6:Q17" si="3">M6/M$3*100</f>
        <v>97.871707270093481</v>
      </c>
    </row>
    <row r="7" spans="1:18" ht="15.9" customHeight="1" x14ac:dyDescent="0.3">
      <c r="A7" s="22">
        <v>6</v>
      </c>
      <c r="B7" s="53">
        <v>3.9187500000000006</v>
      </c>
      <c r="C7" s="53">
        <v>4.0009756097560967</v>
      </c>
      <c r="D7" s="100">
        <v>3.952142857142857</v>
      </c>
      <c r="E7" s="53">
        <v>4.0276666666666658</v>
      </c>
      <c r="F7" s="53">
        <v>3.9454545454545458</v>
      </c>
      <c r="G7" s="53">
        <v>3.9541666666666666</v>
      </c>
      <c r="H7" s="53">
        <v>4.0220000000000002</v>
      </c>
      <c r="I7" s="53">
        <v>4.1100000000000003</v>
      </c>
      <c r="J7" s="53">
        <v>3.97</v>
      </c>
      <c r="K7" s="53">
        <v>3.9</v>
      </c>
      <c r="L7" s="52">
        <v>4</v>
      </c>
      <c r="M7" s="54">
        <f t="shared" si="2"/>
        <v>3.9801156345686826</v>
      </c>
      <c r="N7" s="54">
        <f>MAX(B7:K7)-MIN(B7:K7)</f>
        <v>0.21000000000000041</v>
      </c>
      <c r="O7" s="5">
        <v>3.8</v>
      </c>
      <c r="P7" s="6">
        <v>4.2</v>
      </c>
      <c r="Q7" s="59">
        <f>M7/M$3*100</f>
        <v>97.677905006473011</v>
      </c>
    </row>
    <row r="8" spans="1:18" ht="15.9" customHeight="1" x14ac:dyDescent="0.3">
      <c r="A8" s="22">
        <v>7</v>
      </c>
      <c r="B8" s="53">
        <v>3.9390624999999999</v>
      </c>
      <c r="C8" s="53">
        <v>3.9794047619047626</v>
      </c>
      <c r="D8" s="100">
        <v>3.9511764705882344</v>
      </c>
      <c r="E8" s="53">
        <v>4.0267741935483867</v>
      </c>
      <c r="F8" s="53">
        <v>3.9190476190476189</v>
      </c>
      <c r="G8" s="53">
        <v>3.9444444444444446</v>
      </c>
      <c r="H8" s="53">
        <v>4.04</v>
      </c>
      <c r="I8" s="53">
        <v>4.05</v>
      </c>
      <c r="J8" s="53">
        <v>3.97</v>
      </c>
      <c r="K8" s="53">
        <v>4</v>
      </c>
      <c r="L8" s="52">
        <v>4</v>
      </c>
      <c r="M8" s="54">
        <f t="shared" si="2"/>
        <v>3.9819909989533451</v>
      </c>
      <c r="N8" s="54">
        <f t="shared" si="1"/>
        <v>0.13095238095238093</v>
      </c>
      <c r="O8" s="5">
        <v>3.8</v>
      </c>
      <c r="P8" s="6">
        <v>4.2</v>
      </c>
      <c r="Q8" s="59">
        <f t="shared" si="3"/>
        <v>97.72392921306303</v>
      </c>
    </row>
    <row r="9" spans="1:18" ht="15.9" customHeight="1" x14ac:dyDescent="0.3">
      <c r="A9" s="22">
        <v>8</v>
      </c>
      <c r="B9" s="53">
        <v>3.9724999999999988</v>
      </c>
      <c r="C9" s="53">
        <v>3.9446987951807233</v>
      </c>
      <c r="D9" s="100">
        <v>3.9633333333333334</v>
      </c>
      <c r="E9" s="53">
        <v>4.0567741935483852</v>
      </c>
      <c r="F9" s="53">
        <v>3.9368421052631577</v>
      </c>
      <c r="G9" s="53">
        <v>3.9365740740740751</v>
      </c>
      <c r="H9" s="53">
        <v>4.008</v>
      </c>
      <c r="I9" s="53">
        <v>4.07</v>
      </c>
      <c r="J9" s="53">
        <v>3.97</v>
      </c>
      <c r="K9" s="53">
        <v>3.9</v>
      </c>
      <c r="L9" s="52">
        <v>4</v>
      </c>
      <c r="M9" s="54">
        <f t="shared" si="2"/>
        <v>3.9758722501399673</v>
      </c>
      <c r="N9" s="54">
        <f t="shared" si="1"/>
        <v>0.17000000000000037</v>
      </c>
      <c r="O9" s="5">
        <v>3.8</v>
      </c>
      <c r="P9" s="6">
        <v>4.2</v>
      </c>
      <c r="Q9" s="59">
        <f t="shared" si="3"/>
        <v>97.573766097157403</v>
      </c>
    </row>
    <row r="10" spans="1:18" ht="15.9" customHeight="1" x14ac:dyDescent="0.3">
      <c r="A10" s="22">
        <v>9</v>
      </c>
      <c r="B10" s="53">
        <v>3.9893749999999999</v>
      </c>
      <c r="C10" s="53">
        <v>3.9583333333333326</v>
      </c>
      <c r="D10" s="100">
        <v>3.9212499999999997</v>
      </c>
      <c r="E10" s="53">
        <v>4.078666666666666</v>
      </c>
      <c r="F10" s="53">
        <v>3.9285714285714293</v>
      </c>
      <c r="G10" s="53">
        <v>3.9031884057971018</v>
      </c>
      <c r="H10" s="53">
        <v>4.0380000000000003</v>
      </c>
      <c r="I10" s="53">
        <v>4.16</v>
      </c>
      <c r="J10" s="53">
        <v>4.01</v>
      </c>
      <c r="K10" s="53">
        <v>4</v>
      </c>
      <c r="L10" s="52">
        <v>4</v>
      </c>
      <c r="M10" s="54">
        <f t="shared" ref="M10:M20" si="4">AVERAGE(B10:K10)</f>
        <v>3.9987384834368536</v>
      </c>
      <c r="N10" s="54">
        <f t="shared" si="1"/>
        <v>0.25681159420289834</v>
      </c>
      <c r="O10" s="5">
        <v>3.8</v>
      </c>
      <c r="P10" s="6">
        <v>4.2</v>
      </c>
      <c r="Q10" s="59">
        <f>M10/M$3*100</f>
        <v>98.134937170789073</v>
      </c>
    </row>
    <row r="11" spans="1:18" ht="15.9" customHeight="1" x14ac:dyDescent="0.3">
      <c r="A11" s="22">
        <v>10</v>
      </c>
      <c r="B11" s="53">
        <v>3.9639999999999995</v>
      </c>
      <c r="C11" s="53">
        <v>3.9190666666666676</v>
      </c>
      <c r="D11" s="100">
        <v>3.9355555555555548</v>
      </c>
      <c r="E11" s="53">
        <v>4.0816129032258059</v>
      </c>
      <c r="F11" s="53">
        <v>3.9285714285714293</v>
      </c>
      <c r="G11" s="53">
        <v>3.9152413793103453</v>
      </c>
      <c r="H11" s="53">
        <v>4.0209999999999999</v>
      </c>
      <c r="I11" s="53">
        <v>4.07</v>
      </c>
      <c r="J11" s="53">
        <v>4.01</v>
      </c>
      <c r="K11" s="53">
        <v>3.9916666666666667</v>
      </c>
      <c r="L11" s="52">
        <v>4</v>
      </c>
      <c r="M11" s="54">
        <f t="shared" si="4"/>
        <v>3.983671459999647</v>
      </c>
      <c r="N11" s="54">
        <f t="shared" si="1"/>
        <v>0.16637152391546062</v>
      </c>
      <c r="O11" s="5">
        <v>3.8</v>
      </c>
      <c r="P11" s="6">
        <v>4.2</v>
      </c>
      <c r="Q11" s="59">
        <f>M11/M$3*100</f>
        <v>97.765170204410651</v>
      </c>
    </row>
    <row r="12" spans="1:18" ht="15.9" customHeight="1" x14ac:dyDescent="0.3">
      <c r="A12" s="22">
        <v>11</v>
      </c>
      <c r="B12" s="53">
        <v>3.9981578947368424</v>
      </c>
      <c r="C12" s="53">
        <v>3.915</v>
      </c>
      <c r="D12" s="100">
        <v>3.9380000000000002</v>
      </c>
      <c r="E12" s="53">
        <v>4.0264516129032257</v>
      </c>
      <c r="F12" s="53">
        <v>3.9277777777777771</v>
      </c>
      <c r="G12" s="53">
        <v>3.9209666666666667</v>
      </c>
      <c r="H12" s="53">
        <v>4.0030000000000001</v>
      </c>
      <c r="I12" s="53">
        <v>4.03</v>
      </c>
      <c r="J12" s="53">
        <v>4.03</v>
      </c>
      <c r="K12" s="53">
        <v>3.9916666666666667</v>
      </c>
      <c r="L12" s="52">
        <v>4</v>
      </c>
      <c r="M12" s="54">
        <f t="shared" si="4"/>
        <v>3.9781020618751186</v>
      </c>
      <c r="N12" s="54">
        <f t="shared" si="1"/>
        <v>0.11500000000000021</v>
      </c>
      <c r="O12" s="5">
        <v>3.8</v>
      </c>
      <c r="P12" s="6">
        <v>4.2</v>
      </c>
      <c r="Q12" s="59">
        <f t="shared" si="3"/>
        <v>97.628488964241129</v>
      </c>
    </row>
    <row r="13" spans="1:18" ht="15.9" customHeight="1" x14ac:dyDescent="0.3">
      <c r="A13" s="22">
        <v>12</v>
      </c>
      <c r="B13" s="53">
        <v>4.0028947368421051</v>
      </c>
      <c r="C13" s="53">
        <v>3.9101369863013691</v>
      </c>
      <c r="D13" s="100">
        <v>3.9394117647058824</v>
      </c>
      <c r="E13" s="53">
        <v>4.0264516129032266</v>
      </c>
      <c r="F13" s="53">
        <v>3.9050000000000002</v>
      </c>
      <c r="G13" s="53">
        <v>3.9110353535353526</v>
      </c>
      <c r="H13" s="53">
        <v>3.9889999999999999</v>
      </c>
      <c r="I13" s="53">
        <v>4.0199999999999996</v>
      </c>
      <c r="J13" s="53">
        <v>4.03</v>
      </c>
      <c r="K13" s="53">
        <v>3.9249999999999998</v>
      </c>
      <c r="L13" s="52">
        <v>4</v>
      </c>
      <c r="M13" s="54">
        <f t="shared" si="4"/>
        <v>3.9658930454287935</v>
      </c>
      <c r="N13" s="54">
        <f t="shared" si="1"/>
        <v>0.125</v>
      </c>
      <c r="O13" s="5">
        <v>3.8</v>
      </c>
      <c r="P13" s="6">
        <v>4.2</v>
      </c>
      <c r="Q13" s="59">
        <f t="shared" si="3"/>
        <v>97.328861702583495</v>
      </c>
    </row>
    <row r="14" spans="1:18" ht="15.9" customHeight="1" x14ac:dyDescent="0.3">
      <c r="A14" s="22">
        <v>1</v>
      </c>
      <c r="B14" s="53">
        <v>3.9234210526315807</v>
      </c>
      <c r="C14" s="53">
        <v>3.926764705882352</v>
      </c>
      <c r="D14" s="100">
        <v>3.9117647058823528</v>
      </c>
      <c r="E14" s="53">
        <v>4.0264516129032257</v>
      </c>
      <c r="F14" s="53">
        <v>3.9058823529411759</v>
      </c>
      <c r="G14" s="53">
        <v>3.9730246913580234</v>
      </c>
      <c r="H14" s="53">
        <v>3.9780000000000002</v>
      </c>
      <c r="I14" s="53">
        <v>4.0199999999999996</v>
      </c>
      <c r="J14" s="53">
        <v>4.0199999999999996</v>
      </c>
      <c r="K14" s="53">
        <v>3.9583333333333335</v>
      </c>
      <c r="L14" s="52">
        <v>4</v>
      </c>
      <c r="M14" s="54">
        <f t="shared" si="4"/>
        <v>3.9643642454932051</v>
      </c>
      <c r="N14" s="54">
        <f t="shared" si="1"/>
        <v>0.12056925996204981</v>
      </c>
      <c r="O14" s="5">
        <v>3.8</v>
      </c>
      <c r="P14" s="6">
        <v>4.2</v>
      </c>
      <c r="Q14" s="59">
        <f t="shared" si="3"/>
        <v>97.291342698465783</v>
      </c>
    </row>
    <row r="15" spans="1:18" ht="15.9" customHeight="1" x14ac:dyDescent="0.3">
      <c r="A15" s="22">
        <v>2</v>
      </c>
      <c r="B15" s="53">
        <v>3.8999613899613896</v>
      </c>
      <c r="C15" s="53">
        <v>3.9180281690140824</v>
      </c>
      <c r="D15" s="100">
        <v>3.9181249999999994</v>
      </c>
      <c r="E15" s="54">
        <v>4.0060000000000002</v>
      </c>
      <c r="F15" s="53">
        <v>3.96</v>
      </c>
      <c r="G15" s="53">
        <v>3.9662121212121209</v>
      </c>
      <c r="H15" s="53">
        <v>3.9609999999999999</v>
      </c>
      <c r="I15" s="53">
        <v>4.03</v>
      </c>
      <c r="J15" s="53">
        <v>4.0199999999999996</v>
      </c>
      <c r="K15" s="53">
        <v>3.9846153846153842</v>
      </c>
      <c r="L15" s="52">
        <v>4</v>
      </c>
      <c r="M15" s="54">
        <f t="shared" si="4"/>
        <v>3.9663942064802966</v>
      </c>
      <c r="N15" s="54">
        <f t="shared" si="1"/>
        <v>0.13003861003861061</v>
      </c>
      <c r="O15" s="5">
        <v>3.8</v>
      </c>
      <c r="P15" s="6">
        <v>4.2</v>
      </c>
      <c r="Q15" s="59">
        <f t="shared" si="3"/>
        <v>97.341160933579815</v>
      </c>
      <c r="R15" s="7"/>
    </row>
    <row r="16" spans="1:18" ht="15.9" customHeight="1" x14ac:dyDescent="0.3">
      <c r="A16" s="22">
        <v>3</v>
      </c>
      <c r="B16" s="53">
        <v>3.9023684210526306</v>
      </c>
      <c r="C16" s="53">
        <v>3.9160759493670887</v>
      </c>
      <c r="D16" s="100">
        <v>3.9200000000000004</v>
      </c>
      <c r="E16" s="53">
        <v>3.9969999999999999</v>
      </c>
      <c r="F16" s="53">
        <v>3.9695652173913047</v>
      </c>
      <c r="G16" s="53">
        <v>3.9378535353535367</v>
      </c>
      <c r="H16" s="53">
        <v>3.9769999999999999</v>
      </c>
      <c r="I16" s="53">
        <v>3.97</v>
      </c>
      <c r="J16" s="53">
        <v>4.03</v>
      </c>
      <c r="K16" s="53">
        <v>4.0142857142857142</v>
      </c>
      <c r="L16" s="52">
        <v>4</v>
      </c>
      <c r="M16" s="54">
        <f t="shared" si="4"/>
        <v>3.9634148837450267</v>
      </c>
      <c r="N16" s="54">
        <f t="shared" si="1"/>
        <v>0.12763157894736965</v>
      </c>
      <c r="O16" s="5">
        <v>3.8</v>
      </c>
      <c r="P16" s="6">
        <v>4.2</v>
      </c>
      <c r="Q16" s="59">
        <f t="shared" si="3"/>
        <v>97.268043961652722</v>
      </c>
      <c r="R16" s="7"/>
    </row>
    <row r="17" spans="1:18" ht="15.9" customHeight="1" x14ac:dyDescent="0.3">
      <c r="A17" s="24">
        <v>4</v>
      </c>
      <c r="B17" s="53">
        <v>3.9676315789473686</v>
      </c>
      <c r="C17" s="53">
        <v>3.9160759493670887</v>
      </c>
      <c r="D17" s="100">
        <v>3.9260000000000002</v>
      </c>
      <c r="E17" s="53">
        <v>3.992</v>
      </c>
      <c r="F17" s="53">
        <v>3.9823529411764698</v>
      </c>
      <c r="G17" s="53">
        <v>3.9365952380952383</v>
      </c>
      <c r="H17" s="53">
        <v>3.9769999999999999</v>
      </c>
      <c r="I17" s="53">
        <v>4.01</v>
      </c>
      <c r="J17" s="53">
        <v>4</v>
      </c>
      <c r="K17" s="53">
        <v>4.023076923076923</v>
      </c>
      <c r="L17" s="52">
        <v>4</v>
      </c>
      <c r="M17" s="54">
        <f t="shared" si="4"/>
        <v>3.973073263066309</v>
      </c>
      <c r="N17" s="54">
        <f t="shared" si="1"/>
        <v>0.1070009737098343</v>
      </c>
      <c r="O17" s="5">
        <v>3.8</v>
      </c>
      <c r="P17" s="6">
        <v>4.2</v>
      </c>
      <c r="Q17" s="59">
        <f t="shared" si="3"/>
        <v>97.505074828210198</v>
      </c>
      <c r="R17" s="7"/>
    </row>
    <row r="18" spans="1:18" ht="15.9" customHeight="1" x14ac:dyDescent="0.3">
      <c r="A18" s="24">
        <v>5</v>
      </c>
      <c r="B18" s="53">
        <v>3.9717760617760605</v>
      </c>
      <c r="C18" s="53">
        <v>3.99525</v>
      </c>
      <c r="D18" s="100">
        <v>3.9013333333333331</v>
      </c>
      <c r="E18" s="53">
        <v>3.9359999999999999</v>
      </c>
      <c r="F18" s="53">
        <v>3.9529411764705875</v>
      </c>
      <c r="G18" s="53">
        <v>3.9696491228070183</v>
      </c>
      <c r="H18" s="53">
        <v>3.9903</v>
      </c>
      <c r="I18" s="53">
        <v>4.01</v>
      </c>
      <c r="J18" s="53">
        <v>4.04</v>
      </c>
      <c r="K18" s="53">
        <v>4.0199999999999996</v>
      </c>
      <c r="L18" s="52">
        <v>4</v>
      </c>
      <c r="M18" s="54">
        <f t="shared" si="4"/>
        <v>3.9787249694387001</v>
      </c>
      <c r="N18" s="54">
        <f>MAX(B18:K18)-MIN(B18:K18)</f>
        <v>0.13866666666666694</v>
      </c>
      <c r="O18" s="5">
        <v>3.8</v>
      </c>
      <c r="P18" s="6">
        <v>4.2</v>
      </c>
      <c r="Q18" s="59">
        <f>M18/M$3*100</f>
        <v>97.64377603411792</v>
      </c>
      <c r="R18" s="7"/>
    </row>
    <row r="19" spans="1:18" ht="15.9" customHeight="1" x14ac:dyDescent="0.3">
      <c r="A19" s="24">
        <v>6</v>
      </c>
      <c r="B19" s="53">
        <v>3.9181578947368423</v>
      </c>
      <c r="C19" s="53">
        <v>3.9951724137931039</v>
      </c>
      <c r="D19" s="100">
        <v>3.9294736842105267</v>
      </c>
      <c r="E19" s="53">
        <v>3.9279999999999999</v>
      </c>
      <c r="F19" s="53">
        <v>3.9318181818181825</v>
      </c>
      <c r="G19" s="53">
        <v>3.9633333333333325</v>
      </c>
      <c r="H19" s="53">
        <v>3.9630000000000001</v>
      </c>
      <c r="I19" s="53">
        <v>4</v>
      </c>
      <c r="J19" s="53">
        <v>4.04</v>
      </c>
      <c r="K19" s="53">
        <v>4</v>
      </c>
      <c r="L19" s="52">
        <v>4</v>
      </c>
      <c r="M19" s="54">
        <f t="shared" si="4"/>
        <v>3.9668955507891988</v>
      </c>
      <c r="N19" s="54">
        <f>MAX(B19:K19)-MIN(B19:K19)</f>
        <v>0.12184210526315775</v>
      </c>
      <c r="O19" s="5">
        <v>3.8</v>
      </c>
      <c r="P19" s="6">
        <v>4.2</v>
      </c>
      <c r="Q19" s="59">
        <f>M19/M$3*100</f>
        <v>97.353464661982869</v>
      </c>
      <c r="R19" s="7"/>
    </row>
    <row r="20" spans="1:18" ht="15.9" customHeight="1" x14ac:dyDescent="0.3">
      <c r="A20" s="24">
        <v>7</v>
      </c>
      <c r="B20" s="53">
        <v>3.8862499999999995</v>
      </c>
      <c r="C20" s="53">
        <v>4.0247252747252737</v>
      </c>
      <c r="D20" s="100">
        <v>3.9343750000000002</v>
      </c>
      <c r="E20" s="54">
        <v>3.9180000000000001</v>
      </c>
      <c r="F20" s="53">
        <v>3.9300000000000006</v>
      </c>
      <c r="G20" s="53">
        <v>3.9443859649122803</v>
      </c>
      <c r="H20" s="53">
        <v>3.9489999999999998</v>
      </c>
      <c r="I20" s="53">
        <v>3.98</v>
      </c>
      <c r="J20" s="53">
        <v>4.03</v>
      </c>
      <c r="K20" s="53">
        <v>4.023076923076923</v>
      </c>
      <c r="L20" s="52">
        <v>4</v>
      </c>
      <c r="M20" s="54">
        <f t="shared" si="4"/>
        <v>3.961981316271447</v>
      </c>
      <c r="N20" s="54">
        <f>MAX(B20:K20)-MIN(B20:K20)</f>
        <v>0.14375000000000071</v>
      </c>
      <c r="O20" s="5">
        <v>3.8</v>
      </c>
      <c r="P20" s="6">
        <v>4.2</v>
      </c>
      <c r="Q20" s="59">
        <f>M20/M$3*100</f>
        <v>97.232862102540778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20"/>
  <sheetViews>
    <sheetView zoomScale="80" workbookViewId="0">
      <selection activeCell="X17" sqref="X17"/>
    </sheetView>
  </sheetViews>
  <sheetFormatPr defaultRowHeight="13.2" x14ac:dyDescent="0.2"/>
  <cols>
    <col min="1" max="1" width="3.88671875" customWidth="1"/>
    <col min="2" max="2" width="7.88671875" customWidth="1"/>
    <col min="4" max="4" width="8.6640625" customWidth="1"/>
    <col min="5" max="5" width="8.77734375" customWidth="1"/>
    <col min="6" max="6" width="9.44140625" customWidth="1"/>
    <col min="7" max="8" width="8.6640625" customWidth="1"/>
    <col min="9" max="9" width="9.2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7.777343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8" t="s">
        <v>63</v>
      </c>
    </row>
    <row r="2" spans="1:18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34" t="s">
        <v>30</v>
      </c>
      <c r="P2" s="35" t="s">
        <v>31</v>
      </c>
      <c r="Q2" s="17" t="s">
        <v>146</v>
      </c>
    </row>
    <row r="3" spans="1:18" ht="15.9" customHeight="1" x14ac:dyDescent="0.3">
      <c r="A3" s="22">
        <v>2</v>
      </c>
      <c r="B3" s="119"/>
      <c r="C3" s="119"/>
      <c r="D3" s="119"/>
      <c r="E3" s="119"/>
      <c r="F3" s="117"/>
      <c r="G3" s="119">
        <v>2.1172463768115941</v>
      </c>
      <c r="H3" s="119"/>
      <c r="I3" s="53">
        <v>1.96</v>
      </c>
      <c r="J3" s="119"/>
      <c r="K3" s="119"/>
      <c r="L3" s="52">
        <v>2.1</v>
      </c>
      <c r="M3" s="54">
        <f t="shared" ref="M3" si="0">AVERAGE(B3:K3)</f>
        <v>2.038623188405797</v>
      </c>
      <c r="N3" s="54">
        <f t="shared" ref="N3:N17" si="1">MAX(B3:K3)-MIN(B3:K3)</f>
        <v>0.15724637681159415</v>
      </c>
      <c r="O3" s="39">
        <v>1.8</v>
      </c>
      <c r="P3" s="40">
        <v>2.4</v>
      </c>
      <c r="Q3" s="60">
        <f>M3/M3*100</f>
        <v>100</v>
      </c>
    </row>
    <row r="4" spans="1:18" ht="15.9" customHeight="1" x14ac:dyDescent="0.3">
      <c r="A4" s="22">
        <v>3</v>
      </c>
      <c r="B4" s="53">
        <v>1.9671874999999992</v>
      </c>
      <c r="C4" s="53"/>
      <c r="D4" s="100">
        <v>1.9228571428571428</v>
      </c>
      <c r="E4" s="53">
        <v>1.9935483870967738</v>
      </c>
      <c r="F4" s="53">
        <v>1.8689999999999998</v>
      </c>
      <c r="G4" s="53">
        <v>2.0976282051282049</v>
      </c>
      <c r="H4" s="53"/>
      <c r="I4" s="53">
        <v>1.92</v>
      </c>
      <c r="J4" s="53">
        <v>2</v>
      </c>
      <c r="K4" s="53">
        <v>2.1</v>
      </c>
      <c r="L4" s="52">
        <v>2.1</v>
      </c>
      <c r="M4" s="54">
        <f t="shared" ref="M4:M9" si="2">AVERAGE(B4:K4)</f>
        <v>1.983777654385265</v>
      </c>
      <c r="N4" s="54">
        <f>MAX(B4:K4)-MIN(B4:K4)</f>
        <v>0.23100000000000032</v>
      </c>
      <c r="O4" s="39">
        <v>1.8</v>
      </c>
      <c r="P4" s="40">
        <v>2.4</v>
      </c>
      <c r="Q4" s="59">
        <f>M4/M$3*100</f>
        <v>97.309677711288018</v>
      </c>
    </row>
    <row r="5" spans="1:18" ht="15.9" customHeight="1" x14ac:dyDescent="0.3">
      <c r="A5" s="22">
        <v>4</v>
      </c>
      <c r="B5" s="53">
        <v>1.973125</v>
      </c>
      <c r="C5" s="53">
        <v>2.0481609195402304</v>
      </c>
      <c r="D5" s="100">
        <v>1.9000000000000004</v>
      </c>
      <c r="E5" s="53">
        <v>1.9916129032258059</v>
      </c>
      <c r="F5" s="53">
        <v>1.859</v>
      </c>
      <c r="G5" s="53">
        <v>2.0878828828828815</v>
      </c>
      <c r="H5" s="53"/>
      <c r="I5" s="53">
        <v>2.02</v>
      </c>
      <c r="J5" s="53">
        <v>2</v>
      </c>
      <c r="K5" s="53">
        <v>2</v>
      </c>
      <c r="L5" s="52">
        <v>2.1</v>
      </c>
      <c r="M5" s="54">
        <f t="shared" si="2"/>
        <v>1.9866424117387684</v>
      </c>
      <c r="N5" s="54">
        <f>MAX(B5:K5)-MIN(B5:K5)</f>
        <v>0.2288828828828815</v>
      </c>
      <c r="O5" s="39">
        <v>1.8</v>
      </c>
      <c r="P5" s="40">
        <v>2.4</v>
      </c>
      <c r="Q5" s="59">
        <f>M5/M$3*100</f>
        <v>97.450201834127199</v>
      </c>
    </row>
    <row r="6" spans="1:18" ht="15.9" customHeight="1" x14ac:dyDescent="0.3">
      <c r="A6" s="22">
        <v>5</v>
      </c>
      <c r="B6" s="53">
        <v>1.9968749999999995</v>
      </c>
      <c r="C6" s="53">
        <v>2.039605263157894</v>
      </c>
      <c r="D6" s="100">
        <v>1.8699999999999999</v>
      </c>
      <c r="E6" s="53">
        <v>2.0048387096774194</v>
      </c>
      <c r="F6" s="53">
        <v>1.8642857142857143</v>
      </c>
      <c r="G6" s="53">
        <v>2.0858333333333334</v>
      </c>
      <c r="H6" s="53">
        <v>1.962</v>
      </c>
      <c r="I6" s="53">
        <v>2.0099999999999998</v>
      </c>
      <c r="J6" s="53">
        <v>2</v>
      </c>
      <c r="K6" s="53">
        <v>2.1</v>
      </c>
      <c r="L6" s="52">
        <v>2.1</v>
      </c>
      <c r="M6" s="54">
        <f t="shared" si="2"/>
        <v>1.9933438020454362</v>
      </c>
      <c r="N6" s="54">
        <f t="shared" si="1"/>
        <v>0.23571428571428577</v>
      </c>
      <c r="O6" s="39">
        <v>1.8</v>
      </c>
      <c r="P6" s="40">
        <v>2.4</v>
      </c>
      <c r="Q6" s="59">
        <f>M6/M$3*100</f>
        <v>97.778923215536977</v>
      </c>
    </row>
    <row r="7" spans="1:18" ht="15.9" customHeight="1" x14ac:dyDescent="0.3">
      <c r="A7" s="22">
        <v>6</v>
      </c>
      <c r="B7" s="53">
        <v>1.9509375000000007</v>
      </c>
      <c r="C7" s="53">
        <v>2.0527160493827163</v>
      </c>
      <c r="D7" s="100">
        <v>1.9037500000000001</v>
      </c>
      <c r="E7" s="53">
        <v>1.9863333333333333</v>
      </c>
      <c r="F7" s="53">
        <v>1.8704545454545454</v>
      </c>
      <c r="G7" s="53">
        <v>2.0853030303030304</v>
      </c>
      <c r="H7" s="53">
        <v>1.958</v>
      </c>
      <c r="I7" s="53">
        <v>1.97</v>
      </c>
      <c r="J7" s="53">
        <v>2</v>
      </c>
      <c r="K7" s="53">
        <v>1.9</v>
      </c>
      <c r="L7" s="52">
        <v>2.1</v>
      </c>
      <c r="M7" s="54">
        <f t="shared" si="2"/>
        <v>1.9677494458473626</v>
      </c>
      <c r="N7" s="54">
        <f>MAX(B7:K7)-MIN(B7:K7)</f>
        <v>0.21484848484848507</v>
      </c>
      <c r="O7" s="39">
        <v>1.8</v>
      </c>
      <c r="P7" s="40">
        <v>2.4</v>
      </c>
      <c r="Q7" s="59">
        <f>M7/M$3*100</f>
        <v>96.523450583633476</v>
      </c>
    </row>
    <row r="8" spans="1:18" ht="15.9" customHeight="1" x14ac:dyDescent="0.3">
      <c r="A8" s="22">
        <v>7</v>
      </c>
      <c r="B8" s="53">
        <v>1.9737499999999992</v>
      </c>
      <c r="C8" s="53">
        <v>2.0375862068965525</v>
      </c>
      <c r="D8" s="100">
        <v>1.8775000000000002</v>
      </c>
      <c r="E8" s="53">
        <v>1.9919354838709677</v>
      </c>
      <c r="F8" s="53">
        <v>1.9680952380952372</v>
      </c>
      <c r="G8" s="53">
        <v>2.0797839506172839</v>
      </c>
      <c r="H8" s="53">
        <v>2.0720000000000001</v>
      </c>
      <c r="I8" s="53">
        <v>2.0099999999999998</v>
      </c>
      <c r="J8" s="53">
        <v>2</v>
      </c>
      <c r="K8" s="53">
        <v>2</v>
      </c>
      <c r="L8" s="52">
        <v>2.1</v>
      </c>
      <c r="M8" s="54">
        <f t="shared" si="2"/>
        <v>2.0010650879480041</v>
      </c>
      <c r="N8" s="54">
        <f t="shared" si="1"/>
        <v>0.20228395061728377</v>
      </c>
      <c r="O8" s="39">
        <v>1.8</v>
      </c>
      <c r="P8" s="40">
        <v>2.4</v>
      </c>
      <c r="Q8" s="59">
        <f t="shared" ref="Q8:Q17" si="3">M8/M$3*100</f>
        <v>98.157673243814941</v>
      </c>
    </row>
    <row r="9" spans="1:18" ht="15.9" customHeight="1" x14ac:dyDescent="0.3">
      <c r="A9" s="22">
        <v>8</v>
      </c>
      <c r="B9" s="53">
        <v>1.9787499999999993</v>
      </c>
      <c r="C9" s="53">
        <v>2.0340963855421696</v>
      </c>
      <c r="D9" s="100">
        <v>1.8272727272727272</v>
      </c>
      <c r="E9" s="53">
        <v>1.9948387096774189</v>
      </c>
      <c r="F9" s="53">
        <v>1.9710526315789472</v>
      </c>
      <c r="G9" s="53">
        <v>2.0738461538461532</v>
      </c>
      <c r="H9" s="53">
        <v>2.0670000000000002</v>
      </c>
      <c r="I9" s="53">
        <v>1.98</v>
      </c>
      <c r="J9" s="53">
        <v>2</v>
      </c>
      <c r="K9" s="53">
        <v>2</v>
      </c>
      <c r="L9" s="52">
        <v>2.1</v>
      </c>
      <c r="M9" s="54">
        <f t="shared" si="2"/>
        <v>1.9926856607917416</v>
      </c>
      <c r="N9" s="54">
        <f t="shared" si="1"/>
        <v>0.24657342657342607</v>
      </c>
      <c r="O9" s="39">
        <v>1.8</v>
      </c>
      <c r="P9" s="40">
        <v>2.4</v>
      </c>
      <c r="Q9" s="59">
        <f t="shared" si="3"/>
        <v>97.746639600917192</v>
      </c>
    </row>
    <row r="10" spans="1:18" ht="15.9" customHeight="1" x14ac:dyDescent="0.3">
      <c r="A10" s="22">
        <v>9</v>
      </c>
      <c r="B10" s="53">
        <v>1.9715624999999997</v>
      </c>
      <c r="C10" s="53">
        <v>2.032337662337663</v>
      </c>
      <c r="D10" s="100">
        <v>1.9416666666666667</v>
      </c>
      <c r="E10" s="53">
        <v>1.9746666666666668</v>
      </c>
      <c r="F10" s="53">
        <v>1.855</v>
      </c>
      <c r="G10" s="53">
        <v>2.0877430555555558</v>
      </c>
      <c r="H10" s="53">
        <v>2.0649999999999999</v>
      </c>
      <c r="I10" s="53">
        <v>2.0699999999999998</v>
      </c>
      <c r="J10" s="53">
        <v>2</v>
      </c>
      <c r="K10" s="53">
        <v>2</v>
      </c>
      <c r="L10" s="52">
        <v>2.1</v>
      </c>
      <c r="M10" s="54">
        <f t="shared" ref="M10:M20" si="4">AVERAGE(B10:K10)</f>
        <v>1.9997976551226551</v>
      </c>
      <c r="N10" s="54">
        <f t="shared" si="1"/>
        <v>0.23274305555555586</v>
      </c>
      <c r="O10" s="39">
        <v>1.8</v>
      </c>
      <c r="P10" s="40">
        <v>2.4</v>
      </c>
      <c r="Q10" s="59">
        <f>M10/M$3*100</f>
        <v>98.095502224052325</v>
      </c>
    </row>
    <row r="11" spans="1:18" ht="15.9" customHeight="1" x14ac:dyDescent="0.3">
      <c r="A11" s="22">
        <v>10</v>
      </c>
      <c r="B11" s="53">
        <v>1.9819999999999998</v>
      </c>
      <c r="C11" s="53">
        <v>2.0249295774647895</v>
      </c>
      <c r="D11" s="100">
        <v>1.916923076923077</v>
      </c>
      <c r="E11" s="53">
        <v>1.9674193548387098</v>
      </c>
      <c r="F11" s="53">
        <v>1.8847619047619046</v>
      </c>
      <c r="G11" s="53">
        <v>2.0820114942528734</v>
      </c>
      <c r="H11" s="53">
        <v>2.048</v>
      </c>
      <c r="I11" s="53">
        <v>2.0099999999999998</v>
      </c>
      <c r="J11" s="53">
        <v>2</v>
      </c>
      <c r="K11" s="53">
        <v>1.9416666666666664</v>
      </c>
      <c r="L11" s="52">
        <v>2.1</v>
      </c>
      <c r="M11" s="54">
        <f t="shared" si="4"/>
        <v>1.9857712074908018</v>
      </c>
      <c r="N11" s="54">
        <f t="shared" si="1"/>
        <v>0.19724958949096871</v>
      </c>
      <c r="O11" s="39">
        <v>1.8</v>
      </c>
      <c r="P11" s="40">
        <v>2.4</v>
      </c>
      <c r="Q11" s="59">
        <f>M11/M$3*100</f>
        <v>97.40746690140783</v>
      </c>
    </row>
    <row r="12" spans="1:18" ht="15.9" customHeight="1" x14ac:dyDescent="0.3">
      <c r="A12" s="22">
        <v>11</v>
      </c>
      <c r="B12" s="53">
        <v>1.9915789473684209</v>
      </c>
      <c r="C12" s="53">
        <v>1.9395890410958911</v>
      </c>
      <c r="D12" s="100">
        <v>1.9430769230769231</v>
      </c>
      <c r="E12" s="53">
        <v>1.9741935483870967</v>
      </c>
      <c r="F12" s="53">
        <v>1.8794444444444443</v>
      </c>
      <c r="G12" s="53">
        <v>2.0811538461538466</v>
      </c>
      <c r="H12" s="53">
        <v>2.0299999999999998</v>
      </c>
      <c r="I12" s="53">
        <v>2.08</v>
      </c>
      <c r="J12" s="53">
        <v>2</v>
      </c>
      <c r="K12" s="53">
        <v>1.9083333333333332</v>
      </c>
      <c r="L12" s="52">
        <v>2.1</v>
      </c>
      <c r="M12" s="54">
        <f t="shared" si="4"/>
        <v>1.9827370083859954</v>
      </c>
      <c r="N12" s="54">
        <f t="shared" si="1"/>
        <v>0.20170940170940233</v>
      </c>
      <c r="O12" s="39">
        <v>1.8</v>
      </c>
      <c r="P12" s="40">
        <v>2.4</v>
      </c>
      <c r="Q12" s="59">
        <f t="shared" si="3"/>
        <v>97.258631200820162</v>
      </c>
    </row>
    <row r="13" spans="1:18" ht="15.9" customHeight="1" x14ac:dyDescent="0.3">
      <c r="A13" s="22">
        <v>12</v>
      </c>
      <c r="B13" s="53">
        <v>2.0118421052631574</v>
      </c>
      <c r="C13" s="53">
        <v>1.9156756756756763</v>
      </c>
      <c r="D13" s="100">
        <v>1.9715384615384615</v>
      </c>
      <c r="E13" s="53">
        <v>1.9954838709677418</v>
      </c>
      <c r="F13" s="53">
        <v>1.8850000000000002</v>
      </c>
      <c r="G13" s="53">
        <v>2.078288288288288</v>
      </c>
      <c r="H13" s="53">
        <v>2.048</v>
      </c>
      <c r="I13" s="53">
        <v>2.12</v>
      </c>
      <c r="J13" s="53">
        <v>2</v>
      </c>
      <c r="K13" s="53">
        <v>1.9250000000000003</v>
      </c>
      <c r="L13" s="52">
        <v>2.1</v>
      </c>
      <c r="M13" s="54">
        <f t="shared" si="4"/>
        <v>1.9950828401733325</v>
      </c>
      <c r="N13" s="54">
        <f t="shared" si="1"/>
        <v>0.23499999999999988</v>
      </c>
      <c r="O13" s="39">
        <v>1.8</v>
      </c>
      <c r="P13" s="40">
        <v>2.4</v>
      </c>
      <c r="Q13" s="59">
        <f t="shared" si="3"/>
        <v>97.864227755276673</v>
      </c>
    </row>
    <row r="14" spans="1:18" ht="15.9" customHeight="1" x14ac:dyDescent="0.3">
      <c r="A14" s="22">
        <v>1</v>
      </c>
      <c r="B14" s="53">
        <v>2.0007894736842107</v>
      </c>
      <c r="C14" s="53">
        <v>1.9251428571428579</v>
      </c>
      <c r="D14" s="100">
        <v>1.9737500000000001</v>
      </c>
      <c r="E14" s="53">
        <v>1.9741935483870967</v>
      </c>
      <c r="F14" s="53">
        <v>1.9188235294117646</v>
      </c>
      <c r="G14" s="53">
        <v>2.1069047619047625</v>
      </c>
      <c r="H14" s="53">
        <v>2.052</v>
      </c>
      <c r="I14" s="53">
        <v>2.0699999999999998</v>
      </c>
      <c r="J14" s="53">
        <v>2</v>
      </c>
      <c r="K14" s="53">
        <v>1.9416666666666664</v>
      </c>
      <c r="L14" s="52">
        <v>2.1</v>
      </c>
      <c r="M14" s="54">
        <f t="shared" si="4"/>
        <v>1.9963270837197356</v>
      </c>
      <c r="N14" s="54">
        <f t="shared" si="1"/>
        <v>0.18808123249299791</v>
      </c>
      <c r="O14" s="39">
        <v>1.8</v>
      </c>
      <c r="P14" s="40">
        <v>2.4</v>
      </c>
      <c r="Q14" s="59">
        <f t="shared" si="3"/>
        <v>97.925261277973746</v>
      </c>
    </row>
    <row r="15" spans="1:18" ht="15.9" customHeight="1" x14ac:dyDescent="0.3">
      <c r="A15" s="22">
        <v>2</v>
      </c>
      <c r="B15" s="53">
        <v>1.9935617760617768</v>
      </c>
      <c r="C15" s="53">
        <v>1.8518309859154924</v>
      </c>
      <c r="D15" s="100">
        <v>1.9414285714285715</v>
      </c>
      <c r="E15" s="54">
        <v>1.9769999999999999</v>
      </c>
      <c r="F15" s="53">
        <v>1.8993333333333333</v>
      </c>
      <c r="G15" s="53">
        <v>2.0861419753086428</v>
      </c>
      <c r="H15" s="53">
        <v>2.0579999999999998</v>
      </c>
      <c r="I15" s="53">
        <v>2.06</v>
      </c>
      <c r="J15" s="53">
        <v>2</v>
      </c>
      <c r="K15" s="53">
        <v>1.9307692307692306</v>
      </c>
      <c r="L15" s="52">
        <v>2.1</v>
      </c>
      <c r="M15" s="54">
        <f t="shared" si="4"/>
        <v>1.9798065872817046</v>
      </c>
      <c r="N15" s="54">
        <f t="shared" si="1"/>
        <v>0.23431098939315032</v>
      </c>
      <c r="O15" s="39">
        <v>1.8</v>
      </c>
      <c r="P15" s="40">
        <v>2.4</v>
      </c>
      <c r="Q15" s="59">
        <f t="shared" si="3"/>
        <v>97.114886092800361</v>
      </c>
      <c r="R15" s="7"/>
    </row>
    <row r="16" spans="1:18" ht="15.9" customHeight="1" x14ac:dyDescent="0.3">
      <c r="A16" s="22">
        <v>3</v>
      </c>
      <c r="B16" s="53">
        <v>1.9923684210526318</v>
      </c>
      <c r="C16" s="53">
        <v>2.0411111111111109</v>
      </c>
      <c r="D16" s="100">
        <v>1.982</v>
      </c>
      <c r="E16" s="53">
        <v>1.966</v>
      </c>
      <c r="F16" s="53">
        <v>1.8565217391304345</v>
      </c>
      <c r="G16" s="53">
        <v>2.0972072072072074</v>
      </c>
      <c r="H16" s="53">
        <v>2.0459999999999998</v>
      </c>
      <c r="I16" s="53">
        <v>2.04</v>
      </c>
      <c r="J16" s="53">
        <v>2.0099999999999998</v>
      </c>
      <c r="K16" s="53">
        <v>1.8999999999999992</v>
      </c>
      <c r="L16" s="52">
        <v>2.1</v>
      </c>
      <c r="M16" s="54">
        <f t="shared" si="4"/>
        <v>1.9931208478501383</v>
      </c>
      <c r="N16" s="54">
        <f t="shared" si="1"/>
        <v>0.24068546807677293</v>
      </c>
      <c r="O16" s="39">
        <v>1.8</v>
      </c>
      <c r="P16" s="40">
        <v>2.4</v>
      </c>
      <c r="Q16" s="59">
        <f t="shared" si="3"/>
        <v>97.767986707183425</v>
      </c>
      <c r="R16" s="7"/>
    </row>
    <row r="17" spans="1:18" ht="15.9" customHeight="1" x14ac:dyDescent="0.3">
      <c r="A17" s="24">
        <v>4</v>
      </c>
      <c r="B17" s="53">
        <v>1.9889473684210526</v>
      </c>
      <c r="C17" s="53">
        <v>2.0411111111111109</v>
      </c>
      <c r="D17" s="100">
        <v>2.0426666666666669</v>
      </c>
      <c r="E17" s="53">
        <v>1.962</v>
      </c>
      <c r="F17" s="53">
        <v>1.8770588235294117</v>
      </c>
      <c r="G17" s="53">
        <v>2.0879523809523803</v>
      </c>
      <c r="H17" s="53">
        <v>2.0459999999999998</v>
      </c>
      <c r="I17" s="53">
        <v>2.0699999999999998</v>
      </c>
      <c r="J17" s="53">
        <v>2.0099999999999998</v>
      </c>
      <c r="K17" s="53">
        <v>1.8846153846153846</v>
      </c>
      <c r="L17" s="52">
        <v>2.1</v>
      </c>
      <c r="M17" s="54">
        <f t="shared" si="4"/>
        <v>2.0010351735296004</v>
      </c>
      <c r="N17" s="54">
        <f t="shared" si="1"/>
        <v>0.21089355742296867</v>
      </c>
      <c r="O17" s="39">
        <v>1.8</v>
      </c>
      <c r="P17" s="40">
        <v>2.4</v>
      </c>
      <c r="Q17" s="59">
        <f t="shared" si="3"/>
        <v>98.156205860407653</v>
      </c>
      <c r="R17" s="7"/>
    </row>
    <row r="18" spans="1:18" ht="15.9" customHeight="1" x14ac:dyDescent="0.3">
      <c r="A18" s="24">
        <v>5</v>
      </c>
      <c r="B18" s="53">
        <v>2.0052316602316602</v>
      </c>
      <c r="C18" s="53">
        <v>2.0368181818181825</v>
      </c>
      <c r="D18" s="100">
        <v>2.0261538461538455</v>
      </c>
      <c r="E18" s="53">
        <v>1.9929999999999999</v>
      </c>
      <c r="F18" s="53">
        <v>1.8752941176470592</v>
      </c>
      <c r="G18" s="53">
        <v>2.0529901960784307</v>
      </c>
      <c r="H18" s="53">
        <v>2.0395499999999998</v>
      </c>
      <c r="I18" s="53">
        <v>2.11</v>
      </c>
      <c r="J18" s="53">
        <v>2.0099999999999998</v>
      </c>
      <c r="K18" s="53">
        <v>1.8733333333333335</v>
      </c>
      <c r="L18" s="52">
        <v>2.1</v>
      </c>
      <c r="M18" s="54">
        <f t="shared" si="4"/>
        <v>2.0022371335262514</v>
      </c>
      <c r="N18" s="54">
        <f>MAX(B18:K18)-MIN(B18:K18)</f>
        <v>0.23666666666666636</v>
      </c>
      <c r="O18" s="39">
        <v>1.8</v>
      </c>
      <c r="P18" s="40">
        <v>2.4</v>
      </c>
      <c r="Q18" s="59">
        <f>M18/M$3*100</f>
        <v>98.215165260236276</v>
      </c>
      <c r="R18" s="7"/>
    </row>
    <row r="19" spans="1:18" ht="15.9" customHeight="1" x14ac:dyDescent="0.3">
      <c r="A19" s="24">
        <v>6</v>
      </c>
      <c r="B19" s="53">
        <v>1.9957894736842094</v>
      </c>
      <c r="C19" s="53">
        <v>2.0178823529411769</v>
      </c>
      <c r="D19" s="100">
        <v>1.9812499999999997</v>
      </c>
      <c r="E19" s="53">
        <v>1.98</v>
      </c>
      <c r="F19" s="53">
        <v>1.8822727272727269</v>
      </c>
      <c r="G19" s="53">
        <v>2.046388888888889</v>
      </c>
      <c r="H19" s="53">
        <v>2.0379999999999998</v>
      </c>
      <c r="I19" s="53">
        <v>2.11</v>
      </c>
      <c r="J19" s="53">
        <v>2</v>
      </c>
      <c r="K19" s="53">
        <v>1.9</v>
      </c>
      <c r="L19" s="52">
        <v>2.1</v>
      </c>
      <c r="M19" s="54">
        <f t="shared" si="4"/>
        <v>1.9951583442787002</v>
      </c>
      <c r="N19" s="54">
        <f>MAX(B19:K19)-MIN(B19:K19)</f>
        <v>0.227727272727273</v>
      </c>
      <c r="O19" s="39">
        <v>1.8</v>
      </c>
      <c r="P19" s="40">
        <v>2.4</v>
      </c>
      <c r="Q19" s="59">
        <f>M19/M$3*100</f>
        <v>97.867931436555168</v>
      </c>
      <c r="R19" s="7"/>
    </row>
    <row r="20" spans="1:18" ht="15.9" customHeight="1" x14ac:dyDescent="0.3">
      <c r="A20" s="24">
        <v>7</v>
      </c>
      <c r="B20" s="53">
        <v>2.0037500000000001</v>
      </c>
      <c r="C20" s="53">
        <v>2.0319318181818184</v>
      </c>
      <c r="D20" s="100">
        <v>2.0049999999999994</v>
      </c>
      <c r="E20" s="54">
        <v>1.9710000000000001</v>
      </c>
      <c r="F20" s="53">
        <v>1.8770000000000002</v>
      </c>
      <c r="G20" s="53">
        <v>2.0631159420289853</v>
      </c>
      <c r="H20" s="53">
        <v>2.0289999999999999</v>
      </c>
      <c r="I20" s="53">
        <v>2.04</v>
      </c>
      <c r="J20" s="53">
        <v>2</v>
      </c>
      <c r="K20" s="53">
        <v>1.8384615384615384</v>
      </c>
      <c r="L20" s="52">
        <v>2.1</v>
      </c>
      <c r="M20" s="54">
        <f t="shared" si="4"/>
        <v>1.9859259298672343</v>
      </c>
      <c r="N20" s="54">
        <f>MAX(B20:K20)-MIN(B20:K20)</f>
        <v>0.22465440356744693</v>
      </c>
      <c r="O20" s="39">
        <v>1.8</v>
      </c>
      <c r="P20" s="40">
        <v>2.4</v>
      </c>
      <c r="Q20" s="59">
        <f>M20/M$3*100</f>
        <v>97.415056453872083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20"/>
  <sheetViews>
    <sheetView zoomScale="80" workbookViewId="0">
      <selection activeCell="X17" sqref="X17"/>
    </sheetView>
  </sheetViews>
  <sheetFormatPr defaultRowHeight="13.2" x14ac:dyDescent="0.2"/>
  <cols>
    <col min="1" max="1" width="3.88671875" customWidth="1"/>
    <col min="2" max="2" width="10.21875" customWidth="1"/>
    <col min="3" max="3" width="10.44140625" bestFit="1" customWidth="1"/>
    <col min="4" max="4" width="9.77734375" customWidth="1"/>
    <col min="5" max="5" width="10.44140625" customWidth="1"/>
    <col min="6" max="6" width="9.44140625" customWidth="1"/>
    <col min="7" max="7" width="10.21875" customWidth="1"/>
    <col min="8" max="8" width="9.88671875" customWidth="1"/>
    <col min="9" max="9" width="10.6640625" customWidth="1"/>
    <col min="10" max="10" width="9.88671875" customWidth="1"/>
    <col min="11" max="11" width="10.44140625" customWidth="1"/>
    <col min="12" max="12" width="8.33203125" style="2" customWidth="1"/>
    <col min="13" max="13" width="9.88671875" style="2" customWidth="1"/>
    <col min="14" max="14" width="10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8" t="s">
        <v>20</v>
      </c>
    </row>
    <row r="2" spans="1:18" ht="16.2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7"/>
      <c r="C3" s="127"/>
      <c r="D3" s="127"/>
      <c r="E3" s="127"/>
      <c r="F3" s="128"/>
      <c r="G3" s="127">
        <v>1.9814375000000002</v>
      </c>
      <c r="H3" s="127"/>
      <c r="I3" s="55">
        <v>1.978</v>
      </c>
      <c r="J3" s="127"/>
      <c r="K3" s="127"/>
      <c r="L3" s="53">
        <v>1.92</v>
      </c>
      <c r="M3" s="56">
        <f t="shared" ref="M3" si="0">AVERAGE(B3:K3)</f>
        <v>1.97971875</v>
      </c>
      <c r="N3" s="56">
        <f t="shared" ref="N3:N20" si="1">MAX(B3:K3)-MIN(B3:K3)</f>
        <v>3.4375000000002043E-3</v>
      </c>
      <c r="O3" s="27">
        <v>1.72</v>
      </c>
      <c r="P3" s="28">
        <v>2.12</v>
      </c>
      <c r="Q3" s="59">
        <f>M3/M3*100</f>
        <v>100</v>
      </c>
    </row>
    <row r="4" spans="1:18" ht="15.9" customHeight="1" x14ac:dyDescent="0.3">
      <c r="A4" s="22">
        <v>3</v>
      </c>
      <c r="B4" s="55">
        <v>1.9096874999999998</v>
      </c>
      <c r="C4" s="55"/>
      <c r="D4" s="56">
        <v>1.9243333333333335</v>
      </c>
      <c r="E4" s="55">
        <v>1.9082258064516122</v>
      </c>
      <c r="F4" s="55">
        <v>1.9175</v>
      </c>
      <c r="G4" s="55">
        <v>1.926705128205128</v>
      </c>
      <c r="H4" s="55"/>
      <c r="I4" s="55">
        <v>2.0329999999999999</v>
      </c>
      <c r="J4" s="55">
        <v>1.94</v>
      </c>
      <c r="K4" s="55">
        <v>1.83</v>
      </c>
      <c r="L4" s="53">
        <v>1.92</v>
      </c>
      <c r="M4" s="56">
        <f t="shared" ref="M4:M9" si="2">AVERAGE(B4:K4)</f>
        <v>1.9236814709987591</v>
      </c>
      <c r="N4" s="56">
        <f>MAX(B4:K4)-MIN(B4:K4)</f>
        <v>0.20299999999999985</v>
      </c>
      <c r="O4" s="27">
        <v>1.72</v>
      </c>
      <c r="P4" s="28">
        <v>2.12</v>
      </c>
      <c r="Q4" s="59">
        <f>M4/M$3*100</f>
        <v>97.169432324604657</v>
      </c>
    </row>
    <row r="5" spans="1:18" ht="15.9" customHeight="1" x14ac:dyDescent="0.3">
      <c r="A5" s="22">
        <v>4</v>
      </c>
      <c r="B5" s="55">
        <v>1.9212499999999999</v>
      </c>
      <c r="C5" s="55">
        <v>1.9481944444444439</v>
      </c>
      <c r="D5" s="56">
        <v>1.9565000000000001</v>
      </c>
      <c r="E5" s="55">
        <v>1.9142903225806451</v>
      </c>
      <c r="F5" s="55">
        <v>1.9380000000000002</v>
      </c>
      <c r="G5" s="55">
        <v>1.9436306306306306</v>
      </c>
      <c r="H5" s="55"/>
      <c r="I5" s="55">
        <v>2.0139999999999998</v>
      </c>
      <c r="J5" s="55">
        <v>1.97</v>
      </c>
      <c r="K5" s="55">
        <v>1.83</v>
      </c>
      <c r="L5" s="53">
        <v>1.92</v>
      </c>
      <c r="M5" s="56">
        <f t="shared" si="2"/>
        <v>1.937318377517302</v>
      </c>
      <c r="N5" s="56">
        <f>MAX(B5:K5)-MIN(B5:K5)</f>
        <v>0.18399999999999972</v>
      </c>
      <c r="O5" s="27">
        <v>1.72</v>
      </c>
      <c r="P5" s="28">
        <v>2.12</v>
      </c>
      <c r="Q5" s="59">
        <f>M5/M$3*100</f>
        <v>97.858262822297462</v>
      </c>
    </row>
    <row r="6" spans="1:18" ht="15.9" customHeight="1" x14ac:dyDescent="0.3">
      <c r="A6" s="22">
        <v>5</v>
      </c>
      <c r="B6" s="55">
        <v>1.9490624999999999</v>
      </c>
      <c r="C6" s="55">
        <v>1.9372000000000007</v>
      </c>
      <c r="D6" s="56">
        <v>1.9376666666666664</v>
      </c>
      <c r="E6" s="55">
        <v>1.8885483870967747</v>
      </c>
      <c r="F6" s="55">
        <v>1.9294444444444443</v>
      </c>
      <c r="G6" s="55">
        <v>1.9418390804597701</v>
      </c>
      <c r="H6" s="55">
        <v>1.9179999999999999</v>
      </c>
      <c r="I6" s="55">
        <v>1.986</v>
      </c>
      <c r="J6" s="55">
        <v>1.98</v>
      </c>
      <c r="K6" s="55">
        <v>1.82</v>
      </c>
      <c r="L6" s="53">
        <v>1.92</v>
      </c>
      <c r="M6" s="56">
        <f t="shared" si="2"/>
        <v>1.9287761078667658</v>
      </c>
      <c r="N6" s="56">
        <f t="shared" si="1"/>
        <v>0.16599999999999993</v>
      </c>
      <c r="O6" s="27">
        <v>1.72</v>
      </c>
      <c r="P6" s="28">
        <v>2.12</v>
      </c>
      <c r="Q6" s="59">
        <f t="shared" ref="Q6:Q20" si="3">M6/M$3*100</f>
        <v>97.426773771110959</v>
      </c>
    </row>
    <row r="7" spans="1:18" ht="15.9" customHeight="1" x14ac:dyDescent="0.3">
      <c r="A7" s="22">
        <v>6</v>
      </c>
      <c r="B7" s="55">
        <v>1.8937500000000003</v>
      </c>
      <c r="C7" s="55">
        <v>1.9239240506329116</v>
      </c>
      <c r="D7" s="56">
        <v>1.9368750000000001</v>
      </c>
      <c r="E7" s="55">
        <v>1.8845666666666667</v>
      </c>
      <c r="F7" s="55">
        <v>1.9272727272727275</v>
      </c>
      <c r="G7" s="55">
        <v>1.9651190476190472</v>
      </c>
      <c r="H7" s="55">
        <v>1.8740000000000001</v>
      </c>
      <c r="I7" s="55">
        <v>1.9630000000000001</v>
      </c>
      <c r="J7" s="55">
        <v>1.96</v>
      </c>
      <c r="K7" s="55">
        <v>1.86</v>
      </c>
      <c r="L7" s="53">
        <v>1.92</v>
      </c>
      <c r="M7" s="56">
        <f t="shared" si="2"/>
        <v>1.9188507492191356</v>
      </c>
      <c r="N7" s="56">
        <f>MAX(B7:K7)-MIN(B7:K7)</f>
        <v>0.10511904761904711</v>
      </c>
      <c r="O7" s="27">
        <v>1.72</v>
      </c>
      <c r="P7" s="28">
        <v>2.12</v>
      </c>
      <c r="Q7" s="59">
        <f>M7/M$3*100</f>
        <v>96.92542181656539</v>
      </c>
    </row>
    <row r="8" spans="1:18" ht="15.9" customHeight="1" x14ac:dyDescent="0.3">
      <c r="A8" s="22">
        <v>7</v>
      </c>
      <c r="B8" s="55">
        <v>1.9068749999999994</v>
      </c>
      <c r="C8" s="55">
        <v>1.9163953488372094</v>
      </c>
      <c r="D8" s="56">
        <v>1.9139230769230766</v>
      </c>
      <c r="E8" s="55">
        <v>1.9084193548387094</v>
      </c>
      <c r="F8" s="55">
        <v>1.922857142857143</v>
      </c>
      <c r="G8" s="55">
        <v>1.9197777777777776</v>
      </c>
      <c r="H8" s="55">
        <v>1.879</v>
      </c>
      <c r="I8" s="55">
        <v>1.9350000000000001</v>
      </c>
      <c r="J8" s="55">
        <v>1.95</v>
      </c>
      <c r="K8" s="55">
        <v>1.91</v>
      </c>
      <c r="L8" s="53">
        <v>1.92</v>
      </c>
      <c r="M8" s="56">
        <f t="shared" si="2"/>
        <v>1.9162247701233917</v>
      </c>
      <c r="N8" s="56">
        <f t="shared" si="1"/>
        <v>7.0999999999999952E-2</v>
      </c>
      <c r="O8" s="27">
        <v>1.72</v>
      </c>
      <c r="P8" s="28">
        <v>2.12</v>
      </c>
      <c r="Q8" s="59">
        <f t="shared" si="3"/>
        <v>96.792777768225491</v>
      </c>
    </row>
    <row r="9" spans="1:18" ht="15.9" customHeight="1" x14ac:dyDescent="0.3">
      <c r="A9" s="22">
        <v>8</v>
      </c>
      <c r="B9" s="55">
        <v>1.899375</v>
      </c>
      <c r="C9" s="55">
        <v>1.9122891566265057</v>
      </c>
      <c r="D9" s="56">
        <v>1.8205384615384612</v>
      </c>
      <c r="E9" s="55">
        <v>1.9093225806451608</v>
      </c>
      <c r="F9" s="55">
        <v>1.9252631578947368</v>
      </c>
      <c r="G9" s="55">
        <v>1.9055769230769231</v>
      </c>
      <c r="H9" s="55">
        <v>1.873</v>
      </c>
      <c r="I9" s="55">
        <v>1.927</v>
      </c>
      <c r="J9" s="55">
        <v>1.94</v>
      </c>
      <c r="K9" s="55">
        <v>1.95</v>
      </c>
      <c r="L9" s="53">
        <v>1.92</v>
      </c>
      <c r="M9" s="56">
        <f t="shared" si="2"/>
        <v>1.9062365279781788</v>
      </c>
      <c r="N9" s="56">
        <f t="shared" si="1"/>
        <v>0.12946153846153874</v>
      </c>
      <c r="O9" s="27">
        <v>1.72</v>
      </c>
      <c r="P9" s="28">
        <v>2.12</v>
      </c>
      <c r="Q9" s="59">
        <f t="shared" si="3"/>
        <v>96.288249428267463</v>
      </c>
    </row>
    <row r="10" spans="1:18" ht="15.9" customHeight="1" x14ac:dyDescent="0.3">
      <c r="A10" s="22">
        <v>9</v>
      </c>
      <c r="B10" s="55">
        <v>1.9128124999999994</v>
      </c>
      <c r="C10" s="55">
        <v>1.8764556962025321</v>
      </c>
      <c r="D10" s="56">
        <v>1.8553999999999997</v>
      </c>
      <c r="E10" s="55">
        <v>1.8966666666666667</v>
      </c>
      <c r="F10" s="55">
        <v>1.9280952380952379</v>
      </c>
      <c r="G10" s="55">
        <v>1.9613974358974358</v>
      </c>
      <c r="H10" s="55">
        <v>1.877</v>
      </c>
      <c r="I10" s="55">
        <v>1.976</v>
      </c>
      <c r="J10" s="55">
        <v>1.93</v>
      </c>
      <c r="K10" s="55">
        <v>1.86</v>
      </c>
      <c r="L10" s="53">
        <v>1.92</v>
      </c>
      <c r="M10" s="56">
        <f t="shared" ref="M10:M20" si="4">AVERAGE(B10:K10)</f>
        <v>1.9073827536861869</v>
      </c>
      <c r="N10" s="56">
        <f t="shared" si="1"/>
        <v>0.12060000000000026</v>
      </c>
      <c r="O10" s="27">
        <v>1.72</v>
      </c>
      <c r="P10" s="28">
        <v>2.12</v>
      </c>
      <c r="Q10" s="59">
        <f>M10/M$3*100</f>
        <v>96.346147839746777</v>
      </c>
    </row>
    <row r="11" spans="1:18" ht="15.9" customHeight="1" x14ac:dyDescent="0.3">
      <c r="A11" s="22">
        <v>10</v>
      </c>
      <c r="B11" s="55">
        <v>1.9233333333333329</v>
      </c>
      <c r="C11" s="55">
        <v>1.8666666666666658</v>
      </c>
      <c r="D11" s="56">
        <v>1.8633333333333335</v>
      </c>
      <c r="E11" s="55">
        <v>1.9281290322580644</v>
      </c>
      <c r="F11" s="55">
        <v>1.9314285714285713</v>
      </c>
      <c r="G11" s="55">
        <v>1.9952183908045977</v>
      </c>
      <c r="H11" s="55">
        <v>1.869</v>
      </c>
      <c r="I11" s="55">
        <v>1.9319999999999999</v>
      </c>
      <c r="J11" s="55">
        <v>1.93</v>
      </c>
      <c r="K11" s="55">
        <v>1.8454166666666667</v>
      </c>
      <c r="L11" s="53">
        <v>1.92</v>
      </c>
      <c r="M11" s="56">
        <f t="shared" si="4"/>
        <v>1.908452599449123</v>
      </c>
      <c r="N11" s="56">
        <f t="shared" si="1"/>
        <v>0.14980172413793102</v>
      </c>
      <c r="O11" s="27">
        <v>1.72</v>
      </c>
      <c r="P11" s="28">
        <v>2.12</v>
      </c>
      <c r="Q11" s="59">
        <f>M11/M$3*100</f>
        <v>96.400188130214104</v>
      </c>
    </row>
    <row r="12" spans="1:18" ht="15.9" customHeight="1" x14ac:dyDescent="0.3">
      <c r="A12" s="22">
        <v>11</v>
      </c>
      <c r="B12" s="55">
        <v>1.9294736842105262</v>
      </c>
      <c r="C12" s="55">
        <v>1.8668571428571434</v>
      </c>
      <c r="D12" s="56">
        <v>1.8972857142857145</v>
      </c>
      <c r="E12" s="55">
        <v>1.9240967741935486</v>
      </c>
      <c r="F12" s="55">
        <v>1.9305555555555556</v>
      </c>
      <c r="G12" s="55">
        <v>1.9033333333333329</v>
      </c>
      <c r="H12" s="55">
        <v>1.863</v>
      </c>
      <c r="I12" s="55">
        <v>1.9239999999999999</v>
      </c>
      <c r="J12" s="55">
        <v>1.97</v>
      </c>
      <c r="K12" s="55">
        <v>1.8294166666666669</v>
      </c>
      <c r="L12" s="53">
        <v>1.92</v>
      </c>
      <c r="M12" s="56">
        <f t="shared" si="4"/>
        <v>1.9038018871102487</v>
      </c>
      <c r="N12" s="56">
        <f t="shared" si="1"/>
        <v>0.14058333333333306</v>
      </c>
      <c r="O12" s="27">
        <v>1.72</v>
      </c>
      <c r="P12" s="28">
        <v>2.12</v>
      </c>
      <c r="Q12" s="59">
        <f t="shared" si="3"/>
        <v>96.16527029964476</v>
      </c>
    </row>
    <row r="13" spans="1:18" ht="15.9" customHeight="1" x14ac:dyDescent="0.3">
      <c r="A13" s="22">
        <v>12</v>
      </c>
      <c r="B13" s="55">
        <v>1.9315789473684213</v>
      </c>
      <c r="C13" s="55">
        <v>1.8661971830985915</v>
      </c>
      <c r="D13" s="56">
        <v>1.8858333333333333</v>
      </c>
      <c r="E13" s="55">
        <v>1.9403548387096772</v>
      </c>
      <c r="F13" s="55">
        <v>1.9149999999999998</v>
      </c>
      <c r="G13" s="55">
        <v>1.8729193548387093</v>
      </c>
      <c r="H13" s="55">
        <v>1.8759999999999999</v>
      </c>
      <c r="I13" s="55">
        <v>1.919</v>
      </c>
      <c r="J13" s="55">
        <v>1.98</v>
      </c>
      <c r="K13" s="55">
        <v>1.8611249999999999</v>
      </c>
      <c r="L13" s="53">
        <v>1.92</v>
      </c>
      <c r="M13" s="56">
        <f t="shared" si="4"/>
        <v>1.9048008657348732</v>
      </c>
      <c r="N13" s="56">
        <f t="shared" si="1"/>
        <v>0.11887500000000006</v>
      </c>
      <c r="O13" s="27">
        <v>1.72</v>
      </c>
      <c r="P13" s="28">
        <v>2.12</v>
      </c>
      <c r="Q13" s="59">
        <f t="shared" si="3"/>
        <v>96.215730933238532</v>
      </c>
    </row>
    <row r="14" spans="1:18" ht="15.9" customHeight="1" x14ac:dyDescent="0.3">
      <c r="A14" s="22">
        <v>1</v>
      </c>
      <c r="B14" s="55">
        <v>1.9292105263157895</v>
      </c>
      <c r="C14" s="55">
        <v>1.8713333333333337</v>
      </c>
      <c r="D14" s="56">
        <v>1.883733333333333</v>
      </c>
      <c r="E14" s="55">
        <v>1.9240967741935486</v>
      </c>
      <c r="F14" s="55">
        <v>1.9205882352941175</v>
      </c>
      <c r="G14" s="55">
        <v>1.9520714285714289</v>
      </c>
      <c r="H14" s="55">
        <v>1.883</v>
      </c>
      <c r="I14" s="55">
        <v>1.9690000000000001</v>
      </c>
      <c r="J14" s="55">
        <v>1.94</v>
      </c>
      <c r="K14" s="55">
        <v>1.9029999999999998</v>
      </c>
      <c r="L14" s="53">
        <v>1.92</v>
      </c>
      <c r="M14" s="56">
        <f t="shared" si="4"/>
        <v>1.9176033631041549</v>
      </c>
      <c r="N14" s="56">
        <f t="shared" si="1"/>
        <v>9.7666666666666346E-2</v>
      </c>
      <c r="O14" s="27">
        <v>1.72</v>
      </c>
      <c r="P14" s="28">
        <v>2.12</v>
      </c>
      <c r="Q14" s="59">
        <f t="shared" si="3"/>
        <v>96.862413567793652</v>
      </c>
    </row>
    <row r="15" spans="1:18" ht="15.9" customHeight="1" x14ac:dyDescent="0.3">
      <c r="A15" s="22">
        <v>2</v>
      </c>
      <c r="B15" s="55">
        <v>1.9266505791505788</v>
      </c>
      <c r="C15" s="55">
        <v>1.9577464788732386</v>
      </c>
      <c r="D15" s="56">
        <v>1.9377272727272725</v>
      </c>
      <c r="E15" s="56">
        <v>1.9370000000000001</v>
      </c>
      <c r="F15" s="55">
        <v>1.9219999999999999</v>
      </c>
      <c r="G15" s="55">
        <v>1.9321666666666668</v>
      </c>
      <c r="H15" s="55">
        <v>1.9139999999999999</v>
      </c>
      <c r="I15" s="55">
        <v>1.954</v>
      </c>
      <c r="J15" s="55">
        <v>1.93</v>
      </c>
      <c r="K15" s="55">
        <v>1.9043846153846158</v>
      </c>
      <c r="L15" s="53">
        <v>1.92</v>
      </c>
      <c r="M15" s="56">
        <f t="shared" si="4"/>
        <v>1.9315675612802372</v>
      </c>
      <c r="N15" s="56">
        <f t="shared" si="1"/>
        <v>5.3361863488622818E-2</v>
      </c>
      <c r="O15" s="27">
        <v>1.72</v>
      </c>
      <c r="P15" s="28">
        <v>2.12</v>
      </c>
      <c r="Q15" s="59">
        <f t="shared" si="3"/>
        <v>97.567776295508509</v>
      </c>
      <c r="R15" s="7"/>
    </row>
    <row r="16" spans="1:18" ht="15.9" customHeight="1" x14ac:dyDescent="0.3">
      <c r="A16" s="22">
        <v>3</v>
      </c>
      <c r="B16" s="55">
        <v>1.9321052631578952</v>
      </c>
      <c r="C16" s="55">
        <v>1.9458108108108101</v>
      </c>
      <c r="D16" s="56">
        <v>1.9726111111111113</v>
      </c>
      <c r="E16" s="55">
        <v>1.99</v>
      </c>
      <c r="F16" s="55">
        <v>1.9530434782608694</v>
      </c>
      <c r="G16" s="55">
        <v>1.9022499999999996</v>
      </c>
      <c r="H16" s="55">
        <v>1.9119999999999999</v>
      </c>
      <c r="I16" s="55">
        <v>1.915</v>
      </c>
      <c r="J16" s="55">
        <v>1.96</v>
      </c>
      <c r="K16" s="55">
        <v>1.9488214285714283</v>
      </c>
      <c r="L16" s="53">
        <v>1.92</v>
      </c>
      <c r="M16" s="56">
        <f t="shared" si="4"/>
        <v>1.9431642091912114</v>
      </c>
      <c r="N16" s="56">
        <f t="shared" si="1"/>
        <v>8.7750000000000439E-2</v>
      </c>
      <c r="O16" s="27">
        <v>1.72</v>
      </c>
      <c r="P16" s="28">
        <v>2.12</v>
      </c>
      <c r="Q16" s="59">
        <f t="shared" si="3"/>
        <v>98.153548790261809</v>
      </c>
      <c r="R16" s="7"/>
    </row>
    <row r="17" spans="1:18" ht="15.9" customHeight="1" x14ac:dyDescent="0.3">
      <c r="A17" s="24">
        <v>4</v>
      </c>
      <c r="B17" s="55">
        <v>1.9449999999999998</v>
      </c>
      <c r="C17" s="55">
        <v>1.9458108108108101</v>
      </c>
      <c r="D17" s="56">
        <v>1.9420000000000002</v>
      </c>
      <c r="E17" s="55">
        <v>2.0009999999999999</v>
      </c>
      <c r="F17" s="55">
        <v>1.9905882352941173</v>
      </c>
      <c r="G17" s="55">
        <v>2.0053428571428569</v>
      </c>
      <c r="H17" s="55">
        <v>1.9119999999999999</v>
      </c>
      <c r="I17" s="55">
        <v>1.907</v>
      </c>
      <c r="J17" s="55">
        <v>1.96</v>
      </c>
      <c r="K17" s="55">
        <v>1.8986153846153846</v>
      </c>
      <c r="L17" s="53">
        <v>1.92</v>
      </c>
      <c r="M17" s="56">
        <f t="shared" si="4"/>
        <v>1.9507357287863172</v>
      </c>
      <c r="N17" s="56">
        <f t="shared" si="1"/>
        <v>0.10672747252747228</v>
      </c>
      <c r="O17" s="27">
        <v>1.72</v>
      </c>
      <c r="P17" s="28">
        <v>2.12</v>
      </c>
      <c r="Q17" s="59">
        <f t="shared" si="3"/>
        <v>98.536003095708281</v>
      </c>
      <c r="R17" s="7"/>
    </row>
    <row r="18" spans="1:18" ht="15.9" customHeight="1" x14ac:dyDescent="0.3">
      <c r="A18" s="24">
        <v>5</v>
      </c>
      <c r="B18" s="55">
        <v>1.9133301158301159</v>
      </c>
      <c r="C18" s="55">
        <v>1.9321250000000003</v>
      </c>
      <c r="D18" s="56">
        <v>1.8952307692307691</v>
      </c>
      <c r="E18" s="55">
        <v>1.9159999999999999</v>
      </c>
      <c r="F18" s="55">
        <v>1.9982352941176467</v>
      </c>
      <c r="G18" s="55">
        <v>1.9576617647058825</v>
      </c>
      <c r="H18" s="55">
        <v>1.897</v>
      </c>
      <c r="I18" s="55">
        <v>1.954</v>
      </c>
      <c r="J18" s="55">
        <v>1.95</v>
      </c>
      <c r="K18" s="55">
        <v>1.9009333333333334</v>
      </c>
      <c r="L18" s="53">
        <v>1.92</v>
      </c>
      <c r="M18" s="56">
        <f t="shared" si="4"/>
        <v>1.9314516277217753</v>
      </c>
      <c r="N18" s="56">
        <f t="shared" si="1"/>
        <v>0.10300452488687761</v>
      </c>
      <c r="O18" s="27">
        <v>1.72</v>
      </c>
      <c r="P18" s="28">
        <v>2.12</v>
      </c>
      <c r="Q18" s="59">
        <f t="shared" si="3"/>
        <v>97.561920233456163</v>
      </c>
      <c r="R18" s="7"/>
    </row>
    <row r="19" spans="1:18" ht="15.9" customHeight="1" x14ac:dyDescent="0.3">
      <c r="A19" s="24">
        <v>6</v>
      </c>
      <c r="B19" s="55">
        <v>1.9147368421052628</v>
      </c>
      <c r="C19" s="55">
        <v>1.914482758620689</v>
      </c>
      <c r="D19" s="56">
        <v>1.8597333333333335</v>
      </c>
      <c r="E19" s="55">
        <v>1.9079999999999999</v>
      </c>
      <c r="F19" s="55">
        <v>1.9813636363636362</v>
      </c>
      <c r="G19" s="55">
        <v>1.9033636363636361</v>
      </c>
      <c r="H19" s="55">
        <v>1.883</v>
      </c>
      <c r="I19" s="55">
        <v>1.92</v>
      </c>
      <c r="J19" s="55">
        <v>1.93</v>
      </c>
      <c r="K19" s="55">
        <v>1.9</v>
      </c>
      <c r="L19" s="53">
        <v>1.92</v>
      </c>
      <c r="M19" s="56">
        <f t="shared" si="4"/>
        <v>1.9114680206786556</v>
      </c>
      <c r="N19" s="56">
        <f t="shared" si="1"/>
        <v>0.12163030303030276</v>
      </c>
      <c r="O19" s="27">
        <v>1.72</v>
      </c>
      <c r="P19" s="28">
        <v>2.12</v>
      </c>
      <c r="Q19" s="59">
        <f t="shared" si="3"/>
        <v>96.552503767449565</v>
      </c>
      <c r="R19" s="7"/>
    </row>
    <row r="20" spans="1:18" ht="15.9" customHeight="1" x14ac:dyDescent="0.3">
      <c r="A20" s="24">
        <v>7</v>
      </c>
      <c r="B20" s="55">
        <v>1.9087499999999995</v>
      </c>
      <c r="C20" s="55">
        <v>1.9068539325842691</v>
      </c>
      <c r="D20" s="56">
        <v>1.885</v>
      </c>
      <c r="E20" s="56">
        <v>1.901</v>
      </c>
      <c r="F20" s="55">
        <v>1.9530000000000001</v>
      </c>
      <c r="G20" s="55">
        <v>1.9074999999999991</v>
      </c>
      <c r="H20" s="55">
        <v>1.94</v>
      </c>
      <c r="I20" s="55">
        <v>1.909</v>
      </c>
      <c r="J20" s="55">
        <v>1.92</v>
      </c>
      <c r="K20" s="55">
        <v>1.8720000000000001</v>
      </c>
      <c r="L20" s="53">
        <v>1.92</v>
      </c>
      <c r="M20" s="56">
        <f t="shared" si="4"/>
        <v>1.9103103932584269</v>
      </c>
      <c r="N20" s="56">
        <f t="shared" si="1"/>
        <v>8.0999999999999961E-2</v>
      </c>
      <c r="O20" s="27">
        <v>1.72</v>
      </c>
      <c r="P20" s="28">
        <v>2.12</v>
      </c>
      <c r="Q20" s="59">
        <f t="shared" si="3"/>
        <v>96.494029430111055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20"/>
  <sheetViews>
    <sheetView zoomScale="80" workbookViewId="0">
      <selection activeCell="X17" sqref="X17"/>
    </sheetView>
  </sheetViews>
  <sheetFormatPr defaultRowHeight="13.2" x14ac:dyDescent="0.2"/>
  <cols>
    <col min="1" max="1" width="4.109375" customWidth="1"/>
    <col min="2" max="2" width="8.33203125" customWidth="1"/>
    <col min="4" max="4" width="8.77734375" customWidth="1"/>
    <col min="5" max="5" width="8.44140625" customWidth="1"/>
    <col min="6" max="6" width="9.44140625" customWidth="1"/>
    <col min="7" max="8" width="8.77734375" customWidth="1"/>
    <col min="9" max="9" width="9.2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8.4414062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8" t="s">
        <v>12</v>
      </c>
    </row>
    <row r="2" spans="1:18" ht="16.5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19"/>
      <c r="C3" s="119"/>
      <c r="D3" s="119"/>
      <c r="E3" s="119"/>
      <c r="F3" s="117"/>
      <c r="G3" s="119">
        <v>6.4375</v>
      </c>
      <c r="H3" s="119"/>
      <c r="I3" s="53">
        <v>6.52</v>
      </c>
      <c r="J3" s="119"/>
      <c r="K3" s="119"/>
      <c r="L3" s="47">
        <v>6.5</v>
      </c>
      <c r="M3" s="54">
        <f t="shared" ref="M3" si="0">AVERAGE(B3:K3)</f>
        <v>6.4787499999999998</v>
      </c>
      <c r="N3" s="54">
        <f t="shared" ref="N3:N17" si="1">MAX(B3:K3)-MIN(B3:K3)</f>
        <v>8.2499999999999574E-2</v>
      </c>
      <c r="O3" s="39">
        <v>6.2</v>
      </c>
      <c r="P3" s="28">
        <v>6.8</v>
      </c>
      <c r="Q3" s="59">
        <f>M3/M3*100</f>
        <v>100</v>
      </c>
    </row>
    <row r="4" spans="1:18" ht="15.9" customHeight="1" x14ac:dyDescent="0.3">
      <c r="A4" s="22">
        <v>3</v>
      </c>
      <c r="B4" s="53">
        <v>6.4093750000000034</v>
      </c>
      <c r="C4" s="53"/>
      <c r="D4" s="100">
        <v>6.5176470588235293</v>
      </c>
      <c r="E4" s="53">
        <v>6.5612903225806427</v>
      </c>
      <c r="F4" s="53">
        <v>6.51</v>
      </c>
      <c r="G4" s="53">
        <v>6.3705128205128227</v>
      </c>
      <c r="H4" s="53"/>
      <c r="I4" s="53">
        <v>6.49</v>
      </c>
      <c r="J4" s="53">
        <v>6.4</v>
      </c>
      <c r="K4" s="53">
        <v>6.5</v>
      </c>
      <c r="L4" s="47">
        <v>6.5</v>
      </c>
      <c r="M4" s="54">
        <f t="shared" ref="M4:M9" si="2">AVERAGE(B4:K4)</f>
        <v>6.4698531502396248</v>
      </c>
      <c r="N4" s="54">
        <f>MAX(B4:K4)-MIN(B4:K4)</f>
        <v>0.19077750206781996</v>
      </c>
      <c r="O4" s="39">
        <v>6.2</v>
      </c>
      <c r="P4" s="28">
        <v>6.8</v>
      </c>
      <c r="Q4" s="59">
        <f>M4/M$3*100</f>
        <v>99.862676445913564</v>
      </c>
    </row>
    <row r="5" spans="1:18" ht="15.9" customHeight="1" x14ac:dyDescent="0.3">
      <c r="A5" s="22">
        <v>4</v>
      </c>
      <c r="B5" s="53">
        <v>6.4437500000000014</v>
      </c>
      <c r="C5" s="53">
        <v>6.4903448275862115</v>
      </c>
      <c r="D5" s="100">
        <v>6.5222222222222213</v>
      </c>
      <c r="E5" s="53">
        <v>6.6129032258064475</v>
      </c>
      <c r="F5" s="53">
        <v>6.5349999999999993</v>
      </c>
      <c r="G5" s="53">
        <v>6.4013513513513542</v>
      </c>
      <c r="H5" s="53"/>
      <c r="I5" s="53">
        <v>6.52</v>
      </c>
      <c r="J5" s="53">
        <v>6.39</v>
      </c>
      <c r="K5" s="53">
        <v>6.4</v>
      </c>
      <c r="L5" s="47">
        <v>6.5</v>
      </c>
      <c r="M5" s="54">
        <f t="shared" si="2"/>
        <v>6.4795079585518032</v>
      </c>
      <c r="N5" s="54">
        <f>MAX(B5:K5)-MIN(B5:K5)</f>
        <v>0.22290322580644784</v>
      </c>
      <c r="O5" s="39">
        <v>6.2</v>
      </c>
      <c r="P5" s="28">
        <v>6.8</v>
      </c>
      <c r="Q5" s="59">
        <f>M5/M$3*100</f>
        <v>100.01169914801163</v>
      </c>
    </row>
    <row r="6" spans="1:18" ht="15.9" customHeight="1" x14ac:dyDescent="0.3">
      <c r="A6" s="22">
        <v>5</v>
      </c>
      <c r="B6" s="53">
        <v>6.434375000000002</v>
      </c>
      <c r="C6" s="53">
        <v>6.4777333333333349</v>
      </c>
      <c r="D6" s="100">
        <v>6.5166666666666657</v>
      </c>
      <c r="E6" s="53">
        <v>6.6032258064516087</v>
      </c>
      <c r="F6" s="53">
        <v>6.5166666666666657</v>
      </c>
      <c r="G6" s="53">
        <v>6.3747126436781612</v>
      </c>
      <c r="H6" s="53">
        <v>6.4080000000000004</v>
      </c>
      <c r="I6" s="53">
        <v>6.5</v>
      </c>
      <c r="J6" s="53">
        <v>6.44</v>
      </c>
      <c r="K6" s="53">
        <v>6.4</v>
      </c>
      <c r="L6" s="47">
        <v>6.5</v>
      </c>
      <c r="M6" s="54">
        <f t="shared" si="2"/>
        <v>6.4671380116796424</v>
      </c>
      <c r="N6" s="54">
        <f t="shared" si="1"/>
        <v>0.22851316277344758</v>
      </c>
      <c r="O6" s="39">
        <v>6.2</v>
      </c>
      <c r="P6" s="28">
        <v>6.8</v>
      </c>
      <c r="Q6" s="59">
        <f t="shared" ref="Q6:Q17" si="3">M6/M$3*100</f>
        <v>99.820768075317659</v>
      </c>
    </row>
    <row r="7" spans="1:18" ht="15.9" customHeight="1" x14ac:dyDescent="0.3">
      <c r="A7" s="22">
        <v>6</v>
      </c>
      <c r="B7" s="53">
        <v>6.4281250000000023</v>
      </c>
      <c r="C7" s="53">
        <v>6.4606024096385557</v>
      </c>
      <c r="D7" s="100">
        <v>6.5095238095238086</v>
      </c>
      <c r="E7" s="53">
        <v>6.6033333333333291</v>
      </c>
      <c r="F7" s="53">
        <v>6.5272727272727273</v>
      </c>
      <c r="G7" s="53">
        <v>6.4325757575757594</v>
      </c>
      <c r="H7" s="53">
        <v>6.4770000000000003</v>
      </c>
      <c r="I7" s="53">
        <v>6.54</v>
      </c>
      <c r="J7" s="53">
        <v>6.4</v>
      </c>
      <c r="K7" s="53">
        <v>6.4</v>
      </c>
      <c r="L7" s="47">
        <v>6.5</v>
      </c>
      <c r="M7" s="54">
        <f t="shared" si="2"/>
        <v>6.477843303734419</v>
      </c>
      <c r="N7" s="54">
        <f>MAX(B7:K7)-MIN(B7:K7)</f>
        <v>0.2033333333333287</v>
      </c>
      <c r="O7" s="39">
        <v>6.2</v>
      </c>
      <c r="P7" s="28">
        <v>6.8</v>
      </c>
      <c r="Q7" s="59">
        <f>M7/M$3*100</f>
        <v>99.986005074040818</v>
      </c>
    </row>
    <row r="8" spans="1:18" ht="15.9" customHeight="1" x14ac:dyDescent="0.3">
      <c r="A8" s="22">
        <v>7</v>
      </c>
      <c r="B8" s="53">
        <v>6.4687500000000018</v>
      </c>
      <c r="C8" s="53">
        <v>6.4712643678160946</v>
      </c>
      <c r="D8" s="100">
        <v>6.4866666666666672</v>
      </c>
      <c r="E8" s="53">
        <v>6.5870967741935456</v>
      </c>
      <c r="F8" s="53">
        <v>6.5095238095238086</v>
      </c>
      <c r="G8" s="53">
        <v>6.4438271604938295</v>
      </c>
      <c r="H8" s="53">
        <v>6.4009999999999998</v>
      </c>
      <c r="I8" s="53">
        <v>6.54</v>
      </c>
      <c r="J8" s="53">
        <v>6.42</v>
      </c>
      <c r="K8" s="53">
        <v>6.4</v>
      </c>
      <c r="L8" s="47">
        <v>6.5</v>
      </c>
      <c r="M8" s="54">
        <f t="shared" si="2"/>
        <v>6.4728128778693943</v>
      </c>
      <c r="N8" s="54">
        <f t="shared" si="1"/>
        <v>0.1870967741935452</v>
      </c>
      <c r="O8" s="39">
        <v>6.2</v>
      </c>
      <c r="P8" s="28">
        <v>6.8</v>
      </c>
      <c r="Q8" s="59">
        <f t="shared" si="3"/>
        <v>99.908360067441933</v>
      </c>
    </row>
    <row r="9" spans="1:18" ht="15.9" customHeight="1" x14ac:dyDescent="0.3">
      <c r="A9" s="22">
        <v>8</v>
      </c>
      <c r="B9" s="53">
        <v>6.4187500000000028</v>
      </c>
      <c r="C9" s="53">
        <v>6.4712195121951241</v>
      </c>
      <c r="D9" s="100">
        <v>6.3909090909090933</v>
      </c>
      <c r="E9" s="53">
        <v>6.6129032258064493</v>
      </c>
      <c r="F9" s="53">
        <v>6.5052631578947366</v>
      </c>
      <c r="G9" s="53">
        <v>6.4391025641025657</v>
      </c>
      <c r="H9" s="53">
        <v>6.37</v>
      </c>
      <c r="I9" s="53">
        <v>6.54</v>
      </c>
      <c r="J9" s="53">
        <v>6.4</v>
      </c>
      <c r="K9" s="53">
        <v>6.3</v>
      </c>
      <c r="L9" s="47">
        <v>6.5</v>
      </c>
      <c r="M9" s="54">
        <f t="shared" si="2"/>
        <v>6.4448147550907979</v>
      </c>
      <c r="N9" s="54">
        <f t="shared" si="1"/>
        <v>0.31290322580644947</v>
      </c>
      <c r="O9" s="39">
        <v>6.2</v>
      </c>
      <c r="P9" s="28">
        <v>6.8</v>
      </c>
      <c r="Q9" s="59">
        <f t="shared" si="3"/>
        <v>99.476206908598087</v>
      </c>
    </row>
    <row r="10" spans="1:18" ht="15.9" customHeight="1" x14ac:dyDescent="0.3">
      <c r="A10" s="22">
        <v>9</v>
      </c>
      <c r="B10" s="53">
        <v>6.431250000000003</v>
      </c>
      <c r="C10" s="53">
        <v>6.4540259740259724</v>
      </c>
      <c r="D10" s="100">
        <v>6.430769230769231</v>
      </c>
      <c r="E10" s="53">
        <v>6.543333333333333</v>
      </c>
      <c r="F10" s="53">
        <v>6.5142857142857133</v>
      </c>
      <c r="G10" s="53">
        <v>6.3815217391304362</v>
      </c>
      <c r="H10" s="53">
        <v>6.4089999999999998</v>
      </c>
      <c r="I10" s="53">
        <v>6.65</v>
      </c>
      <c r="J10" s="53">
        <v>6.41</v>
      </c>
      <c r="K10" s="53">
        <v>6.4</v>
      </c>
      <c r="L10" s="47">
        <v>6.5</v>
      </c>
      <c r="M10" s="54">
        <f t="shared" ref="M10:M20" si="4">AVERAGE(B10:K10)</f>
        <v>6.4624185991544696</v>
      </c>
      <c r="N10" s="54">
        <f t="shared" si="1"/>
        <v>0.26847826086956417</v>
      </c>
      <c r="O10" s="39">
        <v>6.2</v>
      </c>
      <c r="P10" s="28">
        <v>6.8</v>
      </c>
      <c r="Q10" s="59">
        <f>M10/M$3*100</f>
        <v>99.747923583321935</v>
      </c>
    </row>
    <row r="11" spans="1:18" ht="15.9" customHeight="1" x14ac:dyDescent="0.3">
      <c r="A11" s="22">
        <v>10</v>
      </c>
      <c r="B11" s="53">
        <v>6.4799999999999995</v>
      </c>
      <c r="C11" s="53">
        <v>6.4443661971830997</v>
      </c>
      <c r="D11" s="100">
        <v>6.5210526315789474</v>
      </c>
      <c r="E11" s="53">
        <v>6.5387096774193543</v>
      </c>
      <c r="F11" s="53">
        <v>6.5047619047619047</v>
      </c>
      <c r="G11" s="53">
        <v>6.4201149425287385</v>
      </c>
      <c r="H11" s="53">
        <v>6.4409999999999998</v>
      </c>
      <c r="I11" s="53">
        <v>6.53</v>
      </c>
      <c r="J11" s="53">
        <v>6.39</v>
      </c>
      <c r="K11" s="53">
        <v>6.3999999999999995</v>
      </c>
      <c r="L11" s="47">
        <v>6.5</v>
      </c>
      <c r="M11" s="54">
        <f t="shared" si="4"/>
        <v>6.4670005353472053</v>
      </c>
      <c r="N11" s="54">
        <f t="shared" si="1"/>
        <v>0.14870967741935459</v>
      </c>
      <c r="O11" s="39">
        <v>6.2</v>
      </c>
      <c r="P11" s="28">
        <v>6.8</v>
      </c>
      <c r="Q11" s="59">
        <f>M11/M$3*100</f>
        <v>99.818646117649322</v>
      </c>
    </row>
    <row r="12" spans="1:18" ht="15.9" customHeight="1" x14ac:dyDescent="0.3">
      <c r="A12" s="22">
        <v>11</v>
      </c>
      <c r="B12" s="53">
        <v>6.4868421052631584</v>
      </c>
      <c r="C12" s="53">
        <v>6.450972222222223</v>
      </c>
      <c r="D12" s="100">
        <v>6.5166666666666657</v>
      </c>
      <c r="E12" s="53">
        <v>6.5258064516129028</v>
      </c>
      <c r="F12" s="53">
        <v>6.5166666666666675</v>
      </c>
      <c r="G12" s="53">
        <v>6.380769230769233</v>
      </c>
      <c r="H12" s="53">
        <v>6.4640000000000004</v>
      </c>
      <c r="I12" s="53">
        <v>6.37</v>
      </c>
      <c r="J12" s="53">
        <v>6.4</v>
      </c>
      <c r="K12" s="53">
        <v>6.3833333333333329</v>
      </c>
      <c r="L12" s="47">
        <v>6.5</v>
      </c>
      <c r="M12" s="54">
        <f t="shared" si="4"/>
        <v>6.4495056676534173</v>
      </c>
      <c r="N12" s="54">
        <f t="shared" si="1"/>
        <v>0.15580645161290274</v>
      </c>
      <c r="O12" s="39">
        <v>6.2</v>
      </c>
      <c r="P12" s="28">
        <v>6.8</v>
      </c>
      <c r="Q12" s="59">
        <f t="shared" si="3"/>
        <v>99.548611501499778</v>
      </c>
    </row>
    <row r="13" spans="1:18" ht="15.9" customHeight="1" x14ac:dyDescent="0.3">
      <c r="A13" s="22">
        <v>12</v>
      </c>
      <c r="B13" s="53">
        <v>6.4710526315789485</v>
      </c>
      <c r="C13" s="53">
        <v>6.4462162162162144</v>
      </c>
      <c r="D13" s="100">
        <v>6.5105263157894733</v>
      </c>
      <c r="E13" s="53">
        <v>6.4903225806451621</v>
      </c>
      <c r="F13" s="53">
        <v>6.5049999999999999</v>
      </c>
      <c r="G13" s="53">
        <v>6.4171171171171206</v>
      </c>
      <c r="H13" s="53">
        <v>6.5350000000000001</v>
      </c>
      <c r="I13" s="53">
        <v>6.48</v>
      </c>
      <c r="J13" s="53">
        <v>6.4</v>
      </c>
      <c r="K13" s="53">
        <v>6.3999999999999995</v>
      </c>
      <c r="L13" s="47">
        <v>6.5</v>
      </c>
      <c r="M13" s="54">
        <f t="shared" si="4"/>
        <v>6.4655234861346926</v>
      </c>
      <c r="N13" s="54">
        <f t="shared" si="1"/>
        <v>0.13500000000000068</v>
      </c>
      <c r="O13" s="39">
        <v>6.2</v>
      </c>
      <c r="P13" s="28">
        <v>6.8</v>
      </c>
      <c r="Q13" s="59">
        <f t="shared" si="3"/>
        <v>99.795847750487255</v>
      </c>
    </row>
    <row r="14" spans="1:18" ht="15.9" customHeight="1" x14ac:dyDescent="0.3">
      <c r="A14" s="22">
        <v>1</v>
      </c>
      <c r="B14" s="53">
        <v>6.4868421052631584</v>
      </c>
      <c r="C14" s="53">
        <v>6.4880000000000004</v>
      </c>
      <c r="D14" s="100">
        <v>6.4785714285714295</v>
      </c>
      <c r="E14" s="53">
        <v>6.5258064516129028</v>
      </c>
      <c r="F14" s="53">
        <v>6.5058823529411764</v>
      </c>
      <c r="G14" s="53">
        <v>6.4410714285714308</v>
      </c>
      <c r="H14" s="53">
        <v>6.4359999999999999</v>
      </c>
      <c r="I14" s="53">
        <v>6.43</v>
      </c>
      <c r="J14" s="53">
        <v>6.41</v>
      </c>
      <c r="K14" s="53">
        <v>6.45</v>
      </c>
      <c r="L14" s="47">
        <v>6.5</v>
      </c>
      <c r="M14" s="54">
        <f t="shared" si="4"/>
        <v>6.4652173766960104</v>
      </c>
      <c r="N14" s="54">
        <f t="shared" si="1"/>
        <v>0.11580645161290271</v>
      </c>
      <c r="O14" s="39">
        <v>6.2</v>
      </c>
      <c r="P14" s="28">
        <v>6.8</v>
      </c>
      <c r="Q14" s="59">
        <f t="shared" si="3"/>
        <v>99.791122927972381</v>
      </c>
    </row>
    <row r="15" spans="1:18" ht="15.9" customHeight="1" x14ac:dyDescent="0.3">
      <c r="A15" s="22">
        <v>2</v>
      </c>
      <c r="B15" s="53">
        <v>6.4944980694980696</v>
      </c>
      <c r="C15" s="53">
        <v>6.50225352112676</v>
      </c>
      <c r="D15" s="100">
        <v>6.4200000000000008</v>
      </c>
      <c r="E15" s="54">
        <v>6.4969999999999999</v>
      </c>
      <c r="F15" s="53">
        <v>6.5133333333333336</v>
      </c>
      <c r="G15" s="53">
        <v>6.4339506172839531</v>
      </c>
      <c r="H15" s="53">
        <v>6.3920000000000003</v>
      </c>
      <c r="I15" s="53">
        <v>6.45</v>
      </c>
      <c r="J15" s="53">
        <v>6.45</v>
      </c>
      <c r="K15" s="53">
        <v>6.5</v>
      </c>
      <c r="L15" s="47">
        <v>6.5</v>
      </c>
      <c r="M15" s="54">
        <f t="shared" si="4"/>
        <v>6.4653035541242136</v>
      </c>
      <c r="N15" s="54">
        <f t="shared" si="1"/>
        <v>0.12133333333333329</v>
      </c>
      <c r="O15" s="39">
        <v>6.2</v>
      </c>
      <c r="P15" s="28">
        <v>6.8</v>
      </c>
      <c r="Q15" s="59">
        <f t="shared" si="3"/>
        <v>99.792453083144338</v>
      </c>
      <c r="R15" s="7"/>
    </row>
    <row r="16" spans="1:18" ht="15.9" customHeight="1" x14ac:dyDescent="0.3">
      <c r="A16" s="22">
        <v>3</v>
      </c>
      <c r="B16" s="53">
        <v>6.4842105263157901</v>
      </c>
      <c r="C16" s="53">
        <v>6.4874683544303808</v>
      </c>
      <c r="D16" s="100">
        <v>6.4700000000000015</v>
      </c>
      <c r="E16" s="53">
        <v>6.476</v>
      </c>
      <c r="F16" s="53">
        <v>6.5086956521739125</v>
      </c>
      <c r="G16" s="53">
        <v>6.506756756756757</v>
      </c>
      <c r="H16" s="53">
        <v>6.3949999999999996</v>
      </c>
      <c r="I16" s="53">
        <v>6.4</v>
      </c>
      <c r="J16" s="53">
        <v>6.48</v>
      </c>
      <c r="K16" s="53">
        <v>6.5142857142857142</v>
      </c>
      <c r="L16" s="47">
        <v>6.5</v>
      </c>
      <c r="M16" s="54">
        <f t="shared" si="4"/>
        <v>6.472241700396256</v>
      </c>
      <c r="N16" s="54">
        <f t="shared" si="1"/>
        <v>0.11928571428571466</v>
      </c>
      <c r="O16" s="39">
        <v>6.2</v>
      </c>
      <c r="P16" s="28">
        <v>6.8</v>
      </c>
      <c r="Q16" s="59">
        <f t="shared" si="3"/>
        <v>99.899543899614216</v>
      </c>
      <c r="R16" s="7"/>
    </row>
    <row r="17" spans="1:18" ht="15.9" customHeight="1" x14ac:dyDescent="0.3">
      <c r="A17" s="24">
        <v>4</v>
      </c>
      <c r="B17" s="53">
        <v>6.492105263157895</v>
      </c>
      <c r="C17" s="53">
        <v>6.4874683544303808</v>
      </c>
      <c r="D17" s="100">
        <v>6.4812500000000011</v>
      </c>
      <c r="E17" s="53">
        <v>6.4669999999999996</v>
      </c>
      <c r="F17" s="53">
        <v>6.5294117647058814</v>
      </c>
      <c r="G17" s="53">
        <v>6.4542857142857164</v>
      </c>
      <c r="H17" s="53">
        <v>6.3949999999999996</v>
      </c>
      <c r="I17" s="53">
        <v>6.45</v>
      </c>
      <c r="J17" s="53">
        <v>6.38</v>
      </c>
      <c r="K17" s="53">
        <v>6.5076923076923077</v>
      </c>
      <c r="L17" s="47">
        <v>6.5</v>
      </c>
      <c r="M17" s="54">
        <f t="shared" si="4"/>
        <v>6.4644213404272177</v>
      </c>
      <c r="N17" s="54">
        <f t="shared" si="1"/>
        <v>0.14941176470588147</v>
      </c>
      <c r="O17" s="39">
        <v>6.2</v>
      </c>
      <c r="P17" s="28">
        <v>6.8</v>
      </c>
      <c r="Q17" s="59">
        <f t="shared" si="3"/>
        <v>99.778836047497094</v>
      </c>
      <c r="R17" s="7"/>
    </row>
    <row r="18" spans="1:18" ht="15.9" customHeight="1" x14ac:dyDescent="0.3">
      <c r="A18" s="24">
        <v>5</v>
      </c>
      <c r="B18" s="53">
        <v>6.4611003861003873</v>
      </c>
      <c r="C18" s="53">
        <v>6.506124999999999</v>
      </c>
      <c r="D18" s="100">
        <v>6.4666666666666686</v>
      </c>
      <c r="E18" s="53">
        <v>6.4770000000000003</v>
      </c>
      <c r="F18" s="53">
        <v>6.5176470588235293</v>
      </c>
      <c r="G18" s="53">
        <v>6.4087719298245647</v>
      </c>
      <c r="H18" s="53">
        <v>6.4387499999999989</v>
      </c>
      <c r="I18" s="53">
        <v>6.47</v>
      </c>
      <c r="J18" s="53">
        <v>6.35</v>
      </c>
      <c r="K18" s="53">
        <v>6.4933333333333341</v>
      </c>
      <c r="L18" s="47">
        <v>6.5</v>
      </c>
      <c r="M18" s="54">
        <f t="shared" si="4"/>
        <v>6.4589394374748492</v>
      </c>
      <c r="N18" s="54">
        <f>MAX(B18:K18)-MIN(B18:K18)</f>
        <v>0.1676470588235297</v>
      </c>
      <c r="O18" s="39">
        <v>6.2</v>
      </c>
      <c r="P18" s="28">
        <v>6.8</v>
      </c>
      <c r="Q18" s="59">
        <f>M18/M$3*100</f>
        <v>99.694222457647683</v>
      </c>
      <c r="R18" s="7"/>
    </row>
    <row r="19" spans="1:18" ht="15.9" customHeight="1" x14ac:dyDescent="0.3">
      <c r="A19" s="24">
        <v>6</v>
      </c>
      <c r="B19" s="53">
        <v>6.492105263157895</v>
      </c>
      <c r="C19" s="53">
        <v>6.5003448275862068</v>
      </c>
      <c r="D19" s="100">
        <v>6.4777777777777779</v>
      </c>
      <c r="E19" s="53">
        <v>6.4790000000000001</v>
      </c>
      <c r="F19" s="53">
        <v>6.5136363636363628</v>
      </c>
      <c r="G19" s="53">
        <v>6.4020000000000001</v>
      </c>
      <c r="H19" s="53">
        <v>6.431</v>
      </c>
      <c r="I19" s="53">
        <v>6.45</v>
      </c>
      <c r="J19" s="53">
        <v>6.37</v>
      </c>
      <c r="K19" s="53">
        <v>6.5</v>
      </c>
      <c r="L19" s="47">
        <v>6.5</v>
      </c>
      <c r="M19" s="54">
        <f t="shared" si="4"/>
        <v>6.4615864232158247</v>
      </c>
      <c r="N19" s="54">
        <f>MAX(B19:K19)-MIN(B19:K19)</f>
        <v>0.14363636363636267</v>
      </c>
      <c r="O19" s="39">
        <v>6.2</v>
      </c>
      <c r="P19" s="28">
        <v>6.8</v>
      </c>
      <c r="Q19" s="59">
        <f>M19/M$3*100</f>
        <v>99.735078884288257</v>
      </c>
      <c r="R19" s="7"/>
    </row>
    <row r="20" spans="1:18" ht="15.9" customHeight="1" x14ac:dyDescent="0.3">
      <c r="A20" s="24">
        <v>7</v>
      </c>
      <c r="B20" s="53">
        <v>6.4906250000000005</v>
      </c>
      <c r="C20" s="53">
        <v>6.5142696629213459</v>
      </c>
      <c r="D20" s="100">
        <v>6.4777777777777779</v>
      </c>
      <c r="E20" s="54">
        <v>6.4610000000000003</v>
      </c>
      <c r="F20" s="53">
        <v>6.5299999999999994</v>
      </c>
      <c r="G20" s="53">
        <v>6.4195652173913063</v>
      </c>
      <c r="H20" s="53">
        <v>6.3810000000000002</v>
      </c>
      <c r="I20" s="53">
        <v>6.47</v>
      </c>
      <c r="J20" s="53">
        <v>6.36</v>
      </c>
      <c r="K20" s="53">
        <v>6.5769230769230758</v>
      </c>
      <c r="L20" s="47">
        <v>6.5</v>
      </c>
      <c r="M20" s="54">
        <f t="shared" si="4"/>
        <v>6.468116073501351</v>
      </c>
      <c r="N20" s="54">
        <f>MAX(B20:K20)-MIN(B20:K20)</f>
        <v>0.21692307692307544</v>
      </c>
      <c r="O20" s="39">
        <v>6.2</v>
      </c>
      <c r="P20" s="28">
        <v>6.8</v>
      </c>
      <c r="Q20" s="59">
        <f>M20/M$3*100</f>
        <v>99.835864534074489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20"/>
  <sheetViews>
    <sheetView zoomScale="80" workbookViewId="0">
      <selection activeCell="X17" sqref="X17"/>
    </sheetView>
  </sheetViews>
  <sheetFormatPr defaultRowHeight="13.2" x14ac:dyDescent="0.2"/>
  <cols>
    <col min="1" max="1" width="3.77734375" customWidth="1"/>
    <col min="2" max="2" width="7.77734375" customWidth="1"/>
    <col min="3" max="3" width="10.44140625" bestFit="1" customWidth="1"/>
    <col min="4" max="4" width="8.77734375" customWidth="1"/>
    <col min="5" max="5" width="9.21875" customWidth="1"/>
    <col min="6" max="6" width="9.44140625" customWidth="1"/>
    <col min="7" max="9" width="8.777343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33203125" customWidth="1"/>
    <col min="15" max="16" width="2.6640625" customWidth="1"/>
  </cols>
  <sheetData>
    <row r="1" spans="1:18" ht="20.100000000000001" customHeight="1" x14ac:dyDescent="0.45">
      <c r="F1" s="18" t="s">
        <v>10</v>
      </c>
    </row>
    <row r="2" spans="1:18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16"/>
      <c r="G3" s="120">
        <v>33.224603174603175</v>
      </c>
      <c r="H3" s="120"/>
      <c r="I3" s="52">
        <v>33.799999999999997</v>
      </c>
      <c r="J3" s="120"/>
      <c r="K3" s="120"/>
      <c r="L3" s="48">
        <v>34</v>
      </c>
      <c r="M3" s="47">
        <f t="shared" ref="M3:M9" si="0">AVERAGE(B3:K3)</f>
        <v>33.512301587301586</v>
      </c>
      <c r="N3" s="47">
        <f t="shared" ref="N3:N17" si="1">MAX(B3:K3)-MIN(B3:K3)</f>
        <v>0.57539682539682246</v>
      </c>
      <c r="O3" s="27">
        <v>32</v>
      </c>
      <c r="P3" s="28">
        <v>36</v>
      </c>
      <c r="Q3" s="59">
        <f>M3/M3*100</f>
        <v>100</v>
      </c>
    </row>
    <row r="4" spans="1:18" ht="15.9" customHeight="1" x14ac:dyDescent="0.3">
      <c r="A4" s="22">
        <v>3</v>
      </c>
      <c r="B4" s="52">
        <v>33.137500000000003</v>
      </c>
      <c r="C4" s="52"/>
      <c r="D4" s="47">
        <v>34.523529411764699</v>
      </c>
      <c r="E4" s="52">
        <v>32.999999999999993</v>
      </c>
      <c r="F4" s="52">
        <v>34</v>
      </c>
      <c r="G4" s="52">
        <v>33.021474358974359</v>
      </c>
      <c r="H4" s="52"/>
      <c r="I4" s="52">
        <v>33.6</v>
      </c>
      <c r="J4" s="52">
        <v>33.51</v>
      </c>
      <c r="K4" s="52">
        <v>33.19</v>
      </c>
      <c r="L4" s="48">
        <v>34</v>
      </c>
      <c r="M4" s="47">
        <f t="shared" si="0"/>
        <v>33.497812971342384</v>
      </c>
      <c r="N4" s="47">
        <f>MAX(B4:K4)-MIN(B4:K4)</f>
        <v>1.5235294117647058</v>
      </c>
      <c r="O4" s="27">
        <v>32</v>
      </c>
      <c r="P4" s="28">
        <v>36</v>
      </c>
      <c r="Q4" s="59">
        <f>M4/M$3*100</f>
        <v>99.956766276045059</v>
      </c>
    </row>
    <row r="5" spans="1:18" ht="15.9" customHeight="1" x14ac:dyDescent="0.3">
      <c r="A5" s="22">
        <v>4</v>
      </c>
      <c r="B5" s="52">
        <v>33.424999999999997</v>
      </c>
      <c r="C5" s="52">
        <v>33.079195402298836</v>
      </c>
      <c r="D5" s="47">
        <v>34.64374999999999</v>
      </c>
      <c r="E5" s="52">
        <v>33.032258064516128</v>
      </c>
      <c r="F5" s="52">
        <v>34</v>
      </c>
      <c r="G5" s="52">
        <v>32.793750000000003</v>
      </c>
      <c r="H5" s="52"/>
      <c r="I5" s="52">
        <v>33.9</v>
      </c>
      <c r="J5" s="52">
        <v>33.619999999999997</v>
      </c>
      <c r="K5" s="52">
        <v>33.1</v>
      </c>
      <c r="L5" s="48">
        <v>34</v>
      </c>
      <c r="M5" s="47">
        <f t="shared" si="0"/>
        <v>33.510439274090551</v>
      </c>
      <c r="N5" s="47">
        <f>MAX(B5:K5)-MIN(B5:K5)</f>
        <v>1.8499999999999872</v>
      </c>
      <c r="O5" s="27">
        <v>32</v>
      </c>
      <c r="P5" s="28">
        <v>36</v>
      </c>
      <c r="Q5" s="59">
        <f>M5/M$3*100</f>
        <v>99.994442896719036</v>
      </c>
    </row>
    <row r="6" spans="1:18" ht="15.9" customHeight="1" x14ac:dyDescent="0.3">
      <c r="A6" s="22">
        <v>5</v>
      </c>
      <c r="B6" s="52">
        <v>33.296875</v>
      </c>
      <c r="C6" s="52">
        <v>33.666666666666664</v>
      </c>
      <c r="D6" s="47">
        <v>33.471428571428568</v>
      </c>
      <c r="E6" s="52">
        <v>32.629032258064512</v>
      </c>
      <c r="F6" s="52">
        <v>34</v>
      </c>
      <c r="G6" s="52">
        <v>33.04712643678161</v>
      </c>
      <c r="H6" s="52">
        <v>33.845999999999997</v>
      </c>
      <c r="I6" s="52">
        <v>33.700000000000003</v>
      </c>
      <c r="J6" s="52">
        <v>33.49</v>
      </c>
      <c r="K6" s="52">
        <v>34.090000000000003</v>
      </c>
      <c r="L6" s="48">
        <v>34</v>
      </c>
      <c r="M6" s="47">
        <f t="shared" si="0"/>
        <v>33.523712893294132</v>
      </c>
      <c r="N6" s="47">
        <f t="shared" si="1"/>
        <v>1.4609677419354909</v>
      </c>
      <c r="O6" s="27">
        <v>32</v>
      </c>
      <c r="P6" s="28">
        <v>36</v>
      </c>
      <c r="Q6" s="59">
        <f t="shared" ref="Q6:Q17" si="2">M6/M$3*100</f>
        <v>100.03405109602161</v>
      </c>
    </row>
    <row r="7" spans="1:18" ht="15.9" customHeight="1" x14ac:dyDescent="0.3">
      <c r="A7" s="22">
        <v>6</v>
      </c>
      <c r="B7" s="52">
        <v>33.231250000000003</v>
      </c>
      <c r="C7" s="52">
        <v>33.53</v>
      </c>
      <c r="D7" s="47">
        <v>33.341176470588238</v>
      </c>
      <c r="E7" s="52">
        <v>32.56333333333334</v>
      </c>
      <c r="F7" s="52">
        <v>34</v>
      </c>
      <c r="G7" s="52">
        <v>33.115151515151517</v>
      </c>
      <c r="H7" s="52">
        <v>33.762</v>
      </c>
      <c r="I7" s="52">
        <v>34</v>
      </c>
      <c r="J7" s="52">
        <v>33.770000000000003</v>
      </c>
      <c r="K7" s="52">
        <v>33.54</v>
      </c>
      <c r="L7" s="48">
        <v>34</v>
      </c>
      <c r="M7" s="47">
        <f t="shared" si="0"/>
        <v>33.485291131907317</v>
      </c>
      <c r="N7" s="47">
        <f>MAX(B7:K7)-MIN(B7:K7)</f>
        <v>1.4366666666666603</v>
      </c>
      <c r="O7" s="27">
        <v>32</v>
      </c>
      <c r="P7" s="28">
        <v>36</v>
      </c>
      <c r="Q7" s="59">
        <f>M7/M$3*100</f>
        <v>99.919401371690626</v>
      </c>
    </row>
    <row r="8" spans="1:18" ht="15.9" customHeight="1" x14ac:dyDescent="0.3">
      <c r="A8" s="22">
        <v>7</v>
      </c>
      <c r="B8" s="52">
        <v>33.337500000000006</v>
      </c>
      <c r="C8" s="52">
        <v>33.390454545454553</v>
      </c>
      <c r="D8" s="47">
        <v>33.588888888888889</v>
      </c>
      <c r="E8" s="52">
        <v>32.812903225806458</v>
      </c>
      <c r="F8" s="52">
        <v>33.952380952380949</v>
      </c>
      <c r="G8" s="52">
        <v>33.42345679012346</v>
      </c>
      <c r="H8" s="52">
        <v>33.654000000000003</v>
      </c>
      <c r="I8" s="52">
        <v>34.1</v>
      </c>
      <c r="J8" s="52">
        <v>33.69</v>
      </c>
      <c r="K8" s="52">
        <v>33.5</v>
      </c>
      <c r="L8" s="48">
        <v>34</v>
      </c>
      <c r="M8" s="47">
        <f t="shared" si="0"/>
        <v>33.544958440265432</v>
      </c>
      <c r="N8" s="47">
        <f t="shared" si="1"/>
        <v>1.2870967741935431</v>
      </c>
      <c r="O8" s="27">
        <v>32</v>
      </c>
      <c r="P8" s="28">
        <v>36</v>
      </c>
      <c r="Q8" s="59">
        <f t="shared" si="2"/>
        <v>100.09744735937869</v>
      </c>
    </row>
    <row r="9" spans="1:18" ht="15.9" customHeight="1" x14ac:dyDescent="0.3">
      <c r="A9" s="22">
        <v>8</v>
      </c>
      <c r="B9" s="52">
        <v>33.409375000000004</v>
      </c>
      <c r="C9" s="52">
        <v>33.448902439024387</v>
      </c>
      <c r="D9" s="47">
        <v>33.330000000000005</v>
      </c>
      <c r="E9" s="52">
        <v>32.880645161290325</v>
      </c>
      <c r="F9" s="52">
        <v>34</v>
      </c>
      <c r="G9" s="52">
        <v>33.593589743589739</v>
      </c>
      <c r="H9" s="52">
        <v>33.58</v>
      </c>
      <c r="I9" s="52">
        <v>33.9</v>
      </c>
      <c r="J9" s="52">
        <v>33.35</v>
      </c>
      <c r="K9" s="52">
        <v>33.020000000000003</v>
      </c>
      <c r="L9" s="48">
        <v>34</v>
      </c>
      <c r="M9" s="47">
        <f t="shared" si="0"/>
        <v>33.451251234390448</v>
      </c>
      <c r="N9" s="47">
        <f t="shared" si="1"/>
        <v>1.1193548387096754</v>
      </c>
      <c r="O9" s="27">
        <v>32</v>
      </c>
      <c r="P9" s="28">
        <v>36</v>
      </c>
      <c r="Q9" s="59">
        <f t="shared" si="2"/>
        <v>99.817827036582074</v>
      </c>
    </row>
    <row r="10" spans="1:18" ht="15.9" customHeight="1" x14ac:dyDescent="0.3">
      <c r="A10" s="22">
        <v>9</v>
      </c>
      <c r="B10" s="52">
        <v>33.659375000000004</v>
      </c>
      <c r="C10" s="52">
        <v>33.430129870129875</v>
      </c>
      <c r="D10" s="47">
        <v>33.226666666666667</v>
      </c>
      <c r="E10" s="52">
        <v>32.823333333333331</v>
      </c>
      <c r="F10" s="52">
        <v>34</v>
      </c>
      <c r="G10" s="52">
        <v>33.567013888888887</v>
      </c>
      <c r="H10" s="52">
        <v>33.588999999999999</v>
      </c>
      <c r="I10" s="52">
        <v>34</v>
      </c>
      <c r="J10" s="52">
        <v>33.270000000000003</v>
      </c>
      <c r="K10" s="52">
        <v>34.520000000000003</v>
      </c>
      <c r="L10" s="48">
        <v>34</v>
      </c>
      <c r="M10" s="47">
        <f t="shared" ref="M10:M20" si="3">AVERAGE(B10:K10)</f>
        <v>33.608551875901867</v>
      </c>
      <c r="N10" s="47">
        <f t="shared" si="1"/>
        <v>1.6966666666666725</v>
      </c>
      <c r="O10" s="27">
        <v>32</v>
      </c>
      <c r="P10" s="28">
        <v>36</v>
      </c>
      <c r="Q10" s="59">
        <f>M10/M$3*100</f>
        <v>100.2872088279271</v>
      </c>
    </row>
    <row r="11" spans="1:18" ht="15.9" customHeight="1" x14ac:dyDescent="0.3">
      <c r="A11" s="22">
        <v>10</v>
      </c>
      <c r="B11" s="52">
        <v>33.660000000000004</v>
      </c>
      <c r="C11" s="52">
        <v>33.496619718309866</v>
      </c>
      <c r="D11" s="47">
        <v>33.005882352941178</v>
      </c>
      <c r="E11" s="52">
        <v>32.858064516129026</v>
      </c>
      <c r="F11" s="52">
        <v>34</v>
      </c>
      <c r="G11" s="52">
        <v>33.362068965517238</v>
      </c>
      <c r="H11" s="52">
        <v>33.823999999999998</v>
      </c>
      <c r="I11" s="52">
        <v>33.9</v>
      </c>
      <c r="J11" s="52">
        <v>33.08</v>
      </c>
      <c r="K11" s="52">
        <v>34.199999999999996</v>
      </c>
      <c r="L11" s="48">
        <v>34</v>
      </c>
      <c r="M11" s="47">
        <f t="shared" si="3"/>
        <v>33.538663555289723</v>
      </c>
      <c r="N11" s="47">
        <f t="shared" si="1"/>
        <v>1.3419354838709694</v>
      </c>
      <c r="O11" s="27">
        <v>32</v>
      </c>
      <c r="P11" s="28">
        <v>36</v>
      </c>
      <c r="Q11" s="59">
        <f>M11/M$3*100</f>
        <v>100.07866355558856</v>
      </c>
    </row>
    <row r="12" spans="1:18" ht="15.9" customHeight="1" x14ac:dyDescent="0.3">
      <c r="A12" s="22">
        <v>11</v>
      </c>
      <c r="B12" s="52">
        <v>33.757894736842104</v>
      </c>
      <c r="C12" s="52">
        <v>34.615277777777763</v>
      </c>
      <c r="D12" s="47">
        <v>33.106666666666669</v>
      </c>
      <c r="E12" s="52">
        <v>33.648387096774201</v>
      </c>
      <c r="F12" s="52">
        <v>34</v>
      </c>
      <c r="G12" s="52">
        <v>33.006089743589754</v>
      </c>
      <c r="H12" s="52">
        <v>33.851999999999997</v>
      </c>
      <c r="I12" s="52">
        <v>33.299999999999997</v>
      </c>
      <c r="J12" s="52">
        <v>33.04</v>
      </c>
      <c r="K12" s="52">
        <v>33.274999999999999</v>
      </c>
      <c r="L12" s="48">
        <v>34</v>
      </c>
      <c r="M12" s="47">
        <f t="shared" si="3"/>
        <v>33.560131602165043</v>
      </c>
      <c r="N12" s="47">
        <f t="shared" si="1"/>
        <v>1.6091880341880085</v>
      </c>
      <c r="O12" s="27">
        <v>32</v>
      </c>
      <c r="P12" s="28">
        <v>36</v>
      </c>
      <c r="Q12" s="59">
        <f t="shared" si="2"/>
        <v>100.142723753959</v>
      </c>
    </row>
    <row r="13" spans="1:18" ht="15.9" customHeight="1" x14ac:dyDescent="0.3">
      <c r="A13" s="22">
        <v>12</v>
      </c>
      <c r="B13" s="52">
        <v>33.76315789473685</v>
      </c>
      <c r="C13" s="52">
        <v>33.648918918918916</v>
      </c>
      <c r="D13" s="47">
        <v>33.062500000000007</v>
      </c>
      <c r="E13" s="52">
        <v>33.706451612903223</v>
      </c>
      <c r="F13" s="52">
        <v>33.950000000000003</v>
      </c>
      <c r="G13" s="52">
        <v>33.411261261261252</v>
      </c>
      <c r="H13" s="52">
        <v>33.594999999999999</v>
      </c>
      <c r="I13" s="52">
        <v>33.799999999999997</v>
      </c>
      <c r="J13" s="52">
        <v>33.520000000000003</v>
      </c>
      <c r="K13" s="52">
        <v>34.662500000000001</v>
      </c>
      <c r="L13" s="48">
        <v>34</v>
      </c>
      <c r="M13" s="47">
        <f t="shared" si="3"/>
        <v>33.71197896878202</v>
      </c>
      <c r="N13" s="47">
        <f t="shared" si="1"/>
        <v>1.5999999999999943</v>
      </c>
      <c r="O13" s="27">
        <v>32</v>
      </c>
      <c r="P13" s="28">
        <v>36</v>
      </c>
      <c r="Q13" s="59">
        <f t="shared" si="2"/>
        <v>100.59583308821767</v>
      </c>
    </row>
    <row r="14" spans="1:18" ht="15.9" customHeight="1" x14ac:dyDescent="0.3">
      <c r="A14" s="22">
        <v>1</v>
      </c>
      <c r="B14" s="52">
        <v>33.763157894736842</v>
      </c>
      <c r="C14" s="52">
        <v>33.530882352941177</v>
      </c>
      <c r="D14" s="47">
        <v>33.003529411764703</v>
      </c>
      <c r="E14" s="52">
        <v>33.648387096774201</v>
      </c>
      <c r="F14" s="52">
        <v>34</v>
      </c>
      <c r="G14" s="52">
        <v>33.245238095238101</v>
      </c>
      <c r="H14" s="52">
        <v>33.792999999999999</v>
      </c>
      <c r="I14" s="52">
        <v>34.1</v>
      </c>
      <c r="J14" s="52">
        <v>33.15</v>
      </c>
      <c r="K14" s="52">
        <v>33.633333333333333</v>
      </c>
      <c r="L14" s="48">
        <v>34</v>
      </c>
      <c r="M14" s="47">
        <f t="shared" si="3"/>
        <v>33.586752818478836</v>
      </c>
      <c r="N14" s="47">
        <f t="shared" si="1"/>
        <v>1.0964705882352987</v>
      </c>
      <c r="O14" s="27">
        <v>32</v>
      </c>
      <c r="P14" s="28">
        <v>36</v>
      </c>
      <c r="Q14" s="59">
        <f t="shared" si="2"/>
        <v>100.22216090107479</v>
      </c>
    </row>
    <row r="15" spans="1:18" ht="15.9" customHeight="1" x14ac:dyDescent="0.3">
      <c r="A15" s="22">
        <v>2</v>
      </c>
      <c r="B15" s="52">
        <v>33.827799227799225</v>
      </c>
      <c r="C15" s="52">
        <v>33.517183098591538</v>
      </c>
      <c r="D15" s="47">
        <v>33.184615384615384</v>
      </c>
      <c r="E15" s="47">
        <v>33.499000000000002</v>
      </c>
      <c r="F15" s="52">
        <v>33.93333333333333</v>
      </c>
      <c r="G15" s="52">
        <v>33.111111111111114</v>
      </c>
      <c r="H15" s="52">
        <v>33.756999999999998</v>
      </c>
      <c r="I15" s="52">
        <v>33.9</v>
      </c>
      <c r="J15" s="52">
        <v>33.35</v>
      </c>
      <c r="K15" s="52">
        <v>33.800000000000004</v>
      </c>
      <c r="L15" s="48">
        <v>34</v>
      </c>
      <c r="M15" s="47">
        <f t="shared" si="3"/>
        <v>33.588004215545062</v>
      </c>
      <c r="N15" s="47">
        <f t="shared" si="1"/>
        <v>0.82222222222221575</v>
      </c>
      <c r="O15" s="27">
        <v>32</v>
      </c>
      <c r="P15" s="28">
        <v>36</v>
      </c>
      <c r="Q15" s="59">
        <f t="shared" si="2"/>
        <v>100.22589504348505</v>
      </c>
      <c r="R15" s="7"/>
    </row>
    <row r="16" spans="1:18" ht="15.9" customHeight="1" x14ac:dyDescent="0.3">
      <c r="A16" s="22">
        <v>3</v>
      </c>
      <c r="B16" s="52">
        <v>33.681578947368415</v>
      </c>
      <c r="C16" s="52">
        <v>33.48354430379748</v>
      </c>
      <c r="D16" s="47">
        <v>33.13636363636364</v>
      </c>
      <c r="E16" s="52">
        <v>33.469000000000001</v>
      </c>
      <c r="F16" s="52">
        <v>34</v>
      </c>
      <c r="G16" s="52">
        <v>33.634909909909908</v>
      </c>
      <c r="H16" s="52">
        <v>33.631</v>
      </c>
      <c r="I16" s="52">
        <v>33.9</v>
      </c>
      <c r="J16" s="52">
        <v>33.299999999999997</v>
      </c>
      <c r="K16" s="52">
        <v>33.642857142857139</v>
      </c>
      <c r="L16" s="48">
        <v>34</v>
      </c>
      <c r="M16" s="47">
        <f t="shared" si="3"/>
        <v>33.587925394029661</v>
      </c>
      <c r="N16" s="47">
        <f t="shared" si="1"/>
        <v>0.86363636363635976</v>
      </c>
      <c r="O16" s="27">
        <v>32</v>
      </c>
      <c r="P16" s="28">
        <v>36</v>
      </c>
      <c r="Q16" s="59">
        <f t="shared" si="2"/>
        <v>100.22565984174818</v>
      </c>
      <c r="R16" s="7"/>
    </row>
    <row r="17" spans="1:18" ht="15.9" customHeight="1" x14ac:dyDescent="0.3">
      <c r="A17" s="24">
        <v>4</v>
      </c>
      <c r="B17" s="52">
        <v>33.805263157894743</v>
      </c>
      <c r="C17" s="52">
        <v>33.48354430379748</v>
      </c>
      <c r="D17" s="47">
        <v>33.507142857142853</v>
      </c>
      <c r="E17" s="52">
        <v>33.554000000000002</v>
      </c>
      <c r="F17" s="52">
        <v>33.941176470588232</v>
      </c>
      <c r="G17" s="52">
        <v>33.789784946236558</v>
      </c>
      <c r="H17" s="52">
        <v>33.631</v>
      </c>
      <c r="I17" s="52">
        <v>33.700000000000003</v>
      </c>
      <c r="J17" s="52">
        <v>33.729999999999997</v>
      </c>
      <c r="K17" s="52">
        <v>33.576923076923073</v>
      </c>
      <c r="L17" s="48">
        <v>34</v>
      </c>
      <c r="M17" s="47">
        <f t="shared" si="3"/>
        <v>33.671883481258291</v>
      </c>
      <c r="N17" s="47">
        <f t="shared" si="1"/>
        <v>0.45763216679075214</v>
      </c>
      <c r="O17" s="27">
        <v>32</v>
      </c>
      <c r="P17" s="28">
        <v>36</v>
      </c>
      <c r="Q17" s="59">
        <f t="shared" si="2"/>
        <v>100.47618900045103</v>
      </c>
      <c r="R17" s="7"/>
    </row>
    <row r="18" spans="1:18" ht="15.9" customHeight="1" x14ac:dyDescent="0.3">
      <c r="A18" s="24">
        <v>5</v>
      </c>
      <c r="B18" s="52">
        <v>33.838610038610028</v>
      </c>
      <c r="C18" s="52">
        <v>33.503625</v>
      </c>
      <c r="D18" s="47">
        <v>33.049999999999997</v>
      </c>
      <c r="E18" s="52">
        <v>33.552999999999997</v>
      </c>
      <c r="F18" s="52">
        <v>33.941176470588232</v>
      </c>
      <c r="G18" s="52">
        <v>33.455701754385963</v>
      </c>
      <c r="H18" s="52">
        <v>33.558250000000001</v>
      </c>
      <c r="I18" s="52">
        <v>33.6</v>
      </c>
      <c r="J18" s="52">
        <v>33.659999999999997</v>
      </c>
      <c r="K18" s="52">
        <v>33.979999999999997</v>
      </c>
      <c r="L18" s="48">
        <v>34</v>
      </c>
      <c r="M18" s="47">
        <f t="shared" si="3"/>
        <v>33.614036326358431</v>
      </c>
      <c r="N18" s="47">
        <f>MAX(B18:K18)-MIN(B18:K18)</f>
        <v>0.92999999999999972</v>
      </c>
      <c r="O18" s="27">
        <v>32</v>
      </c>
      <c r="P18" s="28">
        <v>36</v>
      </c>
      <c r="Q18" s="59">
        <f>M18/M$3*100</f>
        <v>100.30357431223224</v>
      </c>
      <c r="R18" s="7"/>
    </row>
    <row r="19" spans="1:18" ht="15.9" customHeight="1" x14ac:dyDescent="0.3">
      <c r="A19" s="24">
        <v>6</v>
      </c>
      <c r="B19" s="52">
        <v>33.757894736842104</v>
      </c>
      <c r="C19" s="52">
        <v>33.464534883720923</v>
      </c>
      <c r="D19" s="47">
        <v>33.099999999999994</v>
      </c>
      <c r="E19" s="52">
        <v>33.512</v>
      </c>
      <c r="F19" s="52">
        <v>34</v>
      </c>
      <c r="G19" s="52">
        <v>33.63472222222223</v>
      </c>
      <c r="H19" s="52">
        <v>33.664999999999999</v>
      </c>
      <c r="I19" s="52">
        <v>33.5</v>
      </c>
      <c r="J19" s="52">
        <v>33.92</v>
      </c>
      <c r="K19" s="52">
        <v>33.36</v>
      </c>
      <c r="L19" s="48">
        <v>34</v>
      </c>
      <c r="M19" s="47">
        <f t="shared" si="3"/>
        <v>33.591415184278524</v>
      </c>
      <c r="N19" s="47">
        <f>MAX(B19:K19)-MIN(B19:K19)</f>
        <v>0.90000000000000568</v>
      </c>
      <c r="O19" s="27">
        <v>32</v>
      </c>
      <c r="P19" s="28">
        <v>36</v>
      </c>
      <c r="Q19" s="59">
        <f>M19/M$3*100</f>
        <v>100.23607330213009</v>
      </c>
      <c r="R19" s="7"/>
    </row>
    <row r="20" spans="1:18" ht="15.9" customHeight="1" x14ac:dyDescent="0.3">
      <c r="A20" s="24">
        <v>7</v>
      </c>
      <c r="B20" s="52">
        <v>33.674999999999997</v>
      </c>
      <c r="C20" s="52">
        <v>33.56055555555556</v>
      </c>
      <c r="D20" s="47">
        <v>33.033333333333331</v>
      </c>
      <c r="E20" s="47">
        <v>33.302</v>
      </c>
      <c r="F20" s="52">
        <v>34</v>
      </c>
      <c r="G20" s="52">
        <v>33.501315789473686</v>
      </c>
      <c r="H20" s="52">
        <v>33.591999999999999</v>
      </c>
      <c r="I20" s="52">
        <v>33.200000000000003</v>
      </c>
      <c r="J20" s="52">
        <v>34.42</v>
      </c>
      <c r="K20" s="52">
        <v>34.283333333333331</v>
      </c>
      <c r="L20" s="48">
        <v>34</v>
      </c>
      <c r="M20" s="47">
        <f t="shared" si="3"/>
        <v>33.656753801169586</v>
      </c>
      <c r="N20" s="47">
        <f>MAX(B20:K20)-MIN(B20:K20)</f>
        <v>1.3866666666666703</v>
      </c>
      <c r="O20" s="27">
        <v>32</v>
      </c>
      <c r="P20" s="28">
        <v>36</v>
      </c>
      <c r="Q20" s="59">
        <f>M20/M$3*100</f>
        <v>100.43104235467592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21"/>
  <sheetViews>
    <sheetView zoomScale="80" workbookViewId="0">
      <selection activeCell="U25" sqref="U25"/>
    </sheetView>
  </sheetViews>
  <sheetFormatPr defaultRowHeight="13.2" x14ac:dyDescent="0.2"/>
  <cols>
    <col min="1" max="1" width="3.77734375" customWidth="1"/>
    <col min="2" max="2" width="9.6640625" customWidth="1"/>
    <col min="3" max="3" width="10.44140625" bestFit="1" customWidth="1"/>
    <col min="4" max="4" width="10.88671875" customWidth="1"/>
    <col min="5" max="5" width="10" customWidth="1"/>
    <col min="6" max="6" width="9.44140625" customWidth="1"/>
    <col min="7" max="7" width="10.33203125" customWidth="1"/>
    <col min="8" max="8" width="9.77734375" customWidth="1"/>
    <col min="9" max="9" width="10.6640625" customWidth="1"/>
    <col min="10" max="10" width="9.6640625" customWidth="1"/>
    <col min="11" max="11" width="10.44140625" style="2" customWidth="1"/>
    <col min="12" max="12" width="8.6640625" customWidth="1"/>
    <col min="13" max="13" width="9.77734375" customWidth="1"/>
    <col min="14" max="14" width="9.44140625" customWidth="1"/>
    <col min="15" max="16" width="2.6640625" customWidth="1"/>
    <col min="17" max="17" width="10.109375" bestFit="1" customWidth="1"/>
  </cols>
  <sheetData>
    <row r="1" spans="1:19" ht="20.100000000000001" customHeight="1" x14ac:dyDescent="0.45">
      <c r="F1" s="18" t="s">
        <v>11</v>
      </c>
    </row>
    <row r="2" spans="1:19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9" ht="15.9" customHeight="1" x14ac:dyDescent="0.3">
      <c r="A3" s="22">
        <v>2</v>
      </c>
      <c r="B3" s="127"/>
      <c r="C3" s="127"/>
      <c r="D3" s="127"/>
      <c r="E3" s="127"/>
      <c r="F3" s="128"/>
      <c r="G3" s="127">
        <v>2.9279166666666669</v>
      </c>
      <c r="H3" s="127"/>
      <c r="I3" s="127">
        <v>2.9569999999999999</v>
      </c>
      <c r="J3" s="127"/>
      <c r="K3" s="127"/>
      <c r="L3" s="53">
        <v>2.96</v>
      </c>
      <c r="M3" s="56">
        <f t="shared" ref="M3" si="0">AVERAGE(B3:K3)</f>
        <v>2.9424583333333336</v>
      </c>
      <c r="N3" s="56">
        <f t="shared" ref="N3:N17" si="1">MAX(B3:K3)-MIN(B3:K3)</f>
        <v>2.9083333333332906E-2</v>
      </c>
      <c r="O3" s="27">
        <v>2.76</v>
      </c>
      <c r="P3" s="28">
        <v>3.16</v>
      </c>
      <c r="Q3" s="59">
        <f>M3/M3*100</f>
        <v>100</v>
      </c>
      <c r="R3" s="29"/>
      <c r="S3" s="29"/>
    </row>
    <row r="4" spans="1:19" ht="15.9" customHeight="1" x14ac:dyDescent="0.3">
      <c r="A4" s="22">
        <v>3</v>
      </c>
      <c r="B4" s="55">
        <v>3.0115624999999997</v>
      </c>
      <c r="C4" s="55"/>
      <c r="D4" s="56">
        <v>3.0438888888888886</v>
      </c>
      <c r="E4" s="55">
        <v>3.0238709677419369</v>
      </c>
      <c r="F4" s="55">
        <v>2.9724999999999997</v>
      </c>
      <c r="G4" s="55">
        <v>2.9183333333333326</v>
      </c>
      <c r="H4" s="55"/>
      <c r="I4" s="55">
        <v>2.97</v>
      </c>
      <c r="J4" s="55">
        <v>2.97</v>
      </c>
      <c r="K4" s="55">
        <v>2.98</v>
      </c>
      <c r="L4" s="53">
        <v>2.96</v>
      </c>
      <c r="M4" s="56">
        <f t="shared" ref="M4:M9" si="2">AVERAGE(B4:K4)</f>
        <v>2.9862694612455196</v>
      </c>
      <c r="N4" s="56">
        <f>MAX(B4:K4)-MIN(B4:K4)</f>
        <v>0.12555555555555609</v>
      </c>
      <c r="O4" s="27">
        <v>2.76</v>
      </c>
      <c r="P4" s="28">
        <v>3.16</v>
      </c>
      <c r="Q4" s="59">
        <f>M4/M$3*100</f>
        <v>101.48892942394039</v>
      </c>
      <c r="R4" s="29"/>
      <c r="S4" s="29"/>
    </row>
    <row r="5" spans="1:19" ht="15.9" customHeight="1" x14ac:dyDescent="0.3">
      <c r="A5" s="22">
        <v>4</v>
      </c>
      <c r="B5" s="55">
        <v>2.9943749999999993</v>
      </c>
      <c r="C5" s="55">
        <v>2.9748863636363625</v>
      </c>
      <c r="D5" s="56">
        <v>3.0557894736842104</v>
      </c>
      <c r="E5" s="55">
        <v>3.0158064516129035</v>
      </c>
      <c r="F5" s="55">
        <v>2.9774999999999996</v>
      </c>
      <c r="G5" s="55">
        <v>2.9228735632183911</v>
      </c>
      <c r="H5" s="55"/>
      <c r="I5" s="55">
        <v>2.99</v>
      </c>
      <c r="J5" s="55">
        <v>2.99</v>
      </c>
      <c r="K5" s="55">
        <v>2.95</v>
      </c>
      <c r="L5" s="53">
        <v>2.96</v>
      </c>
      <c r="M5" s="56">
        <f t="shared" si="2"/>
        <v>2.9856923169057628</v>
      </c>
      <c r="N5" s="56">
        <f>MAX(B5:K5)-MIN(B5:K5)</f>
        <v>0.1329159104658193</v>
      </c>
      <c r="O5" s="27">
        <v>2.76</v>
      </c>
      <c r="P5" s="28">
        <v>3.16</v>
      </c>
      <c r="Q5" s="59">
        <f>M5/M$3*100</f>
        <v>101.46931506498009</v>
      </c>
      <c r="R5" s="29"/>
      <c r="S5" s="29"/>
    </row>
    <row r="6" spans="1:19" ht="15.9" customHeight="1" x14ac:dyDescent="0.3">
      <c r="A6" s="22">
        <v>5</v>
      </c>
      <c r="B6" s="55">
        <v>2.9921875</v>
      </c>
      <c r="C6" s="55">
        <v>2.9808641975308632</v>
      </c>
      <c r="D6" s="56">
        <v>3.0617647058823527</v>
      </c>
      <c r="E6" s="55">
        <v>2.9967741935483874</v>
      </c>
      <c r="F6" s="55">
        <v>2.9755555555555557</v>
      </c>
      <c r="G6" s="55">
        <v>2.921904761904762</v>
      </c>
      <c r="H6" s="55">
        <v>2.9750000000000001</v>
      </c>
      <c r="I6" s="55">
        <v>3.0190000000000001</v>
      </c>
      <c r="J6" s="55">
        <v>3.02</v>
      </c>
      <c r="K6" s="55">
        <v>2.99</v>
      </c>
      <c r="L6" s="53">
        <v>2.96</v>
      </c>
      <c r="M6" s="56">
        <f t="shared" si="2"/>
        <v>2.9933050914421919</v>
      </c>
      <c r="N6" s="56">
        <f t="shared" si="1"/>
        <v>0.13985994397759072</v>
      </c>
      <c r="O6" s="27">
        <v>2.76</v>
      </c>
      <c r="P6" s="28">
        <v>3.16</v>
      </c>
      <c r="Q6" s="59">
        <f t="shared" ref="Q6:Q17" si="3">M6/M$3*100</f>
        <v>101.72803663973235</v>
      </c>
      <c r="R6" s="29"/>
      <c r="S6" s="29"/>
    </row>
    <row r="7" spans="1:19" ht="15.9" customHeight="1" x14ac:dyDescent="0.3">
      <c r="A7" s="22">
        <v>6</v>
      </c>
      <c r="B7" s="55">
        <v>2.995625</v>
      </c>
      <c r="C7" s="55">
        <v>3.0043902439024395</v>
      </c>
      <c r="D7" s="56">
        <v>3.0427777777777774</v>
      </c>
      <c r="E7" s="55">
        <v>3.0083333333333337</v>
      </c>
      <c r="F7" s="55">
        <v>2.9795454545454536</v>
      </c>
      <c r="G7" s="55">
        <v>2.9340350877192982</v>
      </c>
      <c r="H7" s="55">
        <v>2.956</v>
      </c>
      <c r="I7" s="55">
        <v>3.0619999999999998</v>
      </c>
      <c r="J7" s="55">
        <v>2.99</v>
      </c>
      <c r="K7" s="55">
        <v>2.96</v>
      </c>
      <c r="L7" s="53">
        <v>2.96</v>
      </c>
      <c r="M7" s="56">
        <f t="shared" si="2"/>
        <v>2.9932706897278307</v>
      </c>
      <c r="N7" s="56">
        <f>MAX(B7:K7)-MIN(B7:K7)</f>
        <v>0.12796491228070161</v>
      </c>
      <c r="O7" s="27">
        <v>2.76</v>
      </c>
      <c r="P7" s="28">
        <v>3.16</v>
      </c>
      <c r="Q7" s="59">
        <f>M7/M$3*100</f>
        <v>101.72686749099809</v>
      </c>
      <c r="R7" s="29"/>
      <c r="S7" s="29"/>
    </row>
    <row r="8" spans="1:19" ht="15.9" customHeight="1" x14ac:dyDescent="0.3">
      <c r="A8" s="22">
        <v>7</v>
      </c>
      <c r="B8" s="55">
        <v>3.0156249999999996</v>
      </c>
      <c r="C8" s="55">
        <v>2.9926966292134827</v>
      </c>
      <c r="D8" s="56">
        <v>3.0375000000000005</v>
      </c>
      <c r="E8" s="55">
        <v>3.0045161290322588</v>
      </c>
      <c r="F8" s="55">
        <v>2.9747619047619045</v>
      </c>
      <c r="G8" s="55">
        <v>2.9226811594202897</v>
      </c>
      <c r="H8" s="55">
        <v>2.9609999999999999</v>
      </c>
      <c r="I8" s="55">
        <v>3.0209999999999999</v>
      </c>
      <c r="J8" s="55">
        <v>3.01</v>
      </c>
      <c r="K8" s="55">
        <v>2.98</v>
      </c>
      <c r="L8" s="53">
        <v>2.96</v>
      </c>
      <c r="M8" s="56">
        <f t="shared" si="2"/>
        <v>2.9919780822427935</v>
      </c>
      <c r="N8" s="56">
        <f t="shared" si="1"/>
        <v>0.11481884057971081</v>
      </c>
      <c r="O8" s="27">
        <v>2.76</v>
      </c>
      <c r="P8" s="28">
        <v>3.16</v>
      </c>
      <c r="Q8" s="59">
        <f t="shared" si="3"/>
        <v>101.68293798245097</v>
      </c>
      <c r="R8" s="29"/>
      <c r="S8" s="29"/>
    </row>
    <row r="9" spans="1:19" ht="15.9" customHeight="1" x14ac:dyDescent="0.3">
      <c r="A9" s="22">
        <v>8</v>
      </c>
      <c r="B9" s="55">
        <v>3.0153124999999994</v>
      </c>
      <c r="C9" s="55">
        <v>2.9740963855421678</v>
      </c>
      <c r="D9" s="56">
        <v>3.0149999999999997</v>
      </c>
      <c r="E9" s="55">
        <v>3.0174193548387103</v>
      </c>
      <c r="F9" s="55">
        <v>2.9831578947368418</v>
      </c>
      <c r="G9" s="55">
        <v>2.9051086956521739</v>
      </c>
      <c r="H9" s="55">
        <v>2.9590000000000001</v>
      </c>
      <c r="I9" s="55">
        <v>2.9910000000000001</v>
      </c>
      <c r="J9" s="55">
        <v>3.02</v>
      </c>
      <c r="K9" s="55">
        <v>2.95</v>
      </c>
      <c r="L9" s="53">
        <v>2.96</v>
      </c>
      <c r="M9" s="56">
        <f t="shared" si="2"/>
        <v>2.9830094830769887</v>
      </c>
      <c r="N9" s="56">
        <f t="shared" si="1"/>
        <v>0.11489130434782613</v>
      </c>
      <c r="O9" s="27">
        <v>2.76</v>
      </c>
      <c r="P9" s="28">
        <v>3.16</v>
      </c>
      <c r="Q9" s="59">
        <f t="shared" si="3"/>
        <v>101.37813845260868</v>
      </c>
      <c r="R9" s="29"/>
      <c r="S9" s="29"/>
    </row>
    <row r="10" spans="1:19" ht="15.9" customHeight="1" x14ac:dyDescent="0.3">
      <c r="A10" s="22">
        <v>9</v>
      </c>
      <c r="B10" s="55">
        <v>2.9834375</v>
      </c>
      <c r="C10" s="55">
        <v>2.9783333333333326</v>
      </c>
      <c r="D10" s="56">
        <v>3.0124999999999997</v>
      </c>
      <c r="E10" s="55">
        <v>3.0153333333333334</v>
      </c>
      <c r="F10" s="55">
        <v>2.9719047619047618</v>
      </c>
      <c r="G10" s="55">
        <v>2.9118402777777774</v>
      </c>
      <c r="H10" s="55">
        <v>2.9729999999999999</v>
      </c>
      <c r="I10" s="55">
        <v>3.0419999999999998</v>
      </c>
      <c r="J10" s="55">
        <v>3.03</v>
      </c>
      <c r="K10" s="55">
        <v>3.01</v>
      </c>
      <c r="L10" s="53">
        <v>2.96</v>
      </c>
      <c r="M10" s="56">
        <f t="shared" ref="M10:M20" si="4">AVERAGE(B10:K10)</f>
        <v>2.9928349206349205</v>
      </c>
      <c r="N10" s="56">
        <f t="shared" si="1"/>
        <v>0.13015972222222238</v>
      </c>
      <c r="O10" s="27">
        <v>2.76</v>
      </c>
      <c r="P10" s="28">
        <v>3.16</v>
      </c>
      <c r="Q10" s="59">
        <f>M10/M$3*100</f>
        <v>101.71205779639769</v>
      </c>
      <c r="R10" s="29"/>
      <c r="S10" s="29"/>
    </row>
    <row r="11" spans="1:19" ht="15.9" customHeight="1" x14ac:dyDescent="0.3">
      <c r="A11" s="22">
        <v>10</v>
      </c>
      <c r="B11" s="55">
        <v>2.991333333333333</v>
      </c>
      <c r="C11" s="55">
        <v>2.9785915492957735</v>
      </c>
      <c r="D11" s="56">
        <v>3.0047368421052632</v>
      </c>
      <c r="E11" s="55">
        <v>3.0109677419354837</v>
      </c>
      <c r="F11" s="55">
        <v>2.9757142857142851</v>
      </c>
      <c r="G11" s="55">
        <v>2.9179597701149427</v>
      </c>
      <c r="H11" s="55">
        <v>2.9580000000000002</v>
      </c>
      <c r="I11" s="55">
        <v>2.9929999999999999</v>
      </c>
      <c r="J11" s="55">
        <v>3.03</v>
      </c>
      <c r="K11" s="55">
        <v>3.0141666666666667</v>
      </c>
      <c r="L11" s="53">
        <v>2.96</v>
      </c>
      <c r="M11" s="56">
        <f t="shared" si="4"/>
        <v>2.9874470189165754</v>
      </c>
      <c r="N11" s="56">
        <f t="shared" si="1"/>
        <v>0.11204022988505713</v>
      </c>
      <c r="O11" s="27">
        <v>2.76</v>
      </c>
      <c r="P11" s="28">
        <v>3.16</v>
      </c>
      <c r="Q11" s="59">
        <f>M11/M$3*100</f>
        <v>101.52894894291593</v>
      </c>
      <c r="R11" s="29"/>
      <c r="S11" s="29"/>
    </row>
    <row r="12" spans="1:19" ht="15.9" customHeight="1" x14ac:dyDescent="0.3">
      <c r="A12" s="22">
        <v>11</v>
      </c>
      <c r="B12" s="55">
        <v>2.9876315789473686</v>
      </c>
      <c r="C12" s="55">
        <v>2.9880555555555555</v>
      </c>
      <c r="D12" s="56">
        <v>3.040588235294118</v>
      </c>
      <c r="E12" s="55">
        <v>3.0196774193548386</v>
      </c>
      <c r="F12" s="55">
        <v>2.9688888888888894</v>
      </c>
      <c r="G12" s="55">
        <v>2.9206410256410256</v>
      </c>
      <c r="H12" s="55">
        <v>2.9620000000000002</v>
      </c>
      <c r="I12" s="55">
        <v>3.0390000000000001</v>
      </c>
      <c r="J12" s="55">
        <v>3.03</v>
      </c>
      <c r="K12" s="55">
        <v>2.9924999999999997</v>
      </c>
      <c r="L12" s="53">
        <v>2.96</v>
      </c>
      <c r="M12" s="56">
        <f t="shared" si="4"/>
        <v>2.9948982703681799</v>
      </c>
      <c r="N12" s="56">
        <f t="shared" si="1"/>
        <v>0.11994720965309247</v>
      </c>
      <c r="O12" s="27">
        <v>2.76</v>
      </c>
      <c r="P12" s="28">
        <v>3.16</v>
      </c>
      <c r="Q12" s="59">
        <f t="shared" si="3"/>
        <v>101.78218112524435</v>
      </c>
      <c r="R12" s="29"/>
      <c r="S12" s="29"/>
    </row>
    <row r="13" spans="1:19" ht="15.9" customHeight="1" x14ac:dyDescent="0.3">
      <c r="A13" s="22">
        <v>12</v>
      </c>
      <c r="B13" s="55">
        <v>2.9773684210526308</v>
      </c>
      <c r="C13" s="55">
        <v>3.0008108108108118</v>
      </c>
      <c r="D13" s="56">
        <v>3.0243750000000005</v>
      </c>
      <c r="E13" s="55">
        <v>3.0180645161290323</v>
      </c>
      <c r="F13" s="55">
        <v>2.9709999999999996</v>
      </c>
      <c r="G13" s="55">
        <v>2.9047727272727273</v>
      </c>
      <c r="H13" s="55">
        <v>2.9740000000000002</v>
      </c>
      <c r="I13" s="55">
        <v>3.0059999999999998</v>
      </c>
      <c r="J13" s="55">
        <v>3.04</v>
      </c>
      <c r="K13" s="55">
        <v>3.0037500000000001</v>
      </c>
      <c r="L13" s="53">
        <v>2.96</v>
      </c>
      <c r="M13" s="56">
        <f t="shared" si="4"/>
        <v>2.9920141475265205</v>
      </c>
      <c r="N13" s="56">
        <f t="shared" si="1"/>
        <v>0.13522727272727275</v>
      </c>
      <c r="O13" s="27">
        <v>2.76</v>
      </c>
      <c r="P13" s="28">
        <v>3.16</v>
      </c>
      <c r="Q13" s="59">
        <f t="shared" si="3"/>
        <v>101.68416366790309</v>
      </c>
      <c r="R13" s="29"/>
      <c r="S13" s="29"/>
    </row>
    <row r="14" spans="1:19" ht="15.9" customHeight="1" x14ac:dyDescent="0.3">
      <c r="A14" s="22">
        <v>1</v>
      </c>
      <c r="B14" s="55">
        <v>2.9818421052631576</v>
      </c>
      <c r="C14" s="55">
        <v>3.0011594202898553</v>
      </c>
      <c r="D14" s="56">
        <v>3.02</v>
      </c>
      <c r="E14" s="55">
        <v>3.0196774193548386</v>
      </c>
      <c r="F14" s="55">
        <v>2.9717647058823524</v>
      </c>
      <c r="G14" s="55">
        <v>2.9124404761904761</v>
      </c>
      <c r="H14" s="55">
        <v>2.9790000000000001</v>
      </c>
      <c r="I14" s="55">
        <v>2.9620000000000002</v>
      </c>
      <c r="J14" s="55">
        <v>3.03</v>
      </c>
      <c r="K14" s="55">
        <v>2.9983333333333335</v>
      </c>
      <c r="L14" s="53">
        <v>2.96</v>
      </c>
      <c r="M14" s="56">
        <f t="shared" si="4"/>
        <v>2.9876217460314014</v>
      </c>
      <c r="N14" s="56">
        <f t="shared" si="1"/>
        <v>0.11755952380952372</v>
      </c>
      <c r="O14" s="27">
        <v>2.76</v>
      </c>
      <c r="P14" s="28">
        <v>3.16</v>
      </c>
      <c r="Q14" s="59">
        <f t="shared" si="3"/>
        <v>101.53488707678333</v>
      </c>
      <c r="R14" s="29"/>
      <c r="S14" s="29"/>
    </row>
    <row r="15" spans="1:19" ht="15.9" customHeight="1" x14ac:dyDescent="0.3">
      <c r="A15" s="22">
        <v>2</v>
      </c>
      <c r="B15" s="55">
        <v>2.9722104247104242</v>
      </c>
      <c r="C15" s="55">
        <v>3.0136986301369868</v>
      </c>
      <c r="D15" s="56">
        <v>3.0139999999999998</v>
      </c>
      <c r="E15" s="56">
        <v>3.0030000000000001</v>
      </c>
      <c r="F15" s="55">
        <v>2.9680000000000004</v>
      </c>
      <c r="G15" s="55">
        <v>2.9105555555555553</v>
      </c>
      <c r="H15" s="55">
        <v>2.9740000000000002</v>
      </c>
      <c r="I15" s="55">
        <v>3.0139999999999998</v>
      </c>
      <c r="J15" s="55">
        <v>2.98</v>
      </c>
      <c r="K15" s="55">
        <v>3</v>
      </c>
      <c r="L15" s="53">
        <v>2.96</v>
      </c>
      <c r="M15" s="56">
        <f t="shared" si="4"/>
        <v>2.9849464610402965</v>
      </c>
      <c r="N15" s="56">
        <f t="shared" si="1"/>
        <v>0.10344444444444445</v>
      </c>
      <c r="O15" s="27">
        <v>2.76</v>
      </c>
      <c r="P15" s="28">
        <v>3.16</v>
      </c>
      <c r="Q15" s="59">
        <f t="shared" si="3"/>
        <v>101.44396701308021</v>
      </c>
      <c r="R15" s="36"/>
      <c r="S15" s="29"/>
    </row>
    <row r="16" spans="1:19" ht="15.9" customHeight="1" x14ac:dyDescent="0.3">
      <c r="A16" s="22">
        <v>3</v>
      </c>
      <c r="B16" s="55">
        <v>2.9692105263157882</v>
      </c>
      <c r="C16" s="55">
        <v>3.0036708860759491</v>
      </c>
      <c r="D16" s="56">
        <v>3.0161904761904759</v>
      </c>
      <c r="E16" s="55">
        <v>3.0009999999999999</v>
      </c>
      <c r="F16" s="55">
        <v>2.9669565217391303</v>
      </c>
      <c r="G16" s="55">
        <v>2.9372043010752695</v>
      </c>
      <c r="H16" s="55">
        <v>2.9769999999999999</v>
      </c>
      <c r="I16" s="55">
        <v>2.9729999999999999</v>
      </c>
      <c r="J16" s="55">
        <v>2.99</v>
      </c>
      <c r="K16" s="55">
        <v>3.0082142857142857</v>
      </c>
      <c r="L16" s="53">
        <v>2.96</v>
      </c>
      <c r="M16" s="56">
        <f t="shared" si="4"/>
        <v>2.9842446997110894</v>
      </c>
      <c r="N16" s="56">
        <f t="shared" si="1"/>
        <v>7.8986175115206336E-2</v>
      </c>
      <c r="O16" s="27">
        <v>2.76</v>
      </c>
      <c r="P16" s="28">
        <v>3.16</v>
      </c>
      <c r="Q16" s="59">
        <f t="shared" si="3"/>
        <v>101.42011752229023</v>
      </c>
      <c r="R16" s="36"/>
      <c r="S16" s="29"/>
    </row>
    <row r="17" spans="1:19" ht="15.9" customHeight="1" x14ac:dyDescent="0.3">
      <c r="A17" s="24">
        <v>4</v>
      </c>
      <c r="B17" s="55">
        <v>2.9918421052631565</v>
      </c>
      <c r="C17" s="55">
        <v>3.0036708860759491</v>
      </c>
      <c r="D17" s="56">
        <v>3.0205882352941171</v>
      </c>
      <c r="E17" s="55">
        <v>3.0019999999999998</v>
      </c>
      <c r="F17" s="55">
        <v>2.9641176470588237</v>
      </c>
      <c r="G17" s="55">
        <v>2.9225694444444446</v>
      </c>
      <c r="H17" s="55">
        <v>2.9769999999999999</v>
      </c>
      <c r="I17" s="55">
        <v>2.9550000000000001</v>
      </c>
      <c r="J17" s="55">
        <v>2.98</v>
      </c>
      <c r="K17" s="55">
        <v>2.9961538461538462</v>
      </c>
      <c r="L17" s="53">
        <v>2.96</v>
      </c>
      <c r="M17" s="56">
        <f t="shared" si="4"/>
        <v>2.9812942164290339</v>
      </c>
      <c r="N17" s="56">
        <f t="shared" si="1"/>
        <v>9.8018790849672577E-2</v>
      </c>
      <c r="O17" s="27">
        <v>2.76</v>
      </c>
      <c r="P17" s="28">
        <v>3.16</v>
      </c>
      <c r="Q17" s="59">
        <f t="shared" si="3"/>
        <v>101.31984479289824</v>
      </c>
      <c r="R17" s="36"/>
      <c r="S17" s="29"/>
    </row>
    <row r="18" spans="1:19" ht="15.9" customHeight="1" x14ac:dyDescent="0.3">
      <c r="A18" s="24">
        <v>5</v>
      </c>
      <c r="B18" s="55">
        <v>2.9833108108108108</v>
      </c>
      <c r="C18" s="55">
        <v>2.9953750000000001</v>
      </c>
      <c r="D18" s="56">
        <v>3.0676470588235296</v>
      </c>
      <c r="E18" s="55">
        <v>2.996</v>
      </c>
      <c r="F18" s="55">
        <v>2.9594117647058829</v>
      </c>
      <c r="G18" s="55">
        <v>2.913846153846154</v>
      </c>
      <c r="H18" s="55">
        <v>2.9605000000000006</v>
      </c>
      <c r="I18" s="55">
        <v>2.9620000000000002</v>
      </c>
      <c r="J18" s="55">
        <v>2.98</v>
      </c>
      <c r="K18" s="55">
        <v>2.9940000000000002</v>
      </c>
      <c r="L18" s="53">
        <v>2.96</v>
      </c>
      <c r="M18" s="56">
        <f t="shared" si="4"/>
        <v>2.9812090788186376</v>
      </c>
      <c r="N18" s="56">
        <f>MAX(B18:K18)-MIN(B18:K18)</f>
        <v>0.15380090497737564</v>
      </c>
      <c r="O18" s="27">
        <v>2.76</v>
      </c>
      <c r="P18" s="28">
        <v>3.16</v>
      </c>
      <c r="Q18" s="59">
        <f>M18/M$3*100</f>
        <v>101.31695137519266</v>
      </c>
      <c r="R18" s="36"/>
      <c r="S18" s="29"/>
    </row>
    <row r="19" spans="1:19" ht="15.9" customHeight="1" x14ac:dyDescent="0.3">
      <c r="A19" s="24">
        <v>6</v>
      </c>
      <c r="B19" s="55">
        <v>2.9752631578947359</v>
      </c>
      <c r="C19" s="55">
        <v>3.013636363636365</v>
      </c>
      <c r="D19" s="56">
        <v>3.0544999999999995</v>
      </c>
      <c r="E19" s="55">
        <v>2.9910000000000001</v>
      </c>
      <c r="F19" s="55">
        <v>2.9568181818181825</v>
      </c>
      <c r="G19" s="55">
        <v>2.900757575757575</v>
      </c>
      <c r="H19" s="55">
        <v>2.9740000000000002</v>
      </c>
      <c r="I19" s="55">
        <v>2.9590000000000001</v>
      </c>
      <c r="J19" s="55">
        <v>2.99</v>
      </c>
      <c r="K19" s="55">
        <v>2.99</v>
      </c>
      <c r="L19" s="53">
        <v>2.96</v>
      </c>
      <c r="M19" s="56">
        <f t="shared" si="4"/>
        <v>2.9804975279106856</v>
      </c>
      <c r="N19" s="56">
        <f>MAX(B19:K19)-MIN(B19:K19)</f>
        <v>0.15374242424242457</v>
      </c>
      <c r="O19" s="27">
        <v>2.76</v>
      </c>
      <c r="P19" s="28">
        <v>3.16</v>
      </c>
      <c r="Q19" s="59">
        <f>M19/M$3*100</f>
        <v>101.29276918372739</v>
      </c>
      <c r="R19" s="36"/>
      <c r="S19" s="29"/>
    </row>
    <row r="20" spans="1:19" ht="15.9" customHeight="1" x14ac:dyDescent="0.3">
      <c r="A20" s="24">
        <v>7</v>
      </c>
      <c r="B20" s="55">
        <v>2.9709374999999998</v>
      </c>
      <c r="C20" s="55">
        <v>3.0135955056179777</v>
      </c>
      <c r="D20" s="56">
        <v>3.0452941176470585</v>
      </c>
      <c r="E20" s="56">
        <v>2.9849999999999999</v>
      </c>
      <c r="F20" s="55">
        <v>2.9709999999999996</v>
      </c>
      <c r="G20" s="55">
        <v>2.9445454545454552</v>
      </c>
      <c r="H20" s="55">
        <v>2.9740000000000002</v>
      </c>
      <c r="I20" s="55">
        <v>2.984</v>
      </c>
      <c r="J20" s="55">
        <v>2.99</v>
      </c>
      <c r="K20" s="55">
        <v>3.0507692307692311</v>
      </c>
      <c r="L20" s="53">
        <v>2.96</v>
      </c>
      <c r="M20" s="56">
        <f t="shared" si="4"/>
        <v>2.9929141808579725</v>
      </c>
      <c r="N20" s="56">
        <f>MAX(B20:K20)-MIN(B20:K20)</f>
        <v>0.10622377622377588</v>
      </c>
      <c r="O20" s="27">
        <v>2.76</v>
      </c>
      <c r="P20" s="28">
        <v>3.16</v>
      </c>
      <c r="Q20" s="59">
        <f>M20/M$3*100</f>
        <v>101.71475146998871</v>
      </c>
      <c r="R20" s="36"/>
      <c r="S20" s="29"/>
    </row>
    <row r="21" spans="1:19" ht="15.9" customHeight="1" x14ac:dyDescent="0.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41"/>
      <c r="L21" s="29"/>
      <c r="M21" s="29"/>
      <c r="N21" s="29"/>
      <c r="O21" s="29"/>
      <c r="P21" s="29"/>
      <c r="Q21" s="29"/>
      <c r="R21" s="29"/>
      <c r="S21" s="29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0"/>
  <sheetViews>
    <sheetView zoomScale="80" workbookViewId="0">
      <selection activeCell="V30" sqref="V30"/>
    </sheetView>
  </sheetViews>
  <sheetFormatPr defaultRowHeight="13.2" x14ac:dyDescent="0.2"/>
  <cols>
    <col min="1" max="1" width="3.4414062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10.5546875" customWidth="1"/>
    <col min="12" max="12" width="6.88671875" customWidth="1"/>
    <col min="13" max="13" width="9.77734375" customWidth="1"/>
    <col min="14" max="14" width="6.21875" customWidth="1"/>
    <col min="15" max="16" width="2.6640625" customWidth="1"/>
  </cols>
  <sheetData>
    <row r="1" spans="1:18" ht="20.100000000000001" customHeight="1" x14ac:dyDescent="0.45">
      <c r="A1" s="17"/>
      <c r="B1" s="17"/>
      <c r="C1" s="17"/>
      <c r="D1" s="17"/>
      <c r="E1" s="17"/>
      <c r="F1" s="18" t="s">
        <v>52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15.9" customHeight="1" x14ac:dyDescent="0.3">
      <c r="A2" s="19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20" t="s">
        <v>30</v>
      </c>
      <c r="P2" s="21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29"/>
      <c r="G3" s="120">
        <v>97.075757575757592</v>
      </c>
      <c r="H3" s="120"/>
      <c r="I3" s="120">
        <v>97.3</v>
      </c>
      <c r="J3" s="120"/>
      <c r="K3" s="120"/>
      <c r="L3" s="49">
        <v>97</v>
      </c>
      <c r="M3" s="47">
        <f t="shared" ref="M3:M9" si="0">AVERAGE(B3:K3)</f>
        <v>97.187878787878788</v>
      </c>
      <c r="N3" s="47">
        <f>MAX(B3:K3)-MIN(B3:K3)</f>
        <v>0.22424242424240504</v>
      </c>
      <c r="O3" s="20">
        <v>92</v>
      </c>
      <c r="P3" s="21">
        <v>102</v>
      </c>
      <c r="Q3" s="59">
        <f>M3/M3*100</f>
        <v>100</v>
      </c>
    </row>
    <row r="4" spans="1:18" ht="15.9" customHeight="1" x14ac:dyDescent="0.3">
      <c r="A4" s="22">
        <v>3</v>
      </c>
      <c r="B4" s="51">
        <v>97.03125</v>
      </c>
      <c r="C4" s="52"/>
      <c r="D4" s="47">
        <v>96.764705882352942</v>
      </c>
      <c r="E4" s="47">
        <v>98.193548387096769</v>
      </c>
      <c r="F4" s="51">
        <v>98.4</v>
      </c>
      <c r="G4" s="51">
        <v>96.920000000000016</v>
      </c>
      <c r="H4" s="51"/>
      <c r="I4" s="51">
        <v>97.2</v>
      </c>
      <c r="J4" s="51">
        <v>97</v>
      </c>
      <c r="K4" s="51">
        <v>95.1</v>
      </c>
      <c r="L4" s="49">
        <v>97</v>
      </c>
      <c r="M4" s="47">
        <f t="shared" si="0"/>
        <v>97.07618803368122</v>
      </c>
      <c r="N4" s="47">
        <f>MAX(B4:K4)-MIN(B4:K4)</f>
        <v>3.3000000000000114</v>
      </c>
      <c r="O4" s="20">
        <v>92</v>
      </c>
      <c r="P4" s="21">
        <v>102</v>
      </c>
      <c r="Q4" s="59">
        <f>M4/M4*100</f>
        <v>100</v>
      </c>
    </row>
    <row r="5" spans="1:18" ht="15.9" customHeight="1" x14ac:dyDescent="0.3">
      <c r="A5" s="22">
        <v>4</v>
      </c>
      <c r="B5" s="51">
        <v>97.1875</v>
      </c>
      <c r="C5" s="52">
        <v>95.94942528735632</v>
      </c>
      <c r="D5" s="47">
        <v>96.666666666666671</v>
      </c>
      <c r="E5" s="47">
        <v>98.225806451612897</v>
      </c>
      <c r="F5" s="51">
        <v>98.4</v>
      </c>
      <c r="G5" s="51">
        <v>97.419191919191917</v>
      </c>
      <c r="H5" s="51"/>
      <c r="I5" s="51">
        <v>98</v>
      </c>
      <c r="J5" s="51">
        <v>97.1</v>
      </c>
      <c r="K5" s="51">
        <v>96.4</v>
      </c>
      <c r="L5" s="49">
        <v>97</v>
      </c>
      <c r="M5" s="47">
        <f t="shared" si="0"/>
        <v>97.260954480536427</v>
      </c>
      <c r="N5" s="47">
        <f>MAX(B5:K5)-MIN(B5:K5)</f>
        <v>2.4505747126436859</v>
      </c>
      <c r="O5" s="20">
        <v>92</v>
      </c>
      <c r="P5" s="21">
        <v>102</v>
      </c>
      <c r="Q5" s="59">
        <f>M5/M$3*100</f>
        <v>100.0751901302601</v>
      </c>
    </row>
    <row r="6" spans="1:18" ht="15.9" customHeight="1" x14ac:dyDescent="0.3">
      <c r="A6" s="22">
        <v>5</v>
      </c>
      <c r="B6" s="51">
        <v>97.3125</v>
      </c>
      <c r="C6" s="52">
        <v>95.926666666666648</v>
      </c>
      <c r="D6" s="47">
        <v>96.578947368421055</v>
      </c>
      <c r="E6" s="47">
        <v>98.032258064516128</v>
      </c>
      <c r="F6" s="51">
        <v>98.444444444444443</v>
      </c>
      <c r="G6" s="51">
        <v>97.563218390804565</v>
      </c>
      <c r="H6" s="51">
        <v>98.691999999999993</v>
      </c>
      <c r="I6" s="51">
        <v>97.7</v>
      </c>
      <c r="J6" s="51">
        <v>97.58</v>
      </c>
      <c r="K6" s="51">
        <v>95.3</v>
      </c>
      <c r="L6" s="49">
        <v>97</v>
      </c>
      <c r="M6" s="47">
        <f t="shared" si="0"/>
        <v>97.313003493485297</v>
      </c>
      <c r="N6" s="47">
        <f>MAX(B6:K6)-MIN(B6:K6)</f>
        <v>3.3919999999999959</v>
      </c>
      <c r="O6" s="20">
        <v>92</v>
      </c>
      <c r="P6" s="21">
        <v>102</v>
      </c>
      <c r="Q6" s="59">
        <f t="shared" ref="Q6:Q20" si="1">M6/M$3*100</f>
        <v>100.1287451760107</v>
      </c>
    </row>
    <row r="7" spans="1:18" ht="15.9" customHeight="1" x14ac:dyDescent="0.3">
      <c r="A7" s="22">
        <v>6</v>
      </c>
      <c r="B7" s="51">
        <v>96.84375</v>
      </c>
      <c r="C7" s="52">
        <v>96.024691358024711</v>
      </c>
      <c r="D7" s="47">
        <v>96.45</v>
      </c>
      <c r="E7" s="47">
        <v>97.8</v>
      </c>
      <c r="F7" s="51">
        <v>97.818181818181813</v>
      </c>
      <c r="G7" s="51">
        <v>96.984848484848499</v>
      </c>
      <c r="H7" s="51">
        <v>98.537999999999997</v>
      </c>
      <c r="I7" s="51">
        <v>98.7</v>
      </c>
      <c r="J7" s="51">
        <v>97.31</v>
      </c>
      <c r="K7" s="51">
        <v>95.8</v>
      </c>
      <c r="L7" s="49">
        <v>97</v>
      </c>
      <c r="M7" s="47">
        <f t="shared" si="0"/>
        <v>97.226947166105489</v>
      </c>
      <c r="N7" s="47">
        <f>MAX(B5:K5)-MIN(B5:K5)</f>
        <v>2.4505747126436859</v>
      </c>
      <c r="O7" s="20">
        <v>92</v>
      </c>
      <c r="P7" s="21">
        <v>102</v>
      </c>
      <c r="Q7" s="59">
        <f>M7/M$3*100</f>
        <v>100.04019881770645</v>
      </c>
    </row>
    <row r="8" spans="1:18" ht="15.9" customHeight="1" x14ac:dyDescent="0.3">
      <c r="A8" s="22">
        <v>7</v>
      </c>
      <c r="B8" s="51">
        <v>96.875</v>
      </c>
      <c r="C8" s="52">
        <v>95.944827586206884</v>
      </c>
      <c r="D8" s="47">
        <v>96.5</v>
      </c>
      <c r="E8" s="47">
        <v>97.58064516129032</v>
      </c>
      <c r="F8" s="51">
        <v>97.857142857142861</v>
      </c>
      <c r="G8" s="51">
        <v>97.0625</v>
      </c>
      <c r="H8" s="51">
        <v>98.168999999999997</v>
      </c>
      <c r="I8" s="51">
        <v>97.6</v>
      </c>
      <c r="J8" s="51">
        <v>97.32</v>
      </c>
      <c r="K8" s="51">
        <v>98.4</v>
      </c>
      <c r="L8" s="49">
        <v>97</v>
      </c>
      <c r="M8" s="47">
        <f t="shared" si="0"/>
        <v>97.330911560463989</v>
      </c>
      <c r="N8" s="47">
        <f t="shared" ref="N8:N20" si="2">MAX(B8:K8)-MIN(B8:K8)</f>
        <v>2.4551724137931217</v>
      </c>
      <c r="O8" s="20">
        <v>92</v>
      </c>
      <c r="P8" s="21">
        <v>102</v>
      </c>
      <c r="Q8" s="59">
        <f t="shared" si="1"/>
        <v>100.14717141105362</v>
      </c>
    </row>
    <row r="9" spans="1:18" ht="15.9" customHeight="1" x14ac:dyDescent="0.3">
      <c r="A9" s="22">
        <v>8</v>
      </c>
      <c r="B9" s="51">
        <v>97.125</v>
      </c>
      <c r="C9" s="52">
        <v>96.001204819277092</v>
      </c>
      <c r="D9" s="47">
        <v>96.5</v>
      </c>
      <c r="E9" s="47">
        <v>97.709677419354833</v>
      </c>
      <c r="F9" s="51">
        <v>97.94736842105263</v>
      </c>
      <c r="G9" s="51">
        <v>97.416666666666671</v>
      </c>
      <c r="H9" s="51">
        <v>97.063000000000002</v>
      </c>
      <c r="I9" s="51">
        <v>96.8</v>
      </c>
      <c r="J9" s="51">
        <v>97.93</v>
      </c>
      <c r="K9" s="51">
        <v>95.8</v>
      </c>
      <c r="L9" s="49">
        <v>97</v>
      </c>
      <c r="M9" s="47">
        <f t="shared" si="0"/>
        <v>97.029291732635102</v>
      </c>
      <c r="N9" s="47">
        <f t="shared" si="2"/>
        <v>2.1473684210526329</v>
      </c>
      <c r="O9" s="20">
        <v>92</v>
      </c>
      <c r="P9" s="21">
        <v>102</v>
      </c>
      <c r="Q9" s="59">
        <f t="shared" si="1"/>
        <v>99.8368242447293</v>
      </c>
    </row>
    <row r="10" spans="1:18" ht="15.9" customHeight="1" x14ac:dyDescent="0.3">
      <c r="A10" s="22">
        <v>9</v>
      </c>
      <c r="B10" s="51">
        <v>96.96875</v>
      </c>
      <c r="C10" s="52">
        <v>96.035000000000025</v>
      </c>
      <c r="D10" s="47">
        <v>96.333333333333329</v>
      </c>
      <c r="E10" s="47">
        <v>98.033333333333331</v>
      </c>
      <c r="F10" s="51">
        <v>97.571428571428569</v>
      </c>
      <c r="G10" s="51">
        <v>96.777777777777786</v>
      </c>
      <c r="H10" s="51">
        <v>97.016000000000005</v>
      </c>
      <c r="I10" s="51">
        <v>97.2</v>
      </c>
      <c r="J10" s="51">
        <v>97.58</v>
      </c>
      <c r="K10" s="51">
        <v>98</v>
      </c>
      <c r="L10" s="49">
        <v>97</v>
      </c>
      <c r="M10" s="47">
        <f t="shared" ref="M10:M20" si="3">AVERAGE(B10:K10)</f>
        <v>97.151562301587305</v>
      </c>
      <c r="N10" s="47">
        <f t="shared" si="2"/>
        <v>1.9983333333333064</v>
      </c>
      <c r="O10" s="20">
        <v>92</v>
      </c>
      <c r="P10" s="21">
        <v>102</v>
      </c>
      <c r="Q10" s="59">
        <f>M10/M$3*100</f>
        <v>99.962632699937046</v>
      </c>
    </row>
    <row r="11" spans="1:18" ht="15.9" customHeight="1" x14ac:dyDescent="0.3">
      <c r="A11" s="22">
        <v>10</v>
      </c>
      <c r="B11" s="51">
        <v>97</v>
      </c>
      <c r="C11" s="52">
        <v>96.21666666666664</v>
      </c>
      <c r="D11" s="47">
        <v>96.6</v>
      </c>
      <c r="E11" s="47">
        <v>97.806451612903231</v>
      </c>
      <c r="F11" s="51">
        <v>97.523809523809518</v>
      </c>
      <c r="G11" s="51">
        <v>97.113095238095255</v>
      </c>
      <c r="H11" s="51">
        <v>97.760999999999996</v>
      </c>
      <c r="I11" s="51">
        <v>97</v>
      </c>
      <c r="J11" s="51">
        <v>97.04</v>
      </c>
      <c r="K11" s="51">
        <v>97.333333333333329</v>
      </c>
      <c r="L11" s="49">
        <v>97</v>
      </c>
      <c r="M11" s="47">
        <f t="shared" si="3"/>
        <v>97.139435637480787</v>
      </c>
      <c r="N11" s="47">
        <f t="shared" si="2"/>
        <v>1.5897849462365912</v>
      </c>
      <c r="O11" s="20">
        <v>92</v>
      </c>
      <c r="P11" s="21">
        <v>102</v>
      </c>
      <c r="Q11" s="59">
        <f>M11/M$3*100</f>
        <v>99.950155152059921</v>
      </c>
    </row>
    <row r="12" spans="1:18" ht="15.9" customHeight="1" x14ac:dyDescent="0.3">
      <c r="A12" s="22">
        <v>11</v>
      </c>
      <c r="B12" s="51">
        <v>97.34210526315789</v>
      </c>
      <c r="C12" s="52">
        <v>96.286111111111111</v>
      </c>
      <c r="D12" s="47">
        <v>96.5</v>
      </c>
      <c r="E12" s="47">
        <v>98.193548387096769</v>
      </c>
      <c r="F12" s="51">
        <v>97.5</v>
      </c>
      <c r="G12" s="51">
        <v>96.461538461538481</v>
      </c>
      <c r="H12" s="51">
        <v>97.902000000000001</v>
      </c>
      <c r="I12" s="51">
        <v>96.1</v>
      </c>
      <c r="J12" s="51">
        <v>96.61</v>
      </c>
      <c r="K12" s="51">
        <v>100.66666666666667</v>
      </c>
      <c r="L12" s="49">
        <v>97</v>
      </c>
      <c r="M12" s="47">
        <f t="shared" si="3"/>
        <v>97.356196988957095</v>
      </c>
      <c r="N12" s="47">
        <f t="shared" si="2"/>
        <v>4.5666666666666771</v>
      </c>
      <c r="O12" s="20">
        <v>92</v>
      </c>
      <c r="P12" s="21">
        <v>102</v>
      </c>
      <c r="Q12" s="59">
        <f t="shared" si="1"/>
        <v>100.1731884708027</v>
      </c>
    </row>
    <row r="13" spans="1:18" ht="15.9" customHeight="1" x14ac:dyDescent="0.3">
      <c r="A13" s="22">
        <v>12</v>
      </c>
      <c r="B13" s="51">
        <v>97.026315789473685</v>
      </c>
      <c r="C13" s="52">
        <v>96.0256756756757</v>
      </c>
      <c r="D13" s="47">
        <v>96.111111111111114</v>
      </c>
      <c r="E13" s="47">
        <v>97.838709677419359</v>
      </c>
      <c r="F13" s="51">
        <v>97.4</v>
      </c>
      <c r="G13" s="51">
        <v>96.095959595959599</v>
      </c>
      <c r="H13" s="51">
        <v>98.155000000000001</v>
      </c>
      <c r="I13" s="51">
        <v>97.3</v>
      </c>
      <c r="J13" s="51">
        <v>95.85</v>
      </c>
      <c r="K13" s="51">
        <v>99.75</v>
      </c>
      <c r="L13" s="49">
        <v>97</v>
      </c>
      <c r="M13" s="47">
        <f t="shared" si="3"/>
        <v>97.155277184963936</v>
      </c>
      <c r="N13" s="47">
        <f t="shared" si="2"/>
        <v>3.9000000000000057</v>
      </c>
      <c r="O13" s="20">
        <v>92</v>
      </c>
      <c r="P13" s="21">
        <v>102</v>
      </c>
      <c r="Q13" s="59">
        <f t="shared" si="1"/>
        <v>99.966455073079629</v>
      </c>
    </row>
    <row r="14" spans="1:18" ht="15.9" customHeight="1" x14ac:dyDescent="0.3">
      <c r="A14" s="22">
        <v>1</v>
      </c>
      <c r="B14" s="51">
        <v>97.60526315789474</v>
      </c>
      <c r="C14" s="52">
        <v>96.215942028985495</v>
      </c>
      <c r="D14" s="47">
        <v>96.4375</v>
      </c>
      <c r="E14" s="47">
        <v>98.193548387096769</v>
      </c>
      <c r="F14" s="51">
        <v>97.235294117647058</v>
      </c>
      <c r="G14" s="51">
        <v>96.066666666666663</v>
      </c>
      <c r="H14" s="51">
        <v>98.525999999999996</v>
      </c>
      <c r="I14" s="51">
        <v>96.7</v>
      </c>
      <c r="J14" s="51">
        <v>99.4</v>
      </c>
      <c r="K14" s="51">
        <v>100.08333333333333</v>
      </c>
      <c r="L14" s="49">
        <v>97</v>
      </c>
      <c r="M14" s="47">
        <f t="shared" si="3"/>
        <v>97.6463547691624</v>
      </c>
      <c r="N14" s="47">
        <f t="shared" si="2"/>
        <v>4.0166666666666657</v>
      </c>
      <c r="O14" s="20">
        <v>92</v>
      </c>
      <c r="P14" s="21">
        <v>102</v>
      </c>
      <c r="Q14" s="59">
        <f t="shared" si="1"/>
        <v>100.47174193634196</v>
      </c>
    </row>
    <row r="15" spans="1:18" ht="15.9" customHeight="1" x14ac:dyDescent="0.3">
      <c r="A15" s="22">
        <v>2</v>
      </c>
      <c r="B15" s="51">
        <v>97.501930501930502</v>
      </c>
      <c r="C15" s="52">
        <v>96.185915492957719</v>
      </c>
      <c r="D15" s="47">
        <v>96.2</v>
      </c>
      <c r="E15" s="47">
        <v>98.125</v>
      </c>
      <c r="F15" s="51">
        <v>97.13333333333334</v>
      </c>
      <c r="G15" s="51">
        <v>96.436666666666682</v>
      </c>
      <c r="H15" s="51">
        <v>98.143000000000001</v>
      </c>
      <c r="I15" s="51">
        <v>96.5</v>
      </c>
      <c r="J15" s="51">
        <v>99.07</v>
      </c>
      <c r="K15" s="51">
        <v>100.07692307692308</v>
      </c>
      <c r="L15" s="49">
        <v>97</v>
      </c>
      <c r="M15" s="47">
        <f t="shared" si="3"/>
        <v>97.537276907181123</v>
      </c>
      <c r="N15" s="47">
        <f t="shared" si="2"/>
        <v>3.8910075839653615</v>
      </c>
      <c r="O15" s="20">
        <v>92</v>
      </c>
      <c r="P15" s="21">
        <v>102</v>
      </c>
      <c r="Q15" s="59">
        <f t="shared" si="1"/>
        <v>100.35950791771569</v>
      </c>
      <c r="R15" s="7"/>
    </row>
    <row r="16" spans="1:18" ht="15.9" customHeight="1" x14ac:dyDescent="0.3">
      <c r="A16" s="22">
        <v>3</v>
      </c>
      <c r="B16" s="51">
        <v>96.973684210526315</v>
      </c>
      <c r="C16" s="52">
        <v>95.99012345679013</v>
      </c>
      <c r="D16" s="47">
        <v>96.583333333333329</v>
      </c>
      <c r="E16" s="47">
        <v>98.521000000000001</v>
      </c>
      <c r="F16" s="51">
        <v>96.869565217391298</v>
      </c>
      <c r="G16" s="51">
        <v>96.252252252252262</v>
      </c>
      <c r="H16" s="51">
        <v>97.944000000000003</v>
      </c>
      <c r="I16" s="51">
        <v>96</v>
      </c>
      <c r="J16" s="51">
        <v>98.78</v>
      </c>
      <c r="K16" s="51">
        <v>98</v>
      </c>
      <c r="L16" s="49">
        <v>97</v>
      </c>
      <c r="M16" s="47">
        <f t="shared" si="3"/>
        <v>97.191395847029327</v>
      </c>
      <c r="N16" s="47">
        <f t="shared" si="2"/>
        <v>2.7898765432098713</v>
      </c>
      <c r="O16" s="20">
        <v>92</v>
      </c>
      <c r="P16" s="21">
        <v>102</v>
      </c>
      <c r="Q16" s="59">
        <f t="shared" si="1"/>
        <v>100.003618824893</v>
      </c>
      <c r="R16" s="7"/>
    </row>
    <row r="17" spans="1:18" ht="15.9" customHeight="1" x14ac:dyDescent="0.3">
      <c r="A17" s="24">
        <v>4</v>
      </c>
      <c r="B17" s="51">
        <v>97.421052631578945</v>
      </c>
      <c r="C17" s="52">
        <v>95.99012345679013</v>
      </c>
      <c r="D17" s="47">
        <v>96.5</v>
      </c>
      <c r="E17" s="47">
        <v>98.408000000000001</v>
      </c>
      <c r="F17" s="51">
        <v>96.764705882352942</v>
      </c>
      <c r="G17" s="51">
        <v>96.907142857142844</v>
      </c>
      <c r="H17" s="51">
        <v>97.944000000000003</v>
      </c>
      <c r="I17" s="51">
        <v>96.4</v>
      </c>
      <c r="J17" s="51">
        <v>98.59</v>
      </c>
      <c r="K17" s="51">
        <v>100</v>
      </c>
      <c r="L17" s="49">
        <v>97</v>
      </c>
      <c r="M17" s="47">
        <f t="shared" si="3"/>
        <v>97.492502482786477</v>
      </c>
      <c r="N17" s="47">
        <f t="shared" si="2"/>
        <v>4.0098765432098702</v>
      </c>
      <c r="O17" s="20">
        <v>92</v>
      </c>
      <c r="P17" s="21">
        <v>102</v>
      </c>
      <c r="Q17" s="59">
        <f t="shared" si="1"/>
        <v>100.31343794998608</v>
      </c>
      <c r="R17" s="7"/>
    </row>
    <row r="18" spans="1:18" ht="15.9" customHeight="1" thickBot="1" x14ac:dyDescent="0.35">
      <c r="A18" s="24">
        <v>5</v>
      </c>
      <c r="B18" s="51">
        <v>97.333011583011583</v>
      </c>
      <c r="C18" s="52">
        <v>96.327500000000015</v>
      </c>
      <c r="D18" s="47">
        <v>96.25</v>
      </c>
      <c r="E18" s="51">
        <v>98.009</v>
      </c>
      <c r="F18" s="51">
        <v>97.058823529411768</v>
      </c>
      <c r="G18" s="51">
        <v>96.885714285714286</v>
      </c>
      <c r="H18" s="51">
        <v>98.008200000000002</v>
      </c>
      <c r="I18" s="51">
        <v>96.1</v>
      </c>
      <c r="J18" s="51">
        <v>99</v>
      </c>
      <c r="K18" s="51">
        <v>99.8</v>
      </c>
      <c r="L18" s="49">
        <v>97</v>
      </c>
      <c r="M18" s="47">
        <f t="shared" si="3"/>
        <v>97.477224939813766</v>
      </c>
      <c r="N18" s="47">
        <f t="shared" si="2"/>
        <v>3.7000000000000028</v>
      </c>
      <c r="O18" s="20">
        <v>92</v>
      </c>
      <c r="P18" s="21">
        <v>102</v>
      </c>
      <c r="Q18" s="59">
        <f t="shared" si="1"/>
        <v>100.29771835288895</v>
      </c>
      <c r="R18" s="7"/>
    </row>
    <row r="19" spans="1:18" ht="15.9" customHeight="1" thickTop="1" x14ac:dyDescent="0.3">
      <c r="A19" s="24">
        <v>6</v>
      </c>
      <c r="B19" s="51">
        <v>97.078947368421055</v>
      </c>
      <c r="C19" s="52">
        <v>96.595348837209357</v>
      </c>
      <c r="D19" s="47">
        <v>95.772727272727266</v>
      </c>
      <c r="E19" s="214">
        <v>97.227999999999994</v>
      </c>
      <c r="F19" s="51">
        <v>98.045454545454547</v>
      </c>
      <c r="G19" s="51">
        <v>96.972222222222229</v>
      </c>
      <c r="H19" s="51">
        <v>97.721000000000004</v>
      </c>
      <c r="I19" s="51">
        <v>95.9</v>
      </c>
      <c r="J19" s="51">
        <v>99.67</v>
      </c>
      <c r="K19" s="51">
        <v>100.9</v>
      </c>
      <c r="L19" s="49">
        <v>97</v>
      </c>
      <c r="M19" s="47">
        <f t="shared" si="3"/>
        <v>97.588370024603449</v>
      </c>
      <c r="N19" s="47">
        <f t="shared" si="2"/>
        <v>5.1272727272727394</v>
      </c>
      <c r="O19" s="20">
        <v>92</v>
      </c>
      <c r="P19" s="21">
        <v>102</v>
      </c>
      <c r="Q19" s="59">
        <f t="shared" si="1"/>
        <v>100.41207940920161</v>
      </c>
    </row>
    <row r="20" spans="1:18" ht="15.9" customHeight="1" x14ac:dyDescent="0.3">
      <c r="A20" s="24">
        <v>7</v>
      </c>
      <c r="B20" s="51">
        <v>96.78125</v>
      </c>
      <c r="C20" s="52">
        <v>96.989887640449467</v>
      </c>
      <c r="D20" s="47">
        <v>96.78947368421052</v>
      </c>
      <c r="E20" s="47">
        <v>97.141000000000005</v>
      </c>
      <c r="F20" s="51">
        <v>98.15</v>
      </c>
      <c r="G20" s="51">
        <v>97.329545454545453</v>
      </c>
      <c r="H20" s="51">
        <v>97.168999999999997</v>
      </c>
      <c r="I20" s="51">
        <v>96</v>
      </c>
      <c r="J20" s="51">
        <v>99.81</v>
      </c>
      <c r="K20" s="51">
        <v>101.53846153846153</v>
      </c>
      <c r="L20" s="49">
        <v>97</v>
      </c>
      <c r="M20" s="47">
        <f t="shared" si="3"/>
        <v>97.76986183176669</v>
      </c>
      <c r="N20" s="47">
        <f t="shared" si="2"/>
        <v>5.538461538461533</v>
      </c>
      <c r="O20" s="20">
        <v>92</v>
      </c>
      <c r="P20" s="21">
        <v>102</v>
      </c>
      <c r="Q20" s="59">
        <f t="shared" si="1"/>
        <v>100.5988226630176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0"/>
  <sheetViews>
    <sheetView zoomScale="80" workbookViewId="0">
      <selection activeCell="U28" sqref="U28"/>
    </sheetView>
  </sheetViews>
  <sheetFormatPr defaultRowHeight="13.2" x14ac:dyDescent="0.2"/>
  <cols>
    <col min="1" max="1" width="3.664062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10.664062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6.109375" customWidth="1"/>
    <col min="15" max="16" width="2.6640625" customWidth="1"/>
  </cols>
  <sheetData>
    <row r="1" spans="1:18" ht="20.100000000000001" customHeight="1" x14ac:dyDescent="0.45">
      <c r="F1" s="18" t="s">
        <v>62</v>
      </c>
    </row>
    <row r="2" spans="1:18" ht="15.9" customHeight="1" x14ac:dyDescent="0.3">
      <c r="A2" s="19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20" t="s">
        <v>30</v>
      </c>
      <c r="P2" s="21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16"/>
      <c r="G3" s="120">
        <v>78.354166666666643</v>
      </c>
      <c r="H3" s="120"/>
      <c r="I3" s="120">
        <v>78.8</v>
      </c>
      <c r="J3" s="120"/>
      <c r="K3" s="120"/>
      <c r="L3" s="48">
        <v>79</v>
      </c>
      <c r="M3" s="47">
        <f t="shared" ref="M3" si="0">AVERAGE(B3:K3)</f>
        <v>78.57708333333332</v>
      </c>
      <c r="N3" s="47">
        <f t="shared" ref="N3:N17" si="1">MAX(B3:K3)-MIN(B3:K3)</f>
        <v>0.44583333333335418</v>
      </c>
      <c r="O3" s="20">
        <v>75</v>
      </c>
      <c r="P3" s="21">
        <v>83</v>
      </c>
      <c r="Q3" s="59">
        <f>M3/M3*100</f>
        <v>100</v>
      </c>
    </row>
    <row r="4" spans="1:18" ht="15.9" customHeight="1" x14ac:dyDescent="0.3">
      <c r="A4" s="22">
        <v>3</v>
      </c>
      <c r="B4" s="52">
        <v>78.96875</v>
      </c>
      <c r="C4" s="52"/>
      <c r="D4" s="47">
        <v>80.1875</v>
      </c>
      <c r="E4" s="52">
        <v>79.193548387096769</v>
      </c>
      <c r="F4" s="52">
        <v>77.900000000000006</v>
      </c>
      <c r="G4" s="52">
        <v>77.317307692307693</v>
      </c>
      <c r="H4" s="51"/>
      <c r="I4" s="52">
        <v>78.599999999999994</v>
      </c>
      <c r="J4" s="52">
        <v>79</v>
      </c>
      <c r="K4" s="52">
        <v>78.2</v>
      </c>
      <c r="L4" s="48">
        <v>79</v>
      </c>
      <c r="M4" s="47">
        <f t="shared" ref="M4:M9" si="2">AVERAGE(B4:K4)</f>
        <v>78.670888259925562</v>
      </c>
      <c r="N4" s="47">
        <f>MAX(B4:K4)-MIN(B4:K4)</f>
        <v>2.8701923076923066</v>
      </c>
      <c r="O4" s="20">
        <v>75</v>
      </c>
      <c r="P4" s="21">
        <v>83</v>
      </c>
      <c r="Q4" s="59">
        <f>M4/M4*100</f>
        <v>100</v>
      </c>
    </row>
    <row r="5" spans="1:18" ht="15.9" customHeight="1" x14ac:dyDescent="0.3">
      <c r="A5" s="22">
        <v>4</v>
      </c>
      <c r="B5" s="52">
        <v>78.59375</v>
      </c>
      <c r="C5" s="52">
        <v>78.381609195402305</v>
      </c>
      <c r="D5" s="47">
        <v>79.5</v>
      </c>
      <c r="E5" s="52">
        <v>79.483870967741936</v>
      </c>
      <c r="F5" s="52">
        <v>78.099999999999994</v>
      </c>
      <c r="G5" s="52">
        <v>77.351851851851848</v>
      </c>
      <c r="H5" s="51"/>
      <c r="I5" s="52">
        <v>80.7</v>
      </c>
      <c r="J5" s="52">
        <v>79.25</v>
      </c>
      <c r="K5" s="52">
        <v>78.099999999999994</v>
      </c>
      <c r="L5" s="48">
        <v>79</v>
      </c>
      <c r="M5" s="47">
        <f t="shared" si="2"/>
        <v>78.829009112777342</v>
      </c>
      <c r="N5" s="47">
        <f>MAX(B5:K5)-MIN(B5:K5)</f>
        <v>3.3481481481481552</v>
      </c>
      <c r="O5" s="20">
        <v>75</v>
      </c>
      <c r="P5" s="21">
        <v>83</v>
      </c>
      <c r="Q5" s="59">
        <f>M5/M$3*100</f>
        <v>100.32060973601592</v>
      </c>
    </row>
    <row r="6" spans="1:18" ht="15.9" customHeight="1" x14ac:dyDescent="0.3">
      <c r="A6" s="22">
        <v>5</v>
      </c>
      <c r="B6" s="52">
        <v>79.125</v>
      </c>
      <c r="C6" s="52">
        <v>78.28133333333335</v>
      </c>
      <c r="D6" s="47">
        <v>80.333333333333329</v>
      </c>
      <c r="E6" s="52">
        <v>79.709677419354833</v>
      </c>
      <c r="F6" s="52">
        <v>77.888888888888886</v>
      </c>
      <c r="G6" s="52">
        <v>77.333333333333329</v>
      </c>
      <c r="H6" s="51">
        <v>79.230999999999995</v>
      </c>
      <c r="I6" s="52">
        <v>79.900000000000006</v>
      </c>
      <c r="J6" s="52">
        <v>79.28</v>
      </c>
      <c r="K6" s="52">
        <v>76.3</v>
      </c>
      <c r="L6" s="48">
        <v>79</v>
      </c>
      <c r="M6" s="47">
        <f t="shared" si="2"/>
        <v>78.738256630824353</v>
      </c>
      <c r="N6" s="47">
        <f t="shared" si="1"/>
        <v>4.0333333333333314</v>
      </c>
      <c r="O6" s="20">
        <v>75</v>
      </c>
      <c r="P6" s="21">
        <v>83</v>
      </c>
      <c r="Q6" s="59">
        <f t="shared" ref="Q6:Q17" si="3">M6/M$3*100</f>
        <v>100.2051148892958</v>
      </c>
    </row>
    <row r="7" spans="1:18" ht="15.9" customHeight="1" x14ac:dyDescent="0.3">
      <c r="A7" s="22">
        <v>6</v>
      </c>
      <c r="B7" s="52">
        <v>78.59375</v>
      </c>
      <c r="C7" s="52">
        <v>79.667901234567893</v>
      </c>
      <c r="D7" s="47">
        <v>81.599999999999994</v>
      </c>
      <c r="E7" s="52">
        <v>79.2</v>
      </c>
      <c r="F7" s="52">
        <v>78.545454545454547</v>
      </c>
      <c r="G7" s="52">
        <v>77.446969696969703</v>
      </c>
      <c r="H7" s="51">
        <v>78.691999999999993</v>
      </c>
      <c r="I7" s="52">
        <v>78.599999999999994</v>
      </c>
      <c r="J7" s="52">
        <v>80.14</v>
      </c>
      <c r="K7" s="52">
        <v>77.3</v>
      </c>
      <c r="L7" s="48">
        <v>79</v>
      </c>
      <c r="M7" s="47">
        <f t="shared" si="2"/>
        <v>78.978607547699212</v>
      </c>
      <c r="N7" s="47">
        <f>MAX(B7:K7)-MIN(B7:K7)</f>
        <v>4.2999999999999972</v>
      </c>
      <c r="O7" s="20">
        <v>75</v>
      </c>
      <c r="P7" s="21">
        <v>83</v>
      </c>
      <c r="Q7" s="59">
        <f>M7/M$3*100</f>
        <v>100.5109940421975</v>
      </c>
    </row>
    <row r="8" spans="1:18" ht="15.9" customHeight="1" x14ac:dyDescent="0.3">
      <c r="A8" s="22">
        <v>7</v>
      </c>
      <c r="B8" s="52">
        <v>78.25</v>
      </c>
      <c r="C8" s="52">
        <v>79.593103448275841</v>
      </c>
      <c r="D8" s="47">
        <v>81.333333333333329</v>
      </c>
      <c r="E8" s="52">
        <v>79.193548387096769</v>
      </c>
      <c r="F8" s="52">
        <v>78.857142857142861</v>
      </c>
      <c r="G8" s="52">
        <v>77.722222222222229</v>
      </c>
      <c r="H8" s="51">
        <v>79.046000000000006</v>
      </c>
      <c r="I8" s="52">
        <v>79.900000000000006</v>
      </c>
      <c r="J8" s="52">
        <v>80.147000000000006</v>
      </c>
      <c r="K8" s="52">
        <v>83.3</v>
      </c>
      <c r="L8" s="48">
        <v>79</v>
      </c>
      <c r="M8" s="47">
        <f t="shared" si="2"/>
        <v>79.734235024807091</v>
      </c>
      <c r="N8" s="47">
        <f t="shared" si="1"/>
        <v>5.5777777777777686</v>
      </c>
      <c r="O8" s="20">
        <v>75</v>
      </c>
      <c r="P8" s="21">
        <v>83</v>
      </c>
      <c r="Q8" s="59">
        <f t="shared" si="3"/>
        <v>101.47263253150412</v>
      </c>
    </row>
    <row r="9" spans="1:18" ht="15.9" customHeight="1" x14ac:dyDescent="0.3">
      <c r="A9" s="22">
        <v>8</v>
      </c>
      <c r="B9" s="52">
        <v>78.15625</v>
      </c>
      <c r="C9" s="52">
        <v>79.667073170731712</v>
      </c>
      <c r="D9" s="47">
        <v>81.055555555555557</v>
      </c>
      <c r="E9" s="52">
        <v>79.645161290322577</v>
      </c>
      <c r="F9" s="52">
        <v>78.94736842105263</v>
      </c>
      <c r="G9" s="52">
        <v>77.980769230769226</v>
      </c>
      <c r="H9" s="51">
        <v>77.593999999999994</v>
      </c>
      <c r="I9" s="52">
        <v>77</v>
      </c>
      <c r="J9" s="52">
        <v>79.48</v>
      </c>
      <c r="K9" s="52">
        <v>77.8</v>
      </c>
      <c r="L9" s="48">
        <v>79</v>
      </c>
      <c r="M9" s="47">
        <f t="shared" si="2"/>
        <v>78.732617766843163</v>
      </c>
      <c r="N9" s="47">
        <f t="shared" si="1"/>
        <v>4.0555555555555571</v>
      </c>
      <c r="O9" s="20">
        <v>75</v>
      </c>
      <c r="P9" s="21">
        <v>83</v>
      </c>
      <c r="Q9" s="59">
        <f t="shared" si="3"/>
        <v>100.19793866979008</v>
      </c>
    </row>
    <row r="10" spans="1:18" ht="15.9" customHeight="1" x14ac:dyDescent="0.3">
      <c r="A10" s="22">
        <v>9</v>
      </c>
      <c r="B10" s="52">
        <v>78.84375</v>
      </c>
      <c r="C10" s="52">
        <v>79.594805194805204</v>
      </c>
      <c r="D10" s="47">
        <v>81</v>
      </c>
      <c r="E10" s="52">
        <v>79.533333333333331</v>
      </c>
      <c r="F10" s="52">
        <v>78.857142857142861</v>
      </c>
      <c r="G10" s="52">
        <v>77.472222222222214</v>
      </c>
      <c r="H10" s="51">
        <v>77.968000000000004</v>
      </c>
      <c r="I10" s="52">
        <v>79.5</v>
      </c>
      <c r="J10" s="52">
        <v>79.92</v>
      </c>
      <c r="K10" s="52">
        <v>78.900000000000006</v>
      </c>
      <c r="L10" s="48">
        <v>79</v>
      </c>
      <c r="M10" s="47">
        <f t="shared" ref="M10:M20" si="4">AVERAGE(B10:K10)</f>
        <v>79.158925360750359</v>
      </c>
      <c r="N10" s="47">
        <f t="shared" si="1"/>
        <v>3.5277777777777857</v>
      </c>
      <c r="O10" s="20">
        <v>75</v>
      </c>
      <c r="P10" s="21">
        <v>83</v>
      </c>
      <c r="Q10" s="59">
        <f>M10/M$3*100</f>
        <v>100.74047292510056</v>
      </c>
    </row>
    <row r="11" spans="1:18" ht="15.9" customHeight="1" x14ac:dyDescent="0.3">
      <c r="A11" s="22">
        <v>10</v>
      </c>
      <c r="B11" s="52">
        <v>79.066666666666663</v>
      </c>
      <c r="C11" s="52">
        <v>80.26567164179103</v>
      </c>
      <c r="D11" s="47">
        <v>78.944444444444443</v>
      </c>
      <c r="E11" s="52">
        <v>79.193548387096769</v>
      </c>
      <c r="F11" s="52">
        <v>79</v>
      </c>
      <c r="G11" s="52">
        <v>77.910919540229884</v>
      </c>
      <c r="H11" s="51">
        <v>78.447999999999993</v>
      </c>
      <c r="I11" s="52">
        <v>78.400000000000006</v>
      </c>
      <c r="J11" s="52">
        <v>79.87</v>
      </c>
      <c r="K11" s="52">
        <v>78.333333333333329</v>
      </c>
      <c r="L11" s="48">
        <v>79</v>
      </c>
      <c r="M11" s="47">
        <f t="shared" si="4"/>
        <v>78.943258401356218</v>
      </c>
      <c r="N11" s="47">
        <f t="shared" si="1"/>
        <v>2.3547521015611466</v>
      </c>
      <c r="O11" s="20">
        <v>75</v>
      </c>
      <c r="P11" s="21">
        <v>83</v>
      </c>
      <c r="Q11" s="59">
        <f>M11/M$3*100</f>
        <v>100.46600745725003</v>
      </c>
    </row>
    <row r="12" spans="1:18" ht="15.9" customHeight="1" x14ac:dyDescent="0.3">
      <c r="A12" s="22">
        <v>11</v>
      </c>
      <c r="B12" s="52">
        <v>78.84210526315789</v>
      </c>
      <c r="C12" s="52">
        <v>79.8263888888889</v>
      </c>
      <c r="D12" s="47">
        <v>78.214285714285708</v>
      </c>
      <c r="E12" s="52">
        <v>79.322580645161295</v>
      </c>
      <c r="F12" s="52">
        <v>78.777777777777771</v>
      </c>
      <c r="G12" s="52">
        <v>77.569444444444443</v>
      </c>
      <c r="H12" s="51">
        <v>78.311000000000007</v>
      </c>
      <c r="I12" s="52">
        <v>81.5</v>
      </c>
      <c r="J12" s="52">
        <v>79.760000000000005</v>
      </c>
      <c r="K12" s="52">
        <v>80.583333333333329</v>
      </c>
      <c r="L12" s="48">
        <v>79</v>
      </c>
      <c r="M12" s="47">
        <f t="shared" si="4"/>
        <v>79.270691606704943</v>
      </c>
      <c r="N12" s="47">
        <f t="shared" si="1"/>
        <v>3.9305555555555571</v>
      </c>
      <c r="O12" s="20">
        <v>75</v>
      </c>
      <c r="P12" s="21">
        <v>83</v>
      </c>
      <c r="Q12" s="59">
        <f t="shared" si="3"/>
        <v>100.88271063769223</v>
      </c>
    </row>
    <row r="13" spans="1:18" ht="15.9" customHeight="1" x14ac:dyDescent="0.3">
      <c r="A13" s="22">
        <v>12</v>
      </c>
      <c r="B13" s="52">
        <v>78.89473684210526</v>
      </c>
      <c r="C13" s="52">
        <v>79.40135135135138</v>
      </c>
      <c r="D13" s="47">
        <v>80.13333333333334</v>
      </c>
      <c r="E13" s="52">
        <v>79.806451612903231</v>
      </c>
      <c r="F13" s="52">
        <v>79</v>
      </c>
      <c r="G13" s="52">
        <v>77.555555555555529</v>
      </c>
      <c r="H13" s="51">
        <v>78.552000000000007</v>
      </c>
      <c r="I13" s="52">
        <v>79.900000000000006</v>
      </c>
      <c r="J13" s="52">
        <v>79.92</v>
      </c>
      <c r="K13" s="52">
        <v>80.25</v>
      </c>
      <c r="L13" s="48">
        <v>79</v>
      </c>
      <c r="M13" s="47">
        <f t="shared" si="4"/>
        <v>79.341342869524865</v>
      </c>
      <c r="N13" s="47">
        <f t="shared" si="1"/>
        <v>2.6944444444444713</v>
      </c>
      <c r="O13" s="20">
        <v>75</v>
      </c>
      <c r="P13" s="21">
        <v>83</v>
      </c>
      <c r="Q13" s="59">
        <f t="shared" si="3"/>
        <v>100.97262395570152</v>
      </c>
    </row>
    <row r="14" spans="1:18" ht="15.9" customHeight="1" x14ac:dyDescent="0.3">
      <c r="A14" s="22">
        <v>1</v>
      </c>
      <c r="B14" s="52">
        <v>78.60526315789474</v>
      </c>
      <c r="C14" s="52">
        <v>79.891044776119401</v>
      </c>
      <c r="D14" s="47">
        <v>79.357142857142861</v>
      </c>
      <c r="E14" s="52">
        <v>79.322580645161295</v>
      </c>
      <c r="F14" s="52">
        <v>79.235294117647058</v>
      </c>
      <c r="G14" s="52">
        <v>78.208333333333329</v>
      </c>
      <c r="H14" s="51">
        <v>78.86</v>
      </c>
      <c r="I14" s="52">
        <v>79</v>
      </c>
      <c r="J14" s="52">
        <v>79.56</v>
      </c>
      <c r="K14" s="52">
        <v>80.25</v>
      </c>
      <c r="L14" s="48">
        <v>79</v>
      </c>
      <c r="M14" s="47">
        <f t="shared" si="4"/>
        <v>79.22896588872986</v>
      </c>
      <c r="N14" s="47">
        <f t="shared" si="1"/>
        <v>2.0416666666666714</v>
      </c>
      <c r="O14" s="20">
        <v>75</v>
      </c>
      <c r="P14" s="21">
        <v>83</v>
      </c>
      <c r="Q14" s="59">
        <f t="shared" si="3"/>
        <v>100.82960900015998</v>
      </c>
    </row>
    <row r="15" spans="1:18" ht="15.9" customHeight="1" x14ac:dyDescent="0.3">
      <c r="A15" s="22">
        <v>2</v>
      </c>
      <c r="B15" s="52">
        <v>78.8050193050193</v>
      </c>
      <c r="C15" s="52">
        <v>79.82816901408448</v>
      </c>
      <c r="D15" s="47">
        <v>79.25</v>
      </c>
      <c r="E15" s="47">
        <v>82.238</v>
      </c>
      <c r="F15" s="52">
        <v>78.933333333333337</v>
      </c>
      <c r="G15" s="52">
        <v>78.063333333333333</v>
      </c>
      <c r="H15" s="51">
        <v>78.875</v>
      </c>
      <c r="I15" s="52">
        <v>78.900000000000006</v>
      </c>
      <c r="J15" s="52">
        <v>79.48</v>
      </c>
      <c r="K15" s="52">
        <v>80.666666666666671</v>
      </c>
      <c r="L15" s="48">
        <v>79</v>
      </c>
      <c r="M15" s="47">
        <f t="shared" si="4"/>
        <v>79.503952165243703</v>
      </c>
      <c r="N15" s="47">
        <f t="shared" si="1"/>
        <v>4.174666666666667</v>
      </c>
      <c r="O15" s="20">
        <v>75</v>
      </c>
      <c r="P15" s="21">
        <v>83</v>
      </c>
      <c r="Q15" s="59">
        <f t="shared" si="3"/>
        <v>101.17956634758063</v>
      </c>
      <c r="R15" s="7"/>
    </row>
    <row r="16" spans="1:18" ht="15.9" customHeight="1" x14ac:dyDescent="0.3">
      <c r="A16" s="22">
        <v>3</v>
      </c>
      <c r="B16" s="52">
        <v>79</v>
      </c>
      <c r="C16" s="52">
        <v>79.688607594936698</v>
      </c>
      <c r="D16" s="47">
        <v>79.21052631578948</v>
      </c>
      <c r="E16" s="47">
        <v>81.790000000000006</v>
      </c>
      <c r="F16" s="52">
        <v>78.739130434782609</v>
      </c>
      <c r="G16" s="52">
        <v>78.180180180180187</v>
      </c>
      <c r="H16" s="51">
        <v>78.221999999999994</v>
      </c>
      <c r="I16" s="52">
        <v>78.8</v>
      </c>
      <c r="J16" s="52">
        <v>79.260000000000005</v>
      </c>
      <c r="K16" s="52">
        <v>79.772727272727266</v>
      </c>
      <c r="L16" s="48">
        <v>79</v>
      </c>
      <c r="M16" s="47">
        <f t="shared" si="4"/>
        <v>79.266317179841622</v>
      </c>
      <c r="N16" s="47">
        <f t="shared" si="1"/>
        <v>3.609819819819819</v>
      </c>
      <c r="O16" s="20">
        <v>75</v>
      </c>
      <c r="P16" s="21">
        <v>83</v>
      </c>
      <c r="Q16" s="59">
        <f t="shared" si="3"/>
        <v>100.87714358597977</v>
      </c>
      <c r="R16" s="7"/>
    </row>
    <row r="17" spans="1:18" ht="15.9" customHeight="1" x14ac:dyDescent="0.3">
      <c r="A17" s="24">
        <v>4</v>
      </c>
      <c r="B17" s="52">
        <v>78.94736842105263</v>
      </c>
      <c r="C17" s="52">
        <v>79.688607594936698</v>
      </c>
      <c r="D17" s="47">
        <v>80.849999999999994</v>
      </c>
      <c r="E17" s="51">
        <v>81.944000000000003</v>
      </c>
      <c r="F17" s="52">
        <v>78.588235294117652</v>
      </c>
      <c r="G17" s="52">
        <v>77.983333333333334</v>
      </c>
      <c r="H17" s="51">
        <v>78.221999999999994</v>
      </c>
      <c r="I17" s="52">
        <v>79.400000000000006</v>
      </c>
      <c r="J17" s="52">
        <v>79.010000000000005</v>
      </c>
      <c r="K17" s="52">
        <v>80.461538461538467</v>
      </c>
      <c r="L17" s="48">
        <v>79</v>
      </c>
      <c r="M17" s="47">
        <f t="shared" si="4"/>
        <v>79.509508310497864</v>
      </c>
      <c r="N17" s="47">
        <f t="shared" si="1"/>
        <v>3.9606666666666683</v>
      </c>
      <c r="O17" s="20">
        <v>75</v>
      </c>
      <c r="P17" s="21">
        <v>83</v>
      </c>
      <c r="Q17" s="59">
        <f t="shared" si="3"/>
        <v>101.18663729628278</v>
      </c>
      <c r="R17" s="7"/>
    </row>
    <row r="18" spans="1:18" ht="15.9" customHeight="1" x14ac:dyDescent="0.3">
      <c r="A18" s="24">
        <v>5</v>
      </c>
      <c r="B18" s="52">
        <v>78.9449806949807</v>
      </c>
      <c r="C18" s="52">
        <v>80.628750000000039</v>
      </c>
      <c r="D18" s="47">
        <v>80.733333333333334</v>
      </c>
      <c r="E18" s="52">
        <v>81.944999999999993</v>
      </c>
      <c r="F18" s="52">
        <v>79</v>
      </c>
      <c r="G18" s="52">
        <v>76.5</v>
      </c>
      <c r="H18" s="51">
        <v>78.462599999999995</v>
      </c>
      <c r="I18" s="52">
        <v>79.3</v>
      </c>
      <c r="J18" s="52">
        <v>79.540000000000006</v>
      </c>
      <c r="K18" s="52">
        <v>80</v>
      </c>
      <c r="L18" s="48">
        <v>79</v>
      </c>
      <c r="M18" s="47">
        <f t="shared" si="4"/>
        <v>79.505466402831388</v>
      </c>
      <c r="N18" s="47">
        <f>MAX(B18:K18)-MIN(B18:K18)</f>
        <v>5.4449999999999932</v>
      </c>
      <c r="O18" s="20">
        <v>75</v>
      </c>
      <c r="P18" s="21">
        <v>83</v>
      </c>
      <c r="Q18" s="59">
        <f>M18/M$3*100</f>
        <v>101.18149342036502</v>
      </c>
    </row>
    <row r="19" spans="1:18" ht="15.9" customHeight="1" x14ac:dyDescent="0.3">
      <c r="A19" s="24">
        <v>6</v>
      </c>
      <c r="B19" s="52">
        <v>78.973684210526315</v>
      </c>
      <c r="C19" s="52">
        <v>79.906976744186053</v>
      </c>
      <c r="D19" s="47">
        <v>80.117647058823536</v>
      </c>
      <c r="E19" s="52">
        <v>81.477999999999994</v>
      </c>
      <c r="F19" s="52">
        <v>78.5</v>
      </c>
      <c r="G19" s="52">
        <v>76.586666666666673</v>
      </c>
      <c r="H19" s="51">
        <v>78.456000000000003</v>
      </c>
      <c r="I19" s="52">
        <v>79.5</v>
      </c>
      <c r="J19" s="52">
        <v>79.98</v>
      </c>
      <c r="K19" s="52">
        <v>81.099999999999994</v>
      </c>
      <c r="L19" s="48">
        <v>79</v>
      </c>
      <c r="M19" s="47">
        <f t="shared" si="4"/>
        <v>79.459897468020273</v>
      </c>
      <c r="N19" s="47">
        <f>MAX(B19:K19)-MIN(B19:K19)</f>
        <v>4.8913333333333213</v>
      </c>
      <c r="O19" s="20">
        <v>75</v>
      </c>
      <c r="P19" s="21">
        <v>83</v>
      </c>
      <c r="Q19" s="59">
        <f>M19/M$3*100</f>
        <v>101.12350076795539</v>
      </c>
    </row>
    <row r="20" spans="1:18" ht="15.9" customHeight="1" x14ac:dyDescent="0.3">
      <c r="A20" s="24">
        <v>7</v>
      </c>
      <c r="B20" s="52">
        <v>79.03125</v>
      </c>
      <c r="C20" s="52">
        <v>80.40786516853936</v>
      </c>
      <c r="D20" s="47">
        <v>80.529411764705884</v>
      </c>
      <c r="E20" s="47">
        <v>81.058000000000007</v>
      </c>
      <c r="F20" s="52">
        <v>78.599999999999994</v>
      </c>
      <c r="G20" s="52">
        <v>77.826086956521735</v>
      </c>
      <c r="H20" s="51">
        <v>78.185000000000002</v>
      </c>
      <c r="I20" s="52">
        <v>78.3</v>
      </c>
      <c r="J20" s="52">
        <v>79.97</v>
      </c>
      <c r="K20" s="52">
        <v>78.692307692307693</v>
      </c>
      <c r="L20" s="48">
        <v>79</v>
      </c>
      <c r="M20" s="47">
        <f t="shared" si="4"/>
        <v>79.259992158207467</v>
      </c>
      <c r="N20" s="47">
        <f>MAX(B20:K20)-MIN(B20:K20)</f>
        <v>3.2319130434782721</v>
      </c>
      <c r="O20" s="20">
        <v>75</v>
      </c>
      <c r="P20" s="21">
        <v>83</v>
      </c>
      <c r="Q20" s="59">
        <f>M20/M$3*100</f>
        <v>100.86909413776172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0"/>
  <sheetViews>
    <sheetView zoomScale="80" workbookViewId="0">
      <selection activeCell="U30" sqref="U30"/>
    </sheetView>
  </sheetViews>
  <sheetFormatPr defaultRowHeight="13.2" x14ac:dyDescent="0.2"/>
  <cols>
    <col min="1" max="1" width="3.6640625" customWidth="1"/>
    <col min="2" max="2" width="7.88671875" customWidth="1"/>
    <col min="4" max="5" width="8.6640625" customWidth="1"/>
    <col min="6" max="6" width="9.44140625" customWidth="1"/>
    <col min="7" max="8" width="8.6640625" customWidth="1"/>
    <col min="9" max="9" width="8.88671875" customWidth="1"/>
    <col min="10" max="10" width="8.6640625" customWidth="1"/>
    <col min="11" max="11" width="9.33203125" customWidth="1"/>
    <col min="12" max="12" width="6.88671875" customWidth="1"/>
    <col min="13" max="13" width="9.77734375" customWidth="1"/>
    <col min="14" max="14" width="5.88671875" customWidth="1"/>
    <col min="15" max="16" width="2.6640625" customWidth="1"/>
  </cols>
  <sheetData>
    <row r="1" spans="1:19" ht="20.100000000000001" customHeight="1" x14ac:dyDescent="0.45">
      <c r="F1" s="18" t="s">
        <v>7</v>
      </c>
    </row>
    <row r="2" spans="1:19" s="32" customFormat="1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  <c r="R2"/>
      <c r="S2"/>
    </row>
    <row r="3" spans="1:19" s="32" customFormat="1" ht="15.9" customHeight="1" x14ac:dyDescent="0.3">
      <c r="A3" s="22">
        <v>2</v>
      </c>
      <c r="B3" s="120"/>
      <c r="C3" s="120"/>
      <c r="D3" s="120"/>
      <c r="E3" s="120"/>
      <c r="F3" s="116"/>
      <c r="G3" s="120">
        <v>73.565217391304358</v>
      </c>
      <c r="H3" s="120"/>
      <c r="I3" s="120">
        <v>73.8</v>
      </c>
      <c r="J3" s="120"/>
      <c r="K3" s="120"/>
      <c r="L3" s="48">
        <v>74</v>
      </c>
      <c r="M3" s="47">
        <f t="shared" ref="M3" si="0">AVERAGE(B3:K3)</f>
        <v>73.682608695652178</v>
      </c>
      <c r="N3" s="47">
        <f t="shared" ref="N3:N17" si="1">MAX(B3:K3)-MIN(B3:K3)</f>
        <v>0.23478260869563883</v>
      </c>
      <c r="O3" s="27">
        <v>70</v>
      </c>
      <c r="P3" s="28">
        <v>78</v>
      </c>
      <c r="Q3" s="59">
        <f>M3/M3*100</f>
        <v>100</v>
      </c>
    </row>
    <row r="4" spans="1:19" s="32" customFormat="1" ht="15.9" customHeight="1" x14ac:dyDescent="0.3">
      <c r="A4" s="22">
        <v>3</v>
      </c>
      <c r="B4" s="52">
        <v>74.625</v>
      </c>
      <c r="C4" s="52"/>
      <c r="D4" s="47">
        <v>72.705882352941174</v>
      </c>
      <c r="E4" s="52">
        <v>74.354838709677423</v>
      </c>
      <c r="F4" s="52">
        <v>74</v>
      </c>
      <c r="G4" s="52">
        <v>72.948717948717956</v>
      </c>
      <c r="H4" s="52"/>
      <c r="I4" s="52">
        <v>73.5</v>
      </c>
      <c r="J4" s="52">
        <v>73.099999999999994</v>
      </c>
      <c r="K4" s="52">
        <v>73.400000000000006</v>
      </c>
      <c r="L4" s="48">
        <v>74</v>
      </c>
      <c r="M4" s="47">
        <f t="shared" ref="M4:M9" si="2">AVERAGE(B4:K4)</f>
        <v>73.579304876417069</v>
      </c>
      <c r="N4" s="47">
        <f>MAX(B4:K4)-MIN(B4:K4)</f>
        <v>1.919117647058826</v>
      </c>
      <c r="O4" s="27">
        <v>70</v>
      </c>
      <c r="P4" s="28">
        <v>78</v>
      </c>
      <c r="Q4" s="59">
        <f>M4/M$3*100</f>
        <v>99.859798911759754</v>
      </c>
    </row>
    <row r="5" spans="1:19" s="32" customFormat="1" ht="15.9" customHeight="1" x14ac:dyDescent="0.3">
      <c r="A5" s="22">
        <v>4</v>
      </c>
      <c r="B5" s="52">
        <v>74.625</v>
      </c>
      <c r="C5" s="52">
        <v>73.587356321839053</v>
      </c>
      <c r="D5" s="47">
        <v>72.17647058823529</v>
      </c>
      <c r="E5" s="52">
        <v>74.193548387096769</v>
      </c>
      <c r="F5" s="52">
        <v>74.05</v>
      </c>
      <c r="G5" s="52">
        <v>72.799549549549539</v>
      </c>
      <c r="H5" s="52"/>
      <c r="I5" s="52">
        <v>73.900000000000006</v>
      </c>
      <c r="J5" s="52">
        <v>73.3</v>
      </c>
      <c r="K5" s="52">
        <v>73.3</v>
      </c>
      <c r="L5" s="48">
        <v>74</v>
      </c>
      <c r="M5" s="47">
        <f t="shared" si="2"/>
        <v>73.54799164963562</v>
      </c>
      <c r="N5" s="47">
        <f>MAX(B5:K5)-MIN(B5:K5)</f>
        <v>2.4485294117647101</v>
      </c>
      <c r="O5" s="27">
        <v>70</v>
      </c>
      <c r="P5" s="28">
        <v>78</v>
      </c>
      <c r="Q5" s="59">
        <f>M5/M$3*100</f>
        <v>99.817301465841695</v>
      </c>
    </row>
    <row r="6" spans="1:19" s="32" customFormat="1" ht="15.9" customHeight="1" x14ac:dyDescent="0.3">
      <c r="A6" s="22">
        <v>5</v>
      </c>
      <c r="B6" s="52">
        <v>74.5</v>
      </c>
      <c r="C6" s="52">
        <v>73.54000000000002</v>
      </c>
      <c r="D6" s="47">
        <v>72.599999999999994</v>
      </c>
      <c r="E6" s="52">
        <v>74.161290322580641</v>
      </c>
      <c r="F6" s="52">
        <v>74.222222222222229</v>
      </c>
      <c r="G6" s="52">
        <v>72.58620689655173</v>
      </c>
      <c r="H6" s="52">
        <v>72.846000000000004</v>
      </c>
      <c r="I6" s="52">
        <v>73.8</v>
      </c>
      <c r="J6" s="52">
        <v>72.819999999999993</v>
      </c>
      <c r="K6" s="52">
        <v>73.2</v>
      </c>
      <c r="L6" s="48">
        <v>74</v>
      </c>
      <c r="M6" s="47">
        <f t="shared" si="2"/>
        <v>73.427571944135451</v>
      </c>
      <c r="N6" s="47">
        <f t="shared" si="1"/>
        <v>1.9137931034482705</v>
      </c>
      <c r="O6" s="27">
        <v>70</v>
      </c>
      <c r="P6" s="28">
        <v>78</v>
      </c>
      <c r="Q6" s="59">
        <f t="shared" ref="Q6:Q17" si="3">M6/M$3*100</f>
        <v>99.653871169830367</v>
      </c>
    </row>
    <row r="7" spans="1:19" s="32" customFormat="1" ht="15.9" customHeight="1" x14ac:dyDescent="0.3">
      <c r="A7" s="22">
        <v>6</v>
      </c>
      <c r="B7" s="52">
        <v>74.4375</v>
      </c>
      <c r="C7" s="52">
        <v>73.156097560975624</v>
      </c>
      <c r="D7" s="47">
        <v>73.400000000000006</v>
      </c>
      <c r="E7" s="52">
        <v>74</v>
      </c>
      <c r="F7" s="52">
        <v>74</v>
      </c>
      <c r="G7" s="52">
        <v>72.162878787878796</v>
      </c>
      <c r="H7" s="52">
        <v>72.923000000000002</v>
      </c>
      <c r="I7" s="52">
        <v>74</v>
      </c>
      <c r="J7" s="52">
        <v>74.56</v>
      </c>
      <c r="K7" s="52">
        <v>73.2</v>
      </c>
      <c r="L7" s="48">
        <v>74</v>
      </c>
      <c r="M7" s="47">
        <f t="shared" si="2"/>
        <v>73.583947634885448</v>
      </c>
      <c r="N7" s="47">
        <f>MAX(B7:K7)-MIN(B7:K7)</f>
        <v>2.3971212121212062</v>
      </c>
      <c r="O7" s="27">
        <v>70</v>
      </c>
      <c r="P7" s="28">
        <v>78</v>
      </c>
      <c r="Q7" s="59">
        <f>M7/M$3*100</f>
        <v>99.866099935231318</v>
      </c>
    </row>
    <row r="8" spans="1:19" s="32" customFormat="1" ht="15.9" customHeight="1" x14ac:dyDescent="0.3">
      <c r="A8" s="22">
        <v>7</v>
      </c>
      <c r="B8" s="52">
        <v>74.4375</v>
      </c>
      <c r="C8" s="52">
        <v>73.363218390804604</v>
      </c>
      <c r="D8" s="47">
        <v>73.473684210526315</v>
      </c>
      <c r="E8" s="52">
        <v>74.032258064516128</v>
      </c>
      <c r="F8" s="52">
        <v>73.952380952380949</v>
      </c>
      <c r="G8" s="52">
        <v>72.108024691358025</v>
      </c>
      <c r="H8" s="52">
        <v>72.769000000000005</v>
      </c>
      <c r="I8" s="52">
        <v>73.400000000000006</v>
      </c>
      <c r="J8" s="52">
        <v>74.58</v>
      </c>
      <c r="K8" s="52">
        <v>76</v>
      </c>
      <c r="L8" s="48">
        <v>74</v>
      </c>
      <c r="M8" s="47">
        <f t="shared" si="2"/>
        <v>73.811606630958607</v>
      </c>
      <c r="N8" s="47">
        <f t="shared" si="1"/>
        <v>3.8919753086419746</v>
      </c>
      <c r="O8" s="27">
        <v>70</v>
      </c>
      <c r="P8" s="28">
        <v>78</v>
      </c>
      <c r="Q8" s="59">
        <f t="shared" si="3"/>
        <v>100.17507243240975</v>
      </c>
    </row>
    <row r="9" spans="1:19" s="32" customFormat="1" ht="15.9" customHeight="1" x14ac:dyDescent="0.3">
      <c r="A9" s="22">
        <v>8</v>
      </c>
      <c r="B9" s="52">
        <v>74.59375</v>
      </c>
      <c r="C9" s="52">
        <v>73.402439024390262</v>
      </c>
      <c r="D9" s="47">
        <v>72.857142857142861</v>
      </c>
      <c r="E9" s="52">
        <v>73.774193548387103</v>
      </c>
      <c r="F9" s="52">
        <v>74.05263157894737</v>
      </c>
      <c r="G9" s="52">
        <v>72.419871794871796</v>
      </c>
      <c r="H9" s="52">
        <v>73.391000000000005</v>
      </c>
      <c r="I9" s="52">
        <v>73.099999999999994</v>
      </c>
      <c r="J9" s="52">
        <v>74.37</v>
      </c>
      <c r="K9" s="52">
        <v>74.099999999999994</v>
      </c>
      <c r="L9" s="48">
        <v>74</v>
      </c>
      <c r="M9" s="47">
        <f t="shared" si="2"/>
        <v>73.606102880373939</v>
      </c>
      <c r="N9" s="47">
        <f t="shared" si="1"/>
        <v>2.1738782051282044</v>
      </c>
      <c r="O9" s="27">
        <v>70</v>
      </c>
      <c r="P9" s="28">
        <v>78</v>
      </c>
      <c r="Q9" s="59">
        <f t="shared" si="3"/>
        <v>99.896168422057031</v>
      </c>
    </row>
    <row r="10" spans="1:19" s="32" customFormat="1" ht="15.9" customHeight="1" x14ac:dyDescent="0.3">
      <c r="A10" s="22">
        <v>9</v>
      </c>
      <c r="B10" s="52">
        <v>74.09375</v>
      </c>
      <c r="C10" s="52">
        <v>72.679220779220813</v>
      </c>
      <c r="D10" s="47">
        <v>73.578947368421055</v>
      </c>
      <c r="E10" s="52">
        <v>73.8</v>
      </c>
      <c r="F10" s="52">
        <v>73.80952380952381</v>
      </c>
      <c r="G10" s="52">
        <v>74.268115942028984</v>
      </c>
      <c r="H10" s="52">
        <v>73.031999999999996</v>
      </c>
      <c r="I10" s="52">
        <v>74.5</v>
      </c>
      <c r="J10" s="52">
        <v>74.92</v>
      </c>
      <c r="K10" s="52">
        <v>75.3</v>
      </c>
      <c r="L10" s="48">
        <v>74</v>
      </c>
      <c r="M10" s="47">
        <f t="shared" ref="M10:M20" si="4">AVERAGE(B10:K10)</f>
        <v>73.998155789919466</v>
      </c>
      <c r="N10" s="47">
        <f t="shared" si="1"/>
        <v>2.620779220779184</v>
      </c>
      <c r="O10" s="27">
        <v>70</v>
      </c>
      <c r="P10" s="28">
        <v>78</v>
      </c>
      <c r="Q10" s="59">
        <f>M10/M$3*100</f>
        <v>100.42825179489867</v>
      </c>
    </row>
    <row r="11" spans="1:19" s="32" customFormat="1" ht="15.9" customHeight="1" x14ac:dyDescent="0.3">
      <c r="A11" s="22">
        <v>10</v>
      </c>
      <c r="B11" s="52">
        <v>74.2</v>
      </c>
      <c r="C11" s="52">
        <v>72.634722222222223</v>
      </c>
      <c r="D11" s="47">
        <v>73.555555555555557</v>
      </c>
      <c r="E11" s="52">
        <v>73.806451612903231</v>
      </c>
      <c r="F11" s="52">
        <v>74</v>
      </c>
      <c r="G11" s="52">
        <v>74.534482758620683</v>
      </c>
      <c r="H11" s="52">
        <v>73.147000000000006</v>
      </c>
      <c r="I11" s="52">
        <v>73</v>
      </c>
      <c r="J11" s="52">
        <v>75.099999999999994</v>
      </c>
      <c r="K11" s="52">
        <v>75.916666666666671</v>
      </c>
      <c r="L11" s="48">
        <v>74</v>
      </c>
      <c r="M11" s="47">
        <f t="shared" si="4"/>
        <v>73.98948788159683</v>
      </c>
      <c r="N11" s="47">
        <f t="shared" si="1"/>
        <v>3.2819444444444485</v>
      </c>
      <c r="O11" s="27">
        <v>70</v>
      </c>
      <c r="P11" s="28">
        <v>78</v>
      </c>
      <c r="Q11" s="59">
        <f>M11/M$3*100</f>
        <v>100.41648794929645</v>
      </c>
    </row>
    <row r="12" spans="1:19" s="32" customFormat="1" ht="15.9" customHeight="1" x14ac:dyDescent="0.3">
      <c r="A12" s="22">
        <v>11</v>
      </c>
      <c r="B12" s="52">
        <v>74.526315789473685</v>
      </c>
      <c r="C12" s="52">
        <v>73.105479452054794</v>
      </c>
      <c r="D12" s="47">
        <v>74.411764705882348</v>
      </c>
      <c r="E12" s="52">
        <v>73.870967741935488</v>
      </c>
      <c r="F12" s="52">
        <v>74.166666666666671</v>
      </c>
      <c r="G12" s="52">
        <v>74.387820512820511</v>
      </c>
      <c r="H12" s="52">
        <v>73.131</v>
      </c>
      <c r="I12" s="52">
        <v>75.099999999999994</v>
      </c>
      <c r="J12" s="52">
        <v>75.040000000000006</v>
      </c>
      <c r="K12" s="52">
        <v>75</v>
      </c>
      <c r="L12" s="48">
        <v>74</v>
      </c>
      <c r="M12" s="47">
        <f t="shared" si="4"/>
        <v>74.27400148688335</v>
      </c>
      <c r="N12" s="47">
        <f t="shared" si="1"/>
        <v>1.9945205479452</v>
      </c>
      <c r="O12" s="27">
        <v>70</v>
      </c>
      <c r="P12" s="28">
        <v>78</v>
      </c>
      <c r="Q12" s="59">
        <f t="shared" si="3"/>
        <v>100.80262195068843</v>
      </c>
    </row>
    <row r="13" spans="1:19" s="32" customFormat="1" ht="15.9" customHeight="1" x14ac:dyDescent="0.3">
      <c r="A13" s="22">
        <v>12</v>
      </c>
      <c r="B13" s="52">
        <v>74.78947368421052</v>
      </c>
      <c r="C13" s="52">
        <v>73.247297297297294</v>
      </c>
      <c r="D13" s="47">
        <v>74.526315789473685</v>
      </c>
      <c r="E13" s="52">
        <v>74.096774193548384</v>
      </c>
      <c r="F13" s="52">
        <v>74</v>
      </c>
      <c r="G13" s="52">
        <v>74.74864864864864</v>
      </c>
      <c r="H13" s="52">
        <v>73.344999999999999</v>
      </c>
      <c r="I13" s="52">
        <v>74.3</v>
      </c>
      <c r="J13" s="52">
        <v>75.02</v>
      </c>
      <c r="K13" s="52">
        <v>74.375</v>
      </c>
      <c r="L13" s="48">
        <v>74</v>
      </c>
      <c r="M13" s="47">
        <f t="shared" si="4"/>
        <v>74.244850961317852</v>
      </c>
      <c r="N13" s="47">
        <f t="shared" si="1"/>
        <v>1.772702702702702</v>
      </c>
      <c r="O13" s="27">
        <v>70</v>
      </c>
      <c r="P13" s="28">
        <v>78</v>
      </c>
      <c r="Q13" s="59">
        <f t="shared" si="3"/>
        <v>100.76305966308554</v>
      </c>
    </row>
    <row r="14" spans="1:19" s="32" customFormat="1" ht="15.9" customHeight="1" x14ac:dyDescent="0.3">
      <c r="A14" s="22">
        <v>1</v>
      </c>
      <c r="B14" s="52">
        <v>74.421052631578945</v>
      </c>
      <c r="C14" s="52">
        <v>72.649295774647896</v>
      </c>
      <c r="D14" s="47">
        <v>74.4375</v>
      </c>
      <c r="E14" s="52">
        <v>73.870967741935488</v>
      </c>
      <c r="F14" s="52">
        <v>74</v>
      </c>
      <c r="G14" s="52">
        <v>74.827380952380963</v>
      </c>
      <c r="H14" s="52">
        <v>73.245999999999995</v>
      </c>
      <c r="I14" s="52">
        <v>73.3</v>
      </c>
      <c r="J14" s="52">
        <v>74.959999999999994</v>
      </c>
      <c r="K14" s="52">
        <v>74.666666666666671</v>
      </c>
      <c r="L14" s="48">
        <v>74</v>
      </c>
      <c r="M14" s="47">
        <f t="shared" si="4"/>
        <v>74.037886376720991</v>
      </c>
      <c r="N14" s="47">
        <f t="shared" si="1"/>
        <v>2.3107042253520973</v>
      </c>
      <c r="O14" s="27">
        <v>70</v>
      </c>
      <c r="P14" s="28">
        <v>78</v>
      </c>
      <c r="Q14" s="59">
        <f t="shared" si="3"/>
        <v>100.48217304918762</v>
      </c>
    </row>
    <row r="15" spans="1:19" s="32" customFormat="1" ht="15.9" customHeight="1" x14ac:dyDescent="0.3">
      <c r="A15" s="22">
        <v>2</v>
      </c>
      <c r="B15" s="52">
        <v>74.332046332046332</v>
      </c>
      <c r="C15" s="52">
        <v>73.646478873239445</v>
      </c>
      <c r="D15" s="47">
        <v>73.166666666666671</v>
      </c>
      <c r="E15" s="47">
        <v>73.475999999999999</v>
      </c>
      <c r="F15" s="52">
        <v>74</v>
      </c>
      <c r="G15" s="52">
        <v>75.166666666666671</v>
      </c>
      <c r="H15" s="52">
        <v>72.945999999999998</v>
      </c>
      <c r="I15" s="52">
        <v>73.400000000000006</v>
      </c>
      <c r="J15" s="52">
        <v>74.73</v>
      </c>
      <c r="K15" s="52">
        <v>74.769230769230774</v>
      </c>
      <c r="L15" s="48">
        <v>74</v>
      </c>
      <c r="M15" s="47">
        <f t="shared" si="4"/>
        <v>73.963308930785004</v>
      </c>
      <c r="N15" s="47">
        <f t="shared" si="1"/>
        <v>2.2206666666666734</v>
      </c>
      <c r="O15" s="27">
        <v>70</v>
      </c>
      <c r="P15" s="28">
        <v>78</v>
      </c>
      <c r="Q15" s="59">
        <f t="shared" si="3"/>
        <v>100.38095860081755</v>
      </c>
      <c r="R15" s="33"/>
    </row>
    <row r="16" spans="1:19" s="32" customFormat="1" ht="15.9" customHeight="1" x14ac:dyDescent="0.3">
      <c r="A16" s="22">
        <v>3</v>
      </c>
      <c r="B16" s="52">
        <v>74.078947368421055</v>
      </c>
      <c r="C16" s="52">
        <v>74.029113924050606</v>
      </c>
      <c r="D16" s="47">
        <v>72.818181818181813</v>
      </c>
      <c r="E16" s="47">
        <v>73.269000000000005</v>
      </c>
      <c r="F16" s="52">
        <v>73.521739130434781</v>
      </c>
      <c r="G16" s="52">
        <v>74.880630630630634</v>
      </c>
      <c r="H16" s="52">
        <v>72.731999999999999</v>
      </c>
      <c r="I16" s="52">
        <v>73</v>
      </c>
      <c r="J16" s="52">
        <v>74.28</v>
      </c>
      <c r="K16" s="52">
        <v>75.142857142857139</v>
      </c>
      <c r="L16" s="48">
        <v>74</v>
      </c>
      <c r="M16" s="47">
        <f t="shared" si="4"/>
        <v>73.775247001457586</v>
      </c>
      <c r="N16" s="47">
        <f t="shared" si="1"/>
        <v>2.4108571428571395</v>
      </c>
      <c r="O16" s="27">
        <v>70</v>
      </c>
      <c r="P16" s="28">
        <v>78</v>
      </c>
      <c r="Q16" s="59">
        <f t="shared" si="3"/>
        <v>100.12572614819877</v>
      </c>
      <c r="R16" s="33"/>
    </row>
    <row r="17" spans="1:18" s="32" customFormat="1" ht="15.9" customHeight="1" x14ac:dyDescent="0.3">
      <c r="A17" s="24">
        <v>4</v>
      </c>
      <c r="B17" s="52">
        <v>74.131578947368425</v>
      </c>
      <c r="C17" s="52">
        <v>74.029113924050606</v>
      </c>
      <c r="D17" s="47">
        <v>73.142857142857139</v>
      </c>
      <c r="E17" s="51">
        <v>73.194000000000003</v>
      </c>
      <c r="F17" s="52">
        <v>73.470588235294116</v>
      </c>
      <c r="G17" s="52">
        <v>74.276190476190479</v>
      </c>
      <c r="H17" s="52">
        <v>72.731999999999999</v>
      </c>
      <c r="I17" s="52">
        <v>72.8</v>
      </c>
      <c r="J17" s="52">
        <v>74.45</v>
      </c>
      <c r="K17" s="52">
        <v>74.92307692307692</v>
      </c>
      <c r="L17" s="48">
        <v>74</v>
      </c>
      <c r="M17" s="47">
        <f t="shared" si="4"/>
        <v>73.714940564883776</v>
      </c>
      <c r="N17" s="47">
        <f t="shared" si="1"/>
        <v>2.1910769230769205</v>
      </c>
      <c r="O17" s="27">
        <v>70</v>
      </c>
      <c r="P17" s="28">
        <v>78</v>
      </c>
      <c r="Q17" s="59">
        <f t="shared" si="3"/>
        <v>100.04387991929701</v>
      </c>
      <c r="R17" s="33"/>
    </row>
    <row r="18" spans="1:18" s="32" customFormat="1" ht="15.9" customHeight="1" x14ac:dyDescent="0.3">
      <c r="A18" s="24">
        <v>5</v>
      </c>
      <c r="B18" s="52">
        <v>74.277992277992283</v>
      </c>
      <c r="C18" s="52">
        <v>74.090000000000018</v>
      </c>
      <c r="D18" s="47">
        <v>72.466666666666669</v>
      </c>
      <c r="E18" s="52">
        <v>73.045000000000002</v>
      </c>
      <c r="F18" s="52">
        <v>73.294117647058826</v>
      </c>
      <c r="G18" s="52">
        <v>74.478070175438589</v>
      </c>
      <c r="H18" s="52">
        <v>73.07504999999999</v>
      </c>
      <c r="I18" s="52">
        <v>73.7</v>
      </c>
      <c r="J18" s="52">
        <v>75.459999999999994</v>
      </c>
      <c r="K18" s="52">
        <v>74.933333333333337</v>
      </c>
      <c r="L18" s="48">
        <v>74</v>
      </c>
      <c r="M18" s="47">
        <f t="shared" si="4"/>
        <v>73.882023010048982</v>
      </c>
      <c r="N18" s="47">
        <f>MAX(B18:K18)-MIN(B18:K18)</f>
        <v>2.9933333333333252</v>
      </c>
      <c r="O18" s="27">
        <v>70</v>
      </c>
      <c r="P18" s="28">
        <v>78</v>
      </c>
      <c r="Q18" s="59">
        <f>M18/M$3*100</f>
        <v>100.27063959586513</v>
      </c>
      <c r="R18" s="33"/>
    </row>
    <row r="19" spans="1:18" s="32" customFormat="1" ht="15.9" customHeight="1" x14ac:dyDescent="0.3">
      <c r="A19" s="24">
        <v>6</v>
      </c>
      <c r="B19" s="52">
        <v>74.184210526315795</v>
      </c>
      <c r="C19" s="52">
        <v>74.561627906976753</v>
      </c>
      <c r="D19" s="47">
        <v>73.631578947368425</v>
      </c>
      <c r="E19" s="52">
        <v>72.855999999999995</v>
      </c>
      <c r="F19" s="52">
        <v>73.954545454545453</v>
      </c>
      <c r="G19" s="52">
        <v>74.820000000000007</v>
      </c>
      <c r="H19" s="52">
        <v>72.778999999999996</v>
      </c>
      <c r="I19" s="52">
        <v>73.3</v>
      </c>
      <c r="J19" s="52">
        <v>75.209999999999994</v>
      </c>
      <c r="K19" s="52">
        <v>75.400000000000006</v>
      </c>
      <c r="L19" s="48">
        <v>74</v>
      </c>
      <c r="M19" s="47">
        <f t="shared" si="4"/>
        <v>74.069696283520642</v>
      </c>
      <c r="N19" s="47">
        <f>MAX(B19:K19)-MIN(B19:K19)</f>
        <v>2.6210000000000093</v>
      </c>
      <c r="O19" s="27">
        <v>70</v>
      </c>
      <c r="P19" s="28">
        <v>78</v>
      </c>
      <c r="Q19" s="59">
        <f>M19/M$3*100</f>
        <v>100.52534457549859</v>
      </c>
    </row>
    <row r="20" spans="1:18" s="32" customFormat="1" ht="15.9" customHeight="1" x14ac:dyDescent="0.3">
      <c r="A20" s="24">
        <v>7</v>
      </c>
      <c r="B20" s="52">
        <v>74.125</v>
      </c>
      <c r="C20" s="52">
        <v>74.557303370786485</v>
      </c>
      <c r="D20" s="47">
        <v>73.705882352941174</v>
      </c>
      <c r="E20" s="47">
        <v>73.272000000000006</v>
      </c>
      <c r="F20" s="52">
        <v>74.05</v>
      </c>
      <c r="G20" s="52">
        <v>74.344202898550719</v>
      </c>
      <c r="H20" s="52">
        <v>72.861999999999995</v>
      </c>
      <c r="I20" s="52">
        <v>73</v>
      </c>
      <c r="J20" s="52">
        <v>75.05</v>
      </c>
      <c r="K20" s="52">
        <v>75.307692307692307</v>
      </c>
      <c r="L20" s="48">
        <v>74</v>
      </c>
      <c r="M20" s="47">
        <f t="shared" si="4"/>
        <v>74.027408092997049</v>
      </c>
      <c r="N20" s="47">
        <f>MAX(B20:K20)-MIN(B20:K20)</f>
        <v>2.4456923076923118</v>
      </c>
      <c r="O20" s="27">
        <v>70</v>
      </c>
      <c r="P20" s="28">
        <v>78</v>
      </c>
      <c r="Q20" s="59">
        <f>M20/M$3*100</f>
        <v>100.46795221212794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20"/>
  <sheetViews>
    <sheetView zoomScale="80" zoomScaleNormal="80" workbookViewId="0">
      <selection activeCell="X17" sqref="X17"/>
    </sheetView>
  </sheetViews>
  <sheetFormatPr defaultRowHeight="13.2" x14ac:dyDescent="0.2"/>
  <cols>
    <col min="1" max="1" width="3.77734375" customWidth="1"/>
    <col min="2" max="2" width="10.109375" customWidth="1"/>
    <col min="3" max="3" width="10.44140625" bestFit="1" customWidth="1"/>
    <col min="4" max="4" width="9.88671875" customWidth="1"/>
    <col min="5" max="5" width="10.44140625" customWidth="1"/>
    <col min="6" max="6" width="9.44140625" customWidth="1"/>
    <col min="7" max="7" width="9.6640625" customWidth="1"/>
    <col min="8" max="8" width="10.21875" customWidth="1"/>
    <col min="9" max="9" width="9.44140625" customWidth="1"/>
    <col min="10" max="10" width="9.77734375" customWidth="1"/>
    <col min="11" max="11" width="10.33203125" customWidth="1"/>
    <col min="12" max="12" width="6.88671875" customWidth="1"/>
    <col min="13" max="13" width="9.77734375" customWidth="1"/>
    <col min="14" max="14" width="6.777343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8" t="s">
        <v>14</v>
      </c>
    </row>
    <row r="2" spans="1:18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16"/>
      <c r="G3" s="120">
        <v>144.16666666666666</v>
      </c>
      <c r="H3" s="120"/>
      <c r="I3" s="120">
        <v>145.6</v>
      </c>
      <c r="J3" s="120"/>
      <c r="K3" s="120"/>
      <c r="L3" s="50">
        <v>145</v>
      </c>
      <c r="M3" s="47">
        <f t="shared" ref="M3:M9" si="0">AVERAGE(B3:K3)</f>
        <v>144.88333333333333</v>
      </c>
      <c r="N3" s="47">
        <f t="shared" ref="N3:N20" si="1">MAX(B3:K3)-MIN(B3:K3)</f>
        <v>1.4333333333333371</v>
      </c>
      <c r="O3" s="27">
        <v>143</v>
      </c>
      <c r="P3" s="28">
        <v>147</v>
      </c>
      <c r="Q3" s="59">
        <f>M3/M3*100</f>
        <v>100</v>
      </c>
    </row>
    <row r="4" spans="1:18" ht="15.9" customHeight="1" x14ac:dyDescent="0.3">
      <c r="A4" s="22">
        <v>3</v>
      </c>
      <c r="B4" s="52">
        <v>144.62187500000005</v>
      </c>
      <c r="C4" s="52"/>
      <c r="D4" s="47">
        <v>145.35624999999999</v>
      </c>
      <c r="E4" s="52">
        <v>146.03225806451613</v>
      </c>
      <c r="F4" s="52">
        <v>145.55000000000001</v>
      </c>
      <c r="G4" s="52">
        <v>144.60526315789477</v>
      </c>
      <c r="H4" s="52"/>
      <c r="I4" s="52">
        <v>145.9</v>
      </c>
      <c r="J4" s="52">
        <v>145.53</v>
      </c>
      <c r="K4" s="52">
        <v>143.9</v>
      </c>
      <c r="L4" s="50">
        <v>145</v>
      </c>
      <c r="M4" s="47">
        <f t="shared" si="0"/>
        <v>145.18695577780136</v>
      </c>
      <c r="N4" s="47">
        <f>MAX(B4:K4)-MIN(B4:K4)</f>
        <v>2.1322580645161224</v>
      </c>
      <c r="O4" s="27">
        <v>143</v>
      </c>
      <c r="P4" s="28">
        <v>147</v>
      </c>
      <c r="Q4" s="59">
        <f>M4/M$3*100</f>
        <v>100.209563403521</v>
      </c>
    </row>
    <row r="5" spans="1:18" ht="15.9" customHeight="1" x14ac:dyDescent="0.3">
      <c r="A5" s="22">
        <v>4</v>
      </c>
      <c r="B5" s="52">
        <v>144.66562500000001</v>
      </c>
      <c r="C5" s="52">
        <v>147.23061224489788</v>
      </c>
      <c r="D5" s="47">
        <v>145.73529411764707</v>
      </c>
      <c r="E5" s="52">
        <v>146.40322580645162</v>
      </c>
      <c r="F5" s="52">
        <v>146.1</v>
      </c>
      <c r="G5" s="52">
        <v>145.24166666666667</v>
      </c>
      <c r="H5" s="52"/>
      <c r="I5" s="52">
        <v>146.19999999999999</v>
      </c>
      <c r="J5" s="52">
        <v>145.80000000000001</v>
      </c>
      <c r="K5" s="52">
        <v>143.80000000000001</v>
      </c>
      <c r="L5" s="50">
        <v>145</v>
      </c>
      <c r="M5" s="47">
        <f t="shared" si="0"/>
        <v>145.68626931507367</v>
      </c>
      <c r="N5" s="47">
        <f>MAX(B5:K5)-MIN(B5:K5)</f>
        <v>3.4306122448978726</v>
      </c>
      <c r="O5" s="27">
        <v>143</v>
      </c>
      <c r="P5" s="28">
        <v>147</v>
      </c>
      <c r="Q5" s="59">
        <f>M5/M$3*100</f>
        <v>100.55419485683217</v>
      </c>
    </row>
    <row r="6" spans="1:18" ht="15.9" customHeight="1" x14ac:dyDescent="0.3">
      <c r="A6" s="22">
        <v>5</v>
      </c>
      <c r="B6" s="52">
        <v>144.63437500000001</v>
      </c>
      <c r="C6" s="52">
        <v>147.02716049382718</v>
      </c>
      <c r="D6" s="47">
        <v>145.78666666666669</v>
      </c>
      <c r="E6" s="52">
        <v>146.3064516129032</v>
      </c>
      <c r="F6" s="52">
        <v>145.27777777777777</v>
      </c>
      <c r="G6" s="52">
        <v>145.19310344827582</v>
      </c>
      <c r="H6" s="52">
        <v>146.154</v>
      </c>
      <c r="I6" s="52">
        <v>146.1</v>
      </c>
      <c r="J6" s="52">
        <v>145.66999999999999</v>
      </c>
      <c r="K6" s="52">
        <v>143.6</v>
      </c>
      <c r="L6" s="50">
        <v>145</v>
      </c>
      <c r="M6" s="47">
        <f t="shared" si="0"/>
        <v>145.57495349994505</v>
      </c>
      <c r="N6" s="47">
        <f t="shared" si="1"/>
        <v>3.4271604938271878</v>
      </c>
      <c r="O6" s="27">
        <v>143</v>
      </c>
      <c r="P6" s="28">
        <v>147</v>
      </c>
      <c r="Q6" s="59">
        <f t="shared" ref="Q6:Q20" si="2">M6/M$3*100</f>
        <v>100.4773635108329</v>
      </c>
    </row>
    <row r="7" spans="1:18" ht="15.9" customHeight="1" x14ac:dyDescent="0.3">
      <c r="A7" s="22">
        <v>6</v>
      </c>
      <c r="B7" s="52">
        <v>144.58437500000002</v>
      </c>
      <c r="C7" s="52">
        <v>146.48192771084342</v>
      </c>
      <c r="D7" s="47">
        <v>144.97647058823529</v>
      </c>
      <c r="E7" s="52">
        <v>146.18</v>
      </c>
      <c r="F7" s="52">
        <v>145.90909090909091</v>
      </c>
      <c r="G7" s="52">
        <v>144.42727272727274</v>
      </c>
      <c r="H7" s="52">
        <v>147.154</v>
      </c>
      <c r="I7" s="52">
        <v>146.6</v>
      </c>
      <c r="J7" s="52">
        <v>145.84</v>
      </c>
      <c r="K7" s="52">
        <v>143.6</v>
      </c>
      <c r="L7" s="50">
        <v>145</v>
      </c>
      <c r="M7" s="47">
        <f t="shared" si="0"/>
        <v>145.57531369354419</v>
      </c>
      <c r="N7" s="47">
        <f t="shared" si="1"/>
        <v>3.554000000000002</v>
      </c>
      <c r="O7" s="27">
        <v>143</v>
      </c>
      <c r="P7" s="28">
        <v>147</v>
      </c>
      <c r="Q7" s="59">
        <f>M7/M$3*100</f>
        <v>100.47761212024217</v>
      </c>
    </row>
    <row r="8" spans="1:18" ht="15.9" customHeight="1" x14ac:dyDescent="0.3">
      <c r="A8" s="22">
        <v>7</v>
      </c>
      <c r="B8" s="52">
        <v>144.58437499999997</v>
      </c>
      <c r="C8" s="52">
        <v>146.09320388349511</v>
      </c>
      <c r="D8" s="47">
        <v>144.99333333333331</v>
      </c>
      <c r="E8" s="52">
        <v>145.99677419354842</v>
      </c>
      <c r="F8" s="52">
        <v>146.0952380952381</v>
      </c>
      <c r="G8" s="52">
        <v>145.55357142857142</v>
      </c>
      <c r="H8" s="52">
        <v>146.24600000000001</v>
      </c>
      <c r="I8" s="52">
        <v>146.4</v>
      </c>
      <c r="J8" s="52">
        <v>145.99</v>
      </c>
      <c r="K8" s="52">
        <v>143.80000000000001</v>
      </c>
      <c r="L8" s="50">
        <v>145</v>
      </c>
      <c r="M8" s="47">
        <f t="shared" si="0"/>
        <v>145.57524959341862</v>
      </c>
      <c r="N8" s="47">
        <f t="shared" si="1"/>
        <v>2.5999999999999943</v>
      </c>
      <c r="O8" s="27">
        <v>143</v>
      </c>
      <c r="P8" s="28">
        <v>147</v>
      </c>
      <c r="Q8" s="59">
        <f t="shared" si="2"/>
        <v>100.47756787766153</v>
      </c>
    </row>
    <row r="9" spans="1:18" ht="15.9" customHeight="1" x14ac:dyDescent="0.3">
      <c r="A9" s="22">
        <v>8</v>
      </c>
      <c r="B9" s="52">
        <v>144.51562499999997</v>
      </c>
      <c r="C9" s="52">
        <v>145.92783505154637</v>
      </c>
      <c r="D9" s="47">
        <v>143.95714285714286</v>
      </c>
      <c r="E9" s="52">
        <v>146.27741935483868</v>
      </c>
      <c r="F9" s="52">
        <v>146.05263157894737</v>
      </c>
      <c r="G9" s="52">
        <v>145.38800000000001</v>
      </c>
      <c r="H9" s="52">
        <v>146.15199999999999</v>
      </c>
      <c r="I9" s="52">
        <v>145.80000000000001</v>
      </c>
      <c r="J9" s="52">
        <v>145.79</v>
      </c>
      <c r="K9" s="52">
        <v>143.6</v>
      </c>
      <c r="L9" s="50">
        <v>145</v>
      </c>
      <c r="M9" s="47">
        <f t="shared" si="0"/>
        <v>145.34606538424754</v>
      </c>
      <c r="N9" s="47">
        <f t="shared" si="1"/>
        <v>2.6774193548386904</v>
      </c>
      <c r="O9" s="27">
        <v>143</v>
      </c>
      <c r="P9" s="28">
        <v>147</v>
      </c>
      <c r="Q9" s="59">
        <f t="shared" si="2"/>
        <v>100.31938252680148</v>
      </c>
    </row>
    <row r="10" spans="1:18" ht="15.9" customHeight="1" x14ac:dyDescent="0.3">
      <c r="A10" s="22">
        <v>9</v>
      </c>
      <c r="B10" s="52">
        <v>144.640625</v>
      </c>
      <c r="C10" s="52">
        <v>145.87415730337082</v>
      </c>
      <c r="D10" s="47">
        <v>145.67058823529413</v>
      </c>
      <c r="E10" s="52">
        <v>146.37</v>
      </c>
      <c r="F10" s="52">
        <v>146.04761904761904</v>
      </c>
      <c r="G10" s="52">
        <v>145.57083333333333</v>
      </c>
      <c r="H10" s="52">
        <v>146.333</v>
      </c>
      <c r="I10" s="52">
        <v>146.80000000000001</v>
      </c>
      <c r="J10" s="52">
        <v>145.74</v>
      </c>
      <c r="K10" s="52">
        <v>144.5</v>
      </c>
      <c r="L10" s="50">
        <v>145</v>
      </c>
      <c r="M10" s="47">
        <f t="shared" ref="M10:M20" si="3">AVERAGE(B10:K10)</f>
        <v>145.75468229196173</v>
      </c>
      <c r="N10" s="47">
        <f t="shared" si="1"/>
        <v>2.3000000000000114</v>
      </c>
      <c r="O10" s="27">
        <v>143</v>
      </c>
      <c r="P10" s="28">
        <v>147</v>
      </c>
      <c r="Q10" s="59">
        <f t="shared" si="2"/>
        <v>100.6014142127885</v>
      </c>
    </row>
    <row r="11" spans="1:18" ht="15.9" customHeight="1" x14ac:dyDescent="0.3">
      <c r="A11" s="22">
        <v>10</v>
      </c>
      <c r="B11" s="52">
        <v>144.79333333333335</v>
      </c>
      <c r="C11" s="52">
        <v>145.49880952380951</v>
      </c>
      <c r="D11" s="47">
        <v>145.54999999999998</v>
      </c>
      <c r="E11" s="52">
        <v>146.16129032258064</v>
      </c>
      <c r="F11" s="52">
        <v>145.85714285714286</v>
      </c>
      <c r="G11" s="52">
        <v>145.14800000000002</v>
      </c>
      <c r="H11" s="52">
        <v>146.48500000000001</v>
      </c>
      <c r="I11" s="52">
        <v>145.9</v>
      </c>
      <c r="J11" s="52">
        <v>145.72999999999999</v>
      </c>
      <c r="K11" s="52">
        <v>144.91666666666666</v>
      </c>
      <c r="L11" s="50">
        <v>145</v>
      </c>
      <c r="M11" s="47">
        <f t="shared" si="3"/>
        <v>145.60402427035331</v>
      </c>
      <c r="N11" s="47">
        <f t="shared" si="1"/>
        <v>1.6916666666666629</v>
      </c>
      <c r="O11" s="27">
        <v>143</v>
      </c>
      <c r="P11" s="28">
        <v>147</v>
      </c>
      <c r="Q11" s="59">
        <f t="shared" si="2"/>
        <v>100.49742846222476</v>
      </c>
    </row>
    <row r="12" spans="1:18" ht="15.9" customHeight="1" x14ac:dyDescent="0.3">
      <c r="A12" s="22">
        <v>11</v>
      </c>
      <c r="B12" s="52">
        <v>144.71052631578945</v>
      </c>
      <c r="C12" s="52">
        <v>145.45616438356163</v>
      </c>
      <c r="D12" s="47">
        <v>145.11538461538464</v>
      </c>
      <c r="E12" s="52">
        <v>145.89677419354842</v>
      </c>
      <c r="F12" s="52">
        <v>146</v>
      </c>
      <c r="G12" s="52">
        <v>144.94999999999999</v>
      </c>
      <c r="H12" s="52">
        <v>146.47499999999999</v>
      </c>
      <c r="I12" s="52">
        <v>146.30000000000001</v>
      </c>
      <c r="J12" s="52">
        <v>145.55000000000001</v>
      </c>
      <c r="K12" s="52">
        <v>144.63636363636363</v>
      </c>
      <c r="L12" s="50">
        <v>145</v>
      </c>
      <c r="M12" s="47">
        <f t="shared" si="3"/>
        <v>145.50902131446477</v>
      </c>
      <c r="N12" s="47">
        <f t="shared" si="1"/>
        <v>1.8386363636363683</v>
      </c>
      <c r="O12" s="27">
        <v>143</v>
      </c>
      <c r="P12" s="28">
        <v>147</v>
      </c>
      <c r="Q12" s="59">
        <f t="shared" si="2"/>
        <v>100.43185642318977</v>
      </c>
    </row>
    <row r="13" spans="1:18" ht="15.9" customHeight="1" x14ac:dyDescent="0.3">
      <c r="A13" s="22">
        <v>12</v>
      </c>
      <c r="B13" s="52">
        <v>144.71842105263158</v>
      </c>
      <c r="C13" s="52">
        <v>145.69871794871798</v>
      </c>
      <c r="D13" s="47">
        <v>145.49375000000001</v>
      </c>
      <c r="E13" s="52">
        <v>146.0612903225807</v>
      </c>
      <c r="F13" s="52">
        <v>146.15</v>
      </c>
      <c r="G13" s="52">
        <v>144.09687500000004</v>
      </c>
      <c r="H13" s="52">
        <v>145.82499999999999</v>
      </c>
      <c r="I13" s="52">
        <v>146.1</v>
      </c>
      <c r="J13" s="52">
        <v>145.29</v>
      </c>
      <c r="K13" s="52">
        <v>144.875</v>
      </c>
      <c r="L13" s="50">
        <v>145</v>
      </c>
      <c r="M13" s="47">
        <f t="shared" si="3"/>
        <v>145.43090543239302</v>
      </c>
      <c r="N13" s="47">
        <f t="shared" si="1"/>
        <v>2.0531249999999659</v>
      </c>
      <c r="O13" s="27">
        <v>143</v>
      </c>
      <c r="P13" s="28">
        <v>147</v>
      </c>
      <c r="Q13" s="59">
        <f t="shared" si="2"/>
        <v>100.37794002005731</v>
      </c>
    </row>
    <row r="14" spans="1:18" ht="15.9" customHeight="1" x14ac:dyDescent="0.3">
      <c r="A14" s="22">
        <v>1</v>
      </c>
      <c r="B14" s="52">
        <v>144.66578947368421</v>
      </c>
      <c r="C14" s="52">
        <v>145.77352941176471</v>
      </c>
      <c r="D14" s="47">
        <v>145.20714285714286</v>
      </c>
      <c r="E14" s="52">
        <v>145.89677419354842</v>
      </c>
      <c r="F14" s="52">
        <v>145.70588235294119</v>
      </c>
      <c r="G14" s="52">
        <v>144.61904761904765</v>
      </c>
      <c r="H14" s="52">
        <v>146.28100000000001</v>
      </c>
      <c r="I14" s="52">
        <v>146.1</v>
      </c>
      <c r="J14" s="52">
        <v>145.38</v>
      </c>
      <c r="K14" s="52">
        <v>144.83333333333334</v>
      </c>
      <c r="L14" s="50">
        <v>145</v>
      </c>
      <c r="M14" s="47">
        <f t="shared" si="3"/>
        <v>145.44624992414623</v>
      </c>
      <c r="N14" s="47">
        <f t="shared" si="1"/>
        <v>1.6619523809523571</v>
      </c>
      <c r="O14" s="27">
        <v>143</v>
      </c>
      <c r="P14" s="28">
        <v>147</v>
      </c>
      <c r="Q14" s="59">
        <f t="shared" si="2"/>
        <v>100.38853094960054</v>
      </c>
    </row>
    <row r="15" spans="1:18" ht="15.9" customHeight="1" x14ac:dyDescent="0.3">
      <c r="A15" s="22">
        <v>2</v>
      </c>
      <c r="B15" s="52">
        <v>144.68030888030887</v>
      </c>
      <c r="C15" s="52">
        <v>145.50657894736841</v>
      </c>
      <c r="D15" s="47">
        <v>144.54166666666666</v>
      </c>
      <c r="E15" s="47">
        <v>145.87100000000001</v>
      </c>
      <c r="F15" s="52">
        <v>145.66666666666666</v>
      </c>
      <c r="G15" s="52">
        <v>144.93703703703702</v>
      </c>
      <c r="H15" s="52">
        <v>146.214</v>
      </c>
      <c r="I15" s="52">
        <v>146.4</v>
      </c>
      <c r="J15" s="52">
        <v>145.33000000000001</v>
      </c>
      <c r="K15" s="52">
        <v>144.92307692307693</v>
      </c>
      <c r="L15" s="50">
        <v>145</v>
      </c>
      <c r="M15" s="47">
        <f t="shared" si="3"/>
        <v>145.40703351211246</v>
      </c>
      <c r="N15" s="47">
        <f t="shared" si="1"/>
        <v>1.8583333333333485</v>
      </c>
      <c r="O15" s="27">
        <v>143</v>
      </c>
      <c r="P15" s="28">
        <v>147</v>
      </c>
      <c r="Q15" s="59">
        <f t="shared" si="2"/>
        <v>100.36146336968537</v>
      </c>
      <c r="R15" s="7"/>
    </row>
    <row r="16" spans="1:18" ht="15.9" customHeight="1" x14ac:dyDescent="0.3">
      <c r="A16" s="22">
        <v>3</v>
      </c>
      <c r="B16" s="52">
        <v>144.67368421052629</v>
      </c>
      <c r="C16" s="52">
        <v>145.92857142857144</v>
      </c>
      <c r="D16" s="47">
        <v>143.83846153846156</v>
      </c>
      <c r="E16" s="52">
        <v>145.876</v>
      </c>
      <c r="F16" s="52">
        <v>145.65217391304347</v>
      </c>
      <c r="G16" s="52">
        <v>145.07499999999999</v>
      </c>
      <c r="H16" s="52">
        <v>145.76400000000001</v>
      </c>
      <c r="I16" s="52">
        <v>145.80000000000001</v>
      </c>
      <c r="J16" s="52">
        <v>145.35</v>
      </c>
      <c r="K16" s="52">
        <v>144.60714285714286</v>
      </c>
      <c r="L16" s="50">
        <v>145</v>
      </c>
      <c r="M16" s="47">
        <f t="shared" si="3"/>
        <v>145.25650339477457</v>
      </c>
      <c r="N16" s="47">
        <f t="shared" si="1"/>
        <v>2.0901098901098862</v>
      </c>
      <c r="O16" s="27">
        <v>143</v>
      </c>
      <c r="P16" s="28">
        <v>147</v>
      </c>
      <c r="Q16" s="59">
        <f t="shared" si="2"/>
        <v>100.25756589999395</v>
      </c>
      <c r="R16" s="7"/>
    </row>
    <row r="17" spans="1:18" ht="15.9" customHeight="1" x14ac:dyDescent="0.3">
      <c r="A17" s="24">
        <v>4</v>
      </c>
      <c r="B17" s="52">
        <v>144.64473684210526</v>
      </c>
      <c r="C17" s="52">
        <v>145.92857142857144</v>
      </c>
      <c r="D17" s="47">
        <v>145.01333333333332</v>
      </c>
      <c r="E17" s="52">
        <v>145.875</v>
      </c>
      <c r="F17" s="52">
        <v>145.8235294117647</v>
      </c>
      <c r="G17" s="52">
        <v>144.85312500000001</v>
      </c>
      <c r="H17" s="52">
        <v>145.76400000000001</v>
      </c>
      <c r="I17" s="52">
        <v>146</v>
      </c>
      <c r="J17" s="52">
        <v>145.41999999999999</v>
      </c>
      <c r="K17" s="52">
        <v>144.69230769230768</v>
      </c>
      <c r="L17" s="50">
        <v>145</v>
      </c>
      <c r="M17" s="47">
        <f t="shared" si="3"/>
        <v>145.40146037080825</v>
      </c>
      <c r="N17" s="47">
        <f t="shared" si="1"/>
        <v>1.3552631578947398</v>
      </c>
      <c r="O17" s="27">
        <v>143</v>
      </c>
      <c r="P17" s="28">
        <v>147</v>
      </c>
      <c r="Q17" s="59">
        <f t="shared" si="2"/>
        <v>100.35761672896004</v>
      </c>
      <c r="R17" s="7"/>
    </row>
    <row r="18" spans="1:18" ht="15.9" customHeight="1" x14ac:dyDescent="0.3">
      <c r="A18" s="24">
        <v>5</v>
      </c>
      <c r="B18" s="52">
        <v>144.6890926640927</v>
      </c>
      <c r="C18" s="52">
        <v>145.88842105263154</v>
      </c>
      <c r="D18" s="47">
        <v>144.91428571428571</v>
      </c>
      <c r="E18" s="52">
        <v>145.66800000000001</v>
      </c>
      <c r="F18" s="52">
        <v>145.94117647058823</v>
      </c>
      <c r="G18" s="52">
        <v>145.9361111111111</v>
      </c>
      <c r="H18" s="52">
        <v>145.51240000000001</v>
      </c>
      <c r="I18" s="52">
        <v>146.1</v>
      </c>
      <c r="J18" s="52">
        <v>145.26</v>
      </c>
      <c r="K18" s="52">
        <v>144.66666666666666</v>
      </c>
      <c r="L18" s="50">
        <v>145</v>
      </c>
      <c r="M18" s="47">
        <f t="shared" si="3"/>
        <v>145.45761536793762</v>
      </c>
      <c r="N18" s="47">
        <f t="shared" si="1"/>
        <v>1.4333333333333371</v>
      </c>
      <c r="O18" s="27">
        <v>143</v>
      </c>
      <c r="P18" s="28">
        <v>147</v>
      </c>
      <c r="Q18" s="59">
        <f t="shared" si="2"/>
        <v>100.39637549840397</v>
      </c>
      <c r="R18" s="7"/>
    </row>
    <row r="19" spans="1:18" ht="15.9" customHeight="1" x14ac:dyDescent="0.3">
      <c r="A19" s="24">
        <v>6</v>
      </c>
      <c r="B19" s="52">
        <v>144.62105263157895</v>
      </c>
      <c r="C19" s="52">
        <v>145.95612244897964</v>
      </c>
      <c r="D19" s="47">
        <v>145.02499999999998</v>
      </c>
      <c r="E19" s="52">
        <v>145.404</v>
      </c>
      <c r="F19" s="52">
        <v>145.90909090909091</v>
      </c>
      <c r="G19" s="52">
        <v>144.90434782608696</v>
      </c>
      <c r="H19" s="52">
        <v>145.535</v>
      </c>
      <c r="I19" s="52">
        <v>145.9</v>
      </c>
      <c r="J19" s="52">
        <v>145.26</v>
      </c>
      <c r="K19" s="52">
        <v>144.9</v>
      </c>
      <c r="L19" s="50">
        <v>145</v>
      </c>
      <c r="M19" s="47">
        <f t="shared" si="3"/>
        <v>145.34146138157365</v>
      </c>
      <c r="N19" s="47">
        <f t="shared" si="1"/>
        <v>1.3350698174006936</v>
      </c>
      <c r="O19" s="27">
        <v>143</v>
      </c>
      <c r="P19" s="28">
        <v>147</v>
      </c>
      <c r="Q19" s="59">
        <f t="shared" si="2"/>
        <v>100.31620479574852</v>
      </c>
      <c r="R19" s="7"/>
    </row>
    <row r="20" spans="1:18" ht="15.9" customHeight="1" x14ac:dyDescent="0.3">
      <c r="A20" s="24">
        <v>7</v>
      </c>
      <c r="B20" s="52">
        <v>144.70625000000001</v>
      </c>
      <c r="C20" s="52">
        <v>145.38924731182797</v>
      </c>
      <c r="D20" s="47">
        <v>144.57647058823531</v>
      </c>
      <c r="E20" s="47">
        <v>145.441</v>
      </c>
      <c r="F20" s="52">
        <v>145.94999999999999</v>
      </c>
      <c r="G20" s="52">
        <v>145.37391304347827</v>
      </c>
      <c r="H20" s="52">
        <v>145.262</v>
      </c>
      <c r="I20" s="52">
        <v>145.6</v>
      </c>
      <c r="J20" s="52">
        <v>145.21</v>
      </c>
      <c r="K20" s="52">
        <v>144.84615384615384</v>
      </c>
      <c r="L20" s="50">
        <v>145</v>
      </c>
      <c r="M20" s="47">
        <f t="shared" si="3"/>
        <v>145.23550347896952</v>
      </c>
      <c r="N20" s="47">
        <f t="shared" si="1"/>
        <v>1.3735294117646788</v>
      </c>
      <c r="O20" s="27">
        <v>143</v>
      </c>
      <c r="P20" s="28">
        <v>147</v>
      </c>
      <c r="Q20" s="59">
        <f t="shared" si="2"/>
        <v>100.24307153730786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G20"/>
  <sheetViews>
    <sheetView zoomScale="80" workbookViewId="0">
      <selection activeCell="AC28" sqref="AC28"/>
    </sheetView>
  </sheetViews>
  <sheetFormatPr defaultRowHeight="13.2" x14ac:dyDescent="0.2"/>
  <cols>
    <col min="1" max="1" width="4" customWidth="1"/>
    <col min="2" max="2" width="9.77734375" customWidth="1"/>
    <col min="3" max="3" width="10.44140625" bestFit="1" customWidth="1"/>
    <col min="4" max="4" width="10.33203125" customWidth="1"/>
    <col min="5" max="5" width="9.6640625" customWidth="1"/>
    <col min="6" max="6" width="9.44140625" customWidth="1"/>
    <col min="7" max="7" width="10.21875" customWidth="1"/>
    <col min="8" max="8" width="9.77734375" customWidth="1"/>
    <col min="9" max="10" width="10.6640625" customWidth="1"/>
    <col min="11" max="11" width="9.6640625" customWidth="1"/>
    <col min="12" max="12" width="12.33203125" customWidth="1"/>
    <col min="13" max="13" width="9.77734375" customWidth="1"/>
    <col min="14" max="14" width="7.88671875" customWidth="1"/>
    <col min="15" max="15" width="10.77734375" customWidth="1"/>
    <col min="16" max="16" width="9.77734375" customWidth="1"/>
    <col min="17" max="17" width="7.88671875" customWidth="1"/>
    <col min="18" max="21" width="2.6640625" customWidth="1"/>
  </cols>
  <sheetData>
    <row r="1" spans="1:33" ht="20.100000000000001" customHeight="1" x14ac:dyDescent="0.45">
      <c r="F1" s="18" t="s">
        <v>4</v>
      </c>
    </row>
    <row r="2" spans="1:33" ht="15.9" customHeight="1" x14ac:dyDescent="0.3">
      <c r="A2" s="19" t="s">
        <v>157</v>
      </c>
      <c r="B2" s="202" t="s">
        <v>25</v>
      </c>
      <c r="C2" s="202" t="s">
        <v>26</v>
      </c>
      <c r="D2" s="203" t="s">
        <v>83</v>
      </c>
      <c r="E2" s="207" t="s">
        <v>102</v>
      </c>
      <c r="F2" s="203" t="s">
        <v>84</v>
      </c>
      <c r="G2" s="202" t="s">
        <v>27</v>
      </c>
      <c r="H2" s="206" t="s">
        <v>28</v>
      </c>
      <c r="I2" s="202" t="s">
        <v>101</v>
      </c>
      <c r="J2" s="202" t="s">
        <v>76</v>
      </c>
      <c r="K2" s="204" t="s">
        <v>85</v>
      </c>
      <c r="L2" s="26" t="s">
        <v>154</v>
      </c>
      <c r="M2" s="95" t="s">
        <v>158</v>
      </c>
      <c r="N2" s="106" t="s">
        <v>29</v>
      </c>
      <c r="O2" s="212" t="s">
        <v>155</v>
      </c>
      <c r="P2" s="209" t="s">
        <v>78</v>
      </c>
      <c r="Q2" s="213" t="s">
        <v>29</v>
      </c>
      <c r="R2" s="20" t="s">
        <v>30</v>
      </c>
      <c r="S2" s="198" t="s">
        <v>31</v>
      </c>
      <c r="T2" s="199" t="s">
        <v>30</v>
      </c>
      <c r="U2" s="21" t="s">
        <v>31</v>
      </c>
      <c r="V2" s="17" t="s">
        <v>146</v>
      </c>
      <c r="AF2" s="38" t="s">
        <v>43</v>
      </c>
      <c r="AG2" s="38" t="s">
        <v>44</v>
      </c>
    </row>
    <row r="3" spans="1:33" ht="15.9" customHeight="1" x14ac:dyDescent="0.3">
      <c r="A3" s="22">
        <v>2</v>
      </c>
      <c r="B3" s="120"/>
      <c r="C3" s="120"/>
      <c r="D3" s="120"/>
      <c r="E3" s="120"/>
      <c r="F3" s="116"/>
      <c r="G3" s="120">
        <v>289.28985507246381</v>
      </c>
      <c r="H3" s="120"/>
      <c r="I3" s="120">
        <v>293.3</v>
      </c>
      <c r="J3" s="120"/>
      <c r="K3" s="120"/>
      <c r="L3" s="49">
        <v>289</v>
      </c>
      <c r="M3" s="47">
        <f t="shared" ref="M3" si="0">AVERAGE(B3:K3)</f>
        <v>291.29492753623191</v>
      </c>
      <c r="N3" s="47">
        <f t="shared" ref="N3:N8" si="1">MAX(B3:K3)-MIN(B3:K3)</f>
        <v>4.0101449275362029</v>
      </c>
      <c r="O3" s="47"/>
      <c r="P3" s="47"/>
      <c r="Q3" s="47"/>
      <c r="R3" s="20">
        <v>274</v>
      </c>
      <c r="S3" s="21">
        <v>304</v>
      </c>
      <c r="T3" s="21">
        <v>92</v>
      </c>
      <c r="U3" s="21">
        <v>102</v>
      </c>
      <c r="V3" s="59">
        <f>M3/M3*100</f>
        <v>100</v>
      </c>
      <c r="AF3" s="28">
        <v>49</v>
      </c>
      <c r="AG3" s="28">
        <v>55</v>
      </c>
    </row>
    <row r="4" spans="1:33" ht="15.9" customHeight="1" x14ac:dyDescent="0.3">
      <c r="A4" s="22">
        <v>3</v>
      </c>
      <c r="B4" s="52">
        <v>291.46875</v>
      </c>
      <c r="C4" s="52"/>
      <c r="D4" s="47">
        <v>285.30769230769232</v>
      </c>
      <c r="E4" s="52">
        <v>291.64516129032256</v>
      </c>
      <c r="F4" s="52">
        <v>285.85000000000002</v>
      </c>
      <c r="G4" s="52">
        <v>288.46153846153845</v>
      </c>
      <c r="H4" s="52"/>
      <c r="I4" s="52">
        <v>291.7</v>
      </c>
      <c r="J4" s="52">
        <v>293.89999999999998</v>
      </c>
      <c r="K4" s="52">
        <v>286.8</v>
      </c>
      <c r="L4" s="49">
        <v>289</v>
      </c>
      <c r="M4" s="47">
        <f t="shared" ref="M4:M8" si="2">AVERAGE(B4:K4)</f>
        <v>289.39164275744417</v>
      </c>
      <c r="N4" s="47">
        <f>MAX(B4:K4)-MIN(B4:K4)</f>
        <v>8.5923076923076565</v>
      </c>
      <c r="O4" s="47"/>
      <c r="P4" s="47"/>
      <c r="Q4" s="47"/>
      <c r="R4" s="20">
        <v>274</v>
      </c>
      <c r="S4" s="21">
        <v>304</v>
      </c>
      <c r="T4" s="21"/>
      <c r="U4" s="21"/>
      <c r="V4" s="59">
        <f>M4/M$3*100</f>
        <v>99.346612453953213</v>
      </c>
      <c r="AF4" s="28">
        <v>49</v>
      </c>
      <c r="AG4" s="28">
        <v>55</v>
      </c>
    </row>
    <row r="5" spans="1:33" ht="15.9" customHeight="1" x14ac:dyDescent="0.3">
      <c r="A5" s="22">
        <v>4</v>
      </c>
      <c r="B5" s="52">
        <v>290.90625</v>
      </c>
      <c r="C5" s="52">
        <v>293.76091954022985</v>
      </c>
      <c r="D5" s="47">
        <v>287.125</v>
      </c>
      <c r="E5" s="52">
        <v>287.41935483870969</v>
      </c>
      <c r="F5" s="52">
        <v>286.95</v>
      </c>
      <c r="G5" s="52">
        <v>288.47474747474752</v>
      </c>
      <c r="H5" s="52"/>
      <c r="I5" s="52">
        <v>286.10000000000002</v>
      </c>
      <c r="J5" s="52">
        <v>292.2</v>
      </c>
      <c r="K5" s="52">
        <v>281.10000000000002</v>
      </c>
      <c r="L5" s="49">
        <v>289</v>
      </c>
      <c r="M5" s="47">
        <f t="shared" si="2"/>
        <v>288.22625242818748</v>
      </c>
      <c r="N5" s="47">
        <f>MAX(B5:K5)-MIN(B5:K5)</f>
        <v>12.660919540229827</v>
      </c>
      <c r="O5" s="47"/>
      <c r="P5" s="47"/>
      <c r="Q5" s="47"/>
      <c r="R5" s="20">
        <v>274</v>
      </c>
      <c r="S5" s="21">
        <v>304</v>
      </c>
      <c r="T5" s="21"/>
      <c r="U5" s="21"/>
      <c r="V5" s="59">
        <f>M5/M$3*100</f>
        <v>98.94654014953187</v>
      </c>
      <c r="AF5" s="28">
        <v>49</v>
      </c>
      <c r="AG5" s="28">
        <v>55</v>
      </c>
    </row>
    <row r="6" spans="1:33" ht="15.9" customHeight="1" x14ac:dyDescent="0.35">
      <c r="A6" s="22">
        <v>5</v>
      </c>
      <c r="B6" s="52">
        <v>291.09375</v>
      </c>
      <c r="C6" s="52">
        <v>293.32400000000001</v>
      </c>
      <c r="D6" s="47">
        <v>287.30769230769232</v>
      </c>
      <c r="E6" s="52">
        <v>286.76666666666665</v>
      </c>
      <c r="F6" s="52">
        <v>286.38888888888891</v>
      </c>
      <c r="G6" s="52">
        <v>286.09027777777777</v>
      </c>
      <c r="H6" s="52">
        <v>294.53800000000001</v>
      </c>
      <c r="I6" s="52">
        <v>290.89999999999998</v>
      </c>
      <c r="J6" s="52">
        <v>292.45999999999998</v>
      </c>
      <c r="K6" s="52">
        <v>284.89999999999998</v>
      </c>
      <c r="L6" s="49">
        <v>289</v>
      </c>
      <c r="M6" s="47">
        <f t="shared" si="2"/>
        <v>289.37692756410263</v>
      </c>
      <c r="N6" s="23">
        <f t="shared" si="1"/>
        <v>9.6380000000000337</v>
      </c>
      <c r="O6" s="23"/>
      <c r="P6" s="23"/>
      <c r="Q6" s="23"/>
      <c r="R6" s="20">
        <v>274</v>
      </c>
      <c r="S6" s="21">
        <v>304</v>
      </c>
      <c r="T6" s="21"/>
      <c r="U6" s="21"/>
      <c r="V6" s="59">
        <f t="shared" ref="V6:V16" si="3">M6/M$3*100</f>
        <v>99.341560806310056</v>
      </c>
      <c r="AF6" s="28">
        <v>49</v>
      </c>
      <c r="AG6" s="28">
        <v>55</v>
      </c>
    </row>
    <row r="7" spans="1:33" ht="15.9" customHeight="1" x14ac:dyDescent="0.35">
      <c r="A7" s="22">
        <v>6</v>
      </c>
      <c r="B7" s="52">
        <v>290.28125</v>
      </c>
      <c r="C7" s="52">
        <v>292.92839506172857</v>
      </c>
      <c r="D7" s="47">
        <v>283.85714285714283</v>
      </c>
      <c r="E7" s="52">
        <v>286.26666666666665</v>
      </c>
      <c r="F7" s="52">
        <v>286.68181818181819</v>
      </c>
      <c r="G7" s="52">
        <v>286.16228070175436</v>
      </c>
      <c r="H7" s="52">
        <v>295.30799999999999</v>
      </c>
      <c r="I7" s="52">
        <v>294.7</v>
      </c>
      <c r="J7" s="52">
        <v>295.29000000000002</v>
      </c>
      <c r="K7" s="52">
        <v>276.8</v>
      </c>
      <c r="L7" s="49">
        <v>289</v>
      </c>
      <c r="M7" s="47">
        <f t="shared" si="2"/>
        <v>288.82755534691103</v>
      </c>
      <c r="N7" s="23">
        <f>MAX(B7:K7)-MIN(B7:K7)</f>
        <v>18.507999999999981</v>
      </c>
      <c r="O7" s="23"/>
      <c r="P7" s="23"/>
      <c r="Q7" s="23"/>
      <c r="R7" s="20">
        <v>274</v>
      </c>
      <c r="S7" s="21">
        <v>304</v>
      </c>
      <c r="T7" s="21"/>
      <c r="U7" s="21"/>
      <c r="V7" s="59">
        <f>M7/M$3*100</f>
        <v>99.152964244798255</v>
      </c>
      <c r="AF7" s="28">
        <v>49</v>
      </c>
      <c r="AG7" s="28">
        <v>55</v>
      </c>
    </row>
    <row r="8" spans="1:33" ht="15.9" customHeight="1" x14ac:dyDescent="0.35">
      <c r="A8" s="22">
        <v>7</v>
      </c>
      <c r="B8" s="52">
        <v>291.84375</v>
      </c>
      <c r="C8" s="52">
        <v>292.81379310344829</v>
      </c>
      <c r="D8" s="47">
        <v>281</v>
      </c>
      <c r="E8" s="52">
        <v>285.03225806451616</v>
      </c>
      <c r="F8" s="52">
        <v>286.52380952380952</v>
      </c>
      <c r="G8" s="52">
        <v>286.89250000000004</v>
      </c>
      <c r="H8" s="52">
        <v>293.61500000000001</v>
      </c>
      <c r="I8" s="52">
        <v>292.8</v>
      </c>
      <c r="J8" s="52">
        <v>296.08</v>
      </c>
      <c r="K8" s="52">
        <v>299.39999999999998</v>
      </c>
      <c r="L8" s="49">
        <v>289</v>
      </c>
      <c r="M8" s="47">
        <f t="shared" si="2"/>
        <v>290.60011106917739</v>
      </c>
      <c r="N8" s="23">
        <f t="shared" si="1"/>
        <v>18.399999999999977</v>
      </c>
      <c r="O8" s="23"/>
      <c r="P8" s="23"/>
      <c r="Q8" s="23"/>
      <c r="R8" s="20">
        <v>274</v>
      </c>
      <c r="S8" s="21">
        <v>304</v>
      </c>
      <c r="T8" s="21"/>
      <c r="U8" s="21"/>
      <c r="V8" s="59">
        <f t="shared" si="3"/>
        <v>99.761473200741506</v>
      </c>
      <c r="AF8" s="28">
        <v>49</v>
      </c>
      <c r="AG8" s="28">
        <v>55</v>
      </c>
    </row>
    <row r="9" spans="1:33" ht="15.9" customHeight="1" x14ac:dyDescent="0.35">
      <c r="A9" s="22">
        <v>8</v>
      </c>
      <c r="B9" s="52">
        <v>291.53125</v>
      </c>
      <c r="C9" s="52">
        <v>292.44634146341457</v>
      </c>
      <c r="D9" s="47">
        <v>278.46666666666664</v>
      </c>
      <c r="E9" s="52">
        <v>287.41935483870969</v>
      </c>
      <c r="F9" s="52">
        <v>286.73684210526318</v>
      </c>
      <c r="G9" s="52">
        <v>289.40579710144925</v>
      </c>
      <c r="H9" s="52">
        <v>291.20299999999997</v>
      </c>
      <c r="I9" s="52">
        <v>296.8</v>
      </c>
      <c r="J9" s="52">
        <v>295.93</v>
      </c>
      <c r="K9" s="200">
        <v>101.6</v>
      </c>
      <c r="L9" s="49">
        <v>289</v>
      </c>
      <c r="M9" s="47">
        <f>AVERAGE(B9:J9)</f>
        <v>289.99325024172254</v>
      </c>
      <c r="N9" s="23">
        <f>MAX(B9:J9)-MIN(B9:J9)</f>
        <v>18.333333333333371</v>
      </c>
      <c r="O9" s="210">
        <v>97</v>
      </c>
      <c r="P9" s="201">
        <v>101.6</v>
      </c>
      <c r="Q9" s="201">
        <v>0</v>
      </c>
      <c r="R9" s="20">
        <v>274</v>
      </c>
      <c r="S9" s="21">
        <v>304</v>
      </c>
      <c r="T9" s="21">
        <v>92</v>
      </c>
      <c r="U9" s="21">
        <v>102</v>
      </c>
      <c r="V9" s="59">
        <f t="shared" si="3"/>
        <v>99.553141104955401</v>
      </c>
      <c r="AF9" s="28">
        <v>49</v>
      </c>
      <c r="AG9" s="28">
        <v>55</v>
      </c>
    </row>
    <row r="10" spans="1:33" ht="15.9" customHeight="1" x14ac:dyDescent="0.35">
      <c r="A10" s="22">
        <v>9</v>
      </c>
      <c r="B10" s="52">
        <v>289.90625</v>
      </c>
      <c r="C10" s="52">
        <v>291.31168831168833</v>
      </c>
      <c r="D10" s="47">
        <v>281.23076923076923</v>
      </c>
      <c r="E10" s="52">
        <v>286.46666666666664</v>
      </c>
      <c r="F10" s="52">
        <v>288.71428571428572</v>
      </c>
      <c r="G10" s="52">
        <v>283.32638888888886</v>
      </c>
      <c r="H10" s="52">
        <v>292.68299999999999</v>
      </c>
      <c r="I10" s="52">
        <v>294</v>
      </c>
      <c r="J10" s="52">
        <v>297.01</v>
      </c>
      <c r="K10" s="200">
        <v>98.6</v>
      </c>
      <c r="L10" s="49">
        <v>289</v>
      </c>
      <c r="M10" s="47">
        <f>AVERAGE(B10:J10)</f>
        <v>289.4054498680332</v>
      </c>
      <c r="N10" s="23">
        <f>MAX(B10:J10)-MIN(B10:J10)</f>
        <v>15.779230769230765</v>
      </c>
      <c r="O10" s="210">
        <v>97</v>
      </c>
      <c r="P10" s="200">
        <v>98.6</v>
      </c>
      <c r="Q10" s="201">
        <v>0</v>
      </c>
      <c r="R10" s="20">
        <v>274</v>
      </c>
      <c r="S10" s="21">
        <v>304</v>
      </c>
      <c r="T10" s="21">
        <v>92</v>
      </c>
      <c r="U10" s="21">
        <v>102</v>
      </c>
      <c r="V10" s="59">
        <f t="shared" si="3"/>
        <v>99.351352361615113</v>
      </c>
      <c r="AF10" s="28">
        <v>49</v>
      </c>
      <c r="AG10" s="28">
        <v>55</v>
      </c>
    </row>
    <row r="11" spans="1:33" ht="15.9" customHeight="1" x14ac:dyDescent="0.35">
      <c r="A11" s="22">
        <v>10</v>
      </c>
      <c r="B11" s="52">
        <v>290.33333333333331</v>
      </c>
      <c r="C11" s="200">
        <v>100.46666666666667</v>
      </c>
      <c r="D11" s="201">
        <v>96.631578947368425</v>
      </c>
      <c r="E11" s="52">
        <v>288.58064516129031</v>
      </c>
      <c r="F11" s="52">
        <v>285.90476190476193</v>
      </c>
      <c r="G11" s="52">
        <v>286.34420289855075</v>
      </c>
      <c r="H11" s="52">
        <v>292.52199999999999</v>
      </c>
      <c r="I11" s="52">
        <v>296.89999999999998</v>
      </c>
      <c r="J11" s="52">
        <v>296.64999999999998</v>
      </c>
      <c r="K11" s="200">
        <v>99.166666666666671</v>
      </c>
      <c r="L11" s="49">
        <v>289</v>
      </c>
      <c r="M11" s="47">
        <f>AVERAGE(B11,E11,F11,G11,H11,I11,J11)</f>
        <v>291.03356332827661</v>
      </c>
      <c r="N11" s="23">
        <f>MAX(B11,E11,F11,G11,H11,I11,J11)-MIN(B11,E11,F11,G11,H11,I11,J11)</f>
        <v>10.995238095238051</v>
      </c>
      <c r="O11" s="210">
        <v>97</v>
      </c>
      <c r="P11" s="201">
        <f>AVERAGE(C11,D11,K11)</f>
        <v>98.754970760233917</v>
      </c>
      <c r="Q11" s="201">
        <f>MAX(C11,D11,K11)-MIN(C11,D11,K11)</f>
        <v>3.8350877192982438</v>
      </c>
      <c r="R11" s="20">
        <v>274</v>
      </c>
      <c r="S11" s="21">
        <v>304</v>
      </c>
      <c r="T11" s="21">
        <v>92</v>
      </c>
      <c r="U11" s="21">
        <v>102</v>
      </c>
      <c r="V11" s="59">
        <f t="shared" si="3"/>
        <v>99.910275056910223</v>
      </c>
      <c r="AF11" s="28">
        <v>49</v>
      </c>
      <c r="AG11" s="28">
        <v>55</v>
      </c>
    </row>
    <row r="12" spans="1:33" ht="15.9" customHeight="1" x14ac:dyDescent="0.35">
      <c r="A12" s="22">
        <v>11</v>
      </c>
      <c r="B12" s="200">
        <v>97.10526315789474</v>
      </c>
      <c r="C12" s="200">
        <v>99.152777777777771</v>
      </c>
      <c r="D12" s="201">
        <v>98.2</v>
      </c>
      <c r="E12" s="52">
        <v>288.74193548387098</v>
      </c>
      <c r="F12" s="52">
        <v>287.5</v>
      </c>
      <c r="G12" s="52">
        <v>285.68055555555554</v>
      </c>
      <c r="H12" s="52">
        <v>292.42599999999999</v>
      </c>
      <c r="I12" s="52">
        <v>288.8</v>
      </c>
      <c r="J12" s="52">
        <v>296.75</v>
      </c>
      <c r="K12" s="200">
        <v>97.25</v>
      </c>
      <c r="L12" s="49">
        <v>289</v>
      </c>
      <c r="M12" s="47">
        <f>AVERAGE(E12,F12,G12,H12,I12,J12)</f>
        <v>289.9830818399044</v>
      </c>
      <c r="N12" s="23">
        <f>MAX(E12:J12)-MIN(E12:J12)</f>
        <v>11.069444444444457</v>
      </c>
      <c r="O12" s="210">
        <v>97</v>
      </c>
      <c r="P12" s="201">
        <f>AVERAGE(B12,C12,D12,K12)</f>
        <v>97.927010233918125</v>
      </c>
      <c r="Q12" s="201">
        <f>MAX(B12,C12,D12,K12)-MIN(B2,C12,D12,K12)</f>
        <v>1.9027777777777715</v>
      </c>
      <c r="R12" s="20">
        <v>274</v>
      </c>
      <c r="S12" s="21">
        <v>304</v>
      </c>
      <c r="T12" s="21">
        <v>92</v>
      </c>
      <c r="U12" s="21">
        <v>102</v>
      </c>
      <c r="V12" s="59">
        <f t="shared" si="3"/>
        <v>99.549650346669921</v>
      </c>
      <c r="AF12" s="28">
        <v>49</v>
      </c>
      <c r="AG12" s="28">
        <v>55</v>
      </c>
    </row>
    <row r="13" spans="1:33" ht="15.9" customHeight="1" x14ac:dyDescent="0.35">
      <c r="A13" s="22">
        <v>12</v>
      </c>
      <c r="B13" s="200">
        <v>96.973684210526315</v>
      </c>
      <c r="C13" s="200">
        <v>100.27397260273973</v>
      </c>
      <c r="D13" s="201">
        <v>96.235294117647058</v>
      </c>
      <c r="E13" s="52">
        <v>287.80645161290323</v>
      </c>
      <c r="F13" s="52">
        <v>287.25</v>
      </c>
      <c r="G13" s="52">
        <v>286.27546296296293</v>
      </c>
      <c r="H13" s="52">
        <v>294</v>
      </c>
      <c r="I13" s="52">
        <v>286.60000000000002</v>
      </c>
      <c r="J13" s="52">
        <v>295.54000000000002</v>
      </c>
      <c r="K13" s="200">
        <v>97.75</v>
      </c>
      <c r="L13" s="49">
        <v>289</v>
      </c>
      <c r="M13" s="47">
        <f>AVERAGE(E13,F13,G13,H13,I13,J13)</f>
        <v>289.57865242931098</v>
      </c>
      <c r="N13" s="23">
        <f>MAX(E13:J13)-MIN(E13:J13)</f>
        <v>9.264537037037087</v>
      </c>
      <c r="O13" s="210">
        <v>97</v>
      </c>
      <c r="P13" s="201">
        <f>AVERAGE(B13,C13,D13,K13)</f>
        <v>97.808237732728273</v>
      </c>
      <c r="Q13" s="201">
        <f>MAX(B13,C13,D13,K13)-MIN(B3,C13,D13,K13)</f>
        <v>4.0386784850926745</v>
      </c>
      <c r="R13" s="20">
        <v>274</v>
      </c>
      <c r="S13" s="21">
        <v>304</v>
      </c>
      <c r="T13" s="21">
        <v>92</v>
      </c>
      <c r="U13" s="21">
        <v>102</v>
      </c>
      <c r="V13" s="59">
        <f t="shared" si="3"/>
        <v>99.410811880097896</v>
      </c>
      <c r="AF13" s="28">
        <v>49</v>
      </c>
      <c r="AG13" s="28">
        <v>55</v>
      </c>
    </row>
    <row r="14" spans="1:33" ht="15.9" customHeight="1" x14ac:dyDescent="0.35">
      <c r="A14" s="22">
        <v>1</v>
      </c>
      <c r="B14" s="200">
        <v>96.94736842105263</v>
      </c>
      <c r="C14" s="200">
        <v>100.1304347826087</v>
      </c>
      <c r="D14" s="201">
        <v>96.461538461538467</v>
      </c>
      <c r="E14" s="52">
        <v>288.74193548387098</v>
      </c>
      <c r="F14" s="52">
        <v>287.52941176470586</v>
      </c>
      <c r="G14" s="52">
        <v>286.25308641975306</v>
      </c>
      <c r="H14" s="200">
        <v>97.754000000000005</v>
      </c>
      <c r="I14" s="52">
        <v>288.3</v>
      </c>
      <c r="J14" s="200">
        <v>98.59</v>
      </c>
      <c r="K14" s="200">
        <v>98.333333333333329</v>
      </c>
      <c r="L14" s="49">
        <v>289</v>
      </c>
      <c r="M14" s="47">
        <f>AVERAGE(E14:G14,I14)</f>
        <v>287.70610841708248</v>
      </c>
      <c r="N14" s="23">
        <f>MAX(E14:G14,I14)-MIN(E14:G14,I14)</f>
        <v>2.4888490641179146</v>
      </c>
      <c r="O14" s="210">
        <v>97</v>
      </c>
      <c r="P14" s="201">
        <f>AVERAGE(B14:D14,H14,J14,K14)</f>
        <v>98.036112499755532</v>
      </c>
      <c r="Q14" s="201">
        <f>MAX(B14:D14,H14,J14,K14)-MIN(B14:D14,H14,J14,K14)</f>
        <v>3.6688963210702354</v>
      </c>
      <c r="R14" s="20">
        <v>274</v>
      </c>
      <c r="S14" s="21">
        <v>304</v>
      </c>
      <c r="T14" s="21">
        <v>92</v>
      </c>
      <c r="U14" s="21">
        <v>102</v>
      </c>
      <c r="V14" s="59">
        <f t="shared" si="3"/>
        <v>98.767977475782502</v>
      </c>
      <c r="AF14" s="28">
        <v>49</v>
      </c>
      <c r="AG14" s="28">
        <v>55</v>
      </c>
    </row>
    <row r="15" spans="1:33" ht="15.9" customHeight="1" x14ac:dyDescent="0.35">
      <c r="A15" s="22">
        <v>2</v>
      </c>
      <c r="B15" s="200">
        <v>97.298262548262542</v>
      </c>
      <c r="C15" s="200">
        <v>100.29577464788733</v>
      </c>
      <c r="D15" s="201">
        <v>96.2</v>
      </c>
      <c r="E15" s="201">
        <v>95.923000000000002</v>
      </c>
      <c r="F15" s="52">
        <v>287.26666666666665</v>
      </c>
      <c r="G15" s="52">
        <v>285.10493827160496</v>
      </c>
      <c r="H15" s="200">
        <v>98.161000000000001</v>
      </c>
      <c r="I15" s="52">
        <v>291</v>
      </c>
      <c r="J15" s="200">
        <v>98.08</v>
      </c>
      <c r="K15" s="200">
        <v>99.538461538461533</v>
      </c>
      <c r="L15" s="49">
        <v>289</v>
      </c>
      <c r="M15" s="47">
        <f>AVERAGE(F15,G15,I15)</f>
        <v>287.79053497942385</v>
      </c>
      <c r="N15" s="23">
        <f>MAX(F15,G15,I15)-MIN(F15,G15,I15)</f>
        <v>5.8950617283950351</v>
      </c>
      <c r="O15" s="210">
        <v>97</v>
      </c>
      <c r="P15" s="201">
        <f>AVERAGE(B15,C15,D15,E15,H15,J15,K15)</f>
        <v>97.92807124780164</v>
      </c>
      <c r="Q15" s="201">
        <f>MAX(B15:D15,E15,H15,J15,K15)-MIN(B15:D15,E15,H15,J15,K15)</f>
        <v>4.3727746478873257</v>
      </c>
      <c r="R15" s="20">
        <v>274</v>
      </c>
      <c r="S15" s="21">
        <v>304</v>
      </c>
      <c r="T15" s="21">
        <v>92</v>
      </c>
      <c r="U15" s="21">
        <v>102</v>
      </c>
      <c r="V15" s="59">
        <f>M15/M$3*100</f>
        <v>98.79696066579389</v>
      </c>
      <c r="W15" s="7"/>
      <c r="AF15" s="28">
        <v>49</v>
      </c>
      <c r="AG15" s="28">
        <v>55</v>
      </c>
    </row>
    <row r="16" spans="1:33" ht="15.9" customHeight="1" x14ac:dyDescent="0.35">
      <c r="A16" s="22">
        <v>3</v>
      </c>
      <c r="B16" s="200">
        <v>97.131578947368425</v>
      </c>
      <c r="C16" s="200">
        <v>99.164556962025316</v>
      </c>
      <c r="D16" s="201">
        <v>98</v>
      </c>
      <c r="E16" s="200">
        <v>96.688000000000002</v>
      </c>
      <c r="F16" s="52">
        <v>285.91304347826087</v>
      </c>
      <c r="G16" s="200">
        <v>98</v>
      </c>
      <c r="H16" s="200">
        <v>97.944000000000003</v>
      </c>
      <c r="I16" s="52">
        <v>289.60000000000002</v>
      </c>
      <c r="J16" s="200">
        <v>98.18</v>
      </c>
      <c r="K16" s="200">
        <v>100.12</v>
      </c>
      <c r="L16" s="49">
        <v>289</v>
      </c>
      <c r="M16" s="47">
        <f>AVERAGE(F16,I16)</f>
        <v>287.75652173913045</v>
      </c>
      <c r="N16" s="23">
        <f>MAX(F16,I16)-MIN(F16,I16)</f>
        <v>3.6869565217391482</v>
      </c>
      <c r="O16" s="210">
        <v>97</v>
      </c>
      <c r="P16" s="201">
        <f>AVERAGE(B16,C16,D16,E16,G16,H16,J16,K16)</f>
        <v>98.153516988674212</v>
      </c>
      <c r="Q16" s="201">
        <f>MAX(B16:D16,E16,G16,H16,J16,K16)-MIN(B16:D16,E16,G16,H16,J16,K16)</f>
        <v>3.4320000000000022</v>
      </c>
      <c r="R16" s="20">
        <v>274</v>
      </c>
      <c r="S16" s="21">
        <v>304</v>
      </c>
      <c r="T16" s="21">
        <v>92</v>
      </c>
      <c r="U16" s="21">
        <v>102</v>
      </c>
      <c r="V16" s="59">
        <f t="shared" si="3"/>
        <v>98.785284101227148</v>
      </c>
      <c r="W16" s="7"/>
      <c r="AF16" s="28">
        <v>49</v>
      </c>
      <c r="AG16" s="28">
        <v>55</v>
      </c>
    </row>
    <row r="17" spans="1:33" ht="15.9" customHeight="1" x14ac:dyDescent="0.35">
      <c r="A17" s="24">
        <v>4</v>
      </c>
      <c r="B17" s="200">
        <v>97.026315789473685</v>
      </c>
      <c r="C17" s="200">
        <v>99.164556962025316</v>
      </c>
      <c r="D17" s="201">
        <v>96.84615384615384</v>
      </c>
      <c r="E17" s="200">
        <v>96.216999999999999</v>
      </c>
      <c r="F17" s="200">
        <v>97.529411764705884</v>
      </c>
      <c r="G17" s="200">
        <v>98.55952380952381</v>
      </c>
      <c r="H17" s="200">
        <v>97.944000000000003</v>
      </c>
      <c r="I17" s="52">
        <v>286.5</v>
      </c>
      <c r="J17" s="200">
        <v>98.81</v>
      </c>
      <c r="K17" s="200">
        <v>98.384615384615387</v>
      </c>
      <c r="L17" s="49">
        <v>289</v>
      </c>
      <c r="M17" s="52">
        <v>286.5</v>
      </c>
      <c r="N17" s="23">
        <f>MAX(I17)-MIN(I17)</f>
        <v>0</v>
      </c>
      <c r="O17" s="210">
        <v>97</v>
      </c>
      <c r="P17" s="201">
        <f>AVERAGE(B17,C17,D17,E17,F17,G17,H17,J17,K17)</f>
        <v>97.83128639516643</v>
      </c>
      <c r="Q17" s="201">
        <f>MAX(B17:D17,E17,F17,G17,H17,J17,K17)-MIN(B17:D17,E17,F17,G17,H17,J17,K17)</f>
        <v>2.9475569620253168</v>
      </c>
      <c r="R17" s="20">
        <v>274</v>
      </c>
      <c r="S17" s="21">
        <v>304</v>
      </c>
      <c r="T17" s="21">
        <v>92</v>
      </c>
      <c r="U17" s="21">
        <v>102</v>
      </c>
      <c r="V17" s="59">
        <f>M17/M$3*100</f>
        <v>98.353926868281803</v>
      </c>
      <c r="W17" s="7"/>
      <c r="AF17" s="28">
        <v>49</v>
      </c>
      <c r="AG17" s="28">
        <v>55</v>
      </c>
    </row>
    <row r="18" spans="1:33" ht="15.9" customHeight="1" x14ac:dyDescent="0.35">
      <c r="A18" s="24">
        <v>5</v>
      </c>
      <c r="B18" s="200">
        <v>97.306949806949817</v>
      </c>
      <c r="C18" s="200">
        <v>97.76</v>
      </c>
      <c r="D18" s="201">
        <v>97.647058823529406</v>
      </c>
      <c r="E18" s="200">
        <v>96.451999999999998</v>
      </c>
      <c r="F18" s="200">
        <v>97.294117647058826</v>
      </c>
      <c r="G18" s="200">
        <v>98.291666666666657</v>
      </c>
      <c r="H18" s="200">
        <v>97.458250000000021</v>
      </c>
      <c r="I18" s="200">
        <v>98.6</v>
      </c>
      <c r="J18" s="200">
        <v>98.58</v>
      </c>
      <c r="K18" s="200">
        <v>98.4</v>
      </c>
      <c r="L18" s="49">
        <v>289</v>
      </c>
      <c r="M18" s="47" t="s">
        <v>159</v>
      </c>
      <c r="N18" s="23">
        <f>MAX(I18)-MIN(I18)</f>
        <v>0</v>
      </c>
      <c r="O18" s="210">
        <v>97</v>
      </c>
      <c r="P18" s="201">
        <f>AVERAGE(B18:K18)</f>
        <v>97.779004294420474</v>
      </c>
      <c r="Q18" s="201">
        <f>MAX(B18,C18,D18,E18,F18,G18,H18,I18,J18,K18)-MIN(B18,C18,D18,E18,F18,G18,H18,I18,J18,K18)</f>
        <v>2.1479999999999961</v>
      </c>
      <c r="R18" s="20">
        <v>274</v>
      </c>
      <c r="S18" s="21">
        <v>304</v>
      </c>
      <c r="T18" s="21">
        <v>92</v>
      </c>
      <c r="U18" s="21">
        <v>102</v>
      </c>
      <c r="V18" s="59">
        <f>P18/P$10*100</f>
        <v>99.167347154584661</v>
      </c>
      <c r="AF18" s="28">
        <v>49</v>
      </c>
      <c r="AG18" s="28">
        <v>55</v>
      </c>
    </row>
    <row r="19" spans="1:33" ht="15.9" customHeight="1" x14ac:dyDescent="0.35">
      <c r="A19" s="24">
        <v>6</v>
      </c>
      <c r="B19" s="215">
        <v>97.263157894736835</v>
      </c>
      <c r="C19" s="215">
        <v>97.983908045977017</v>
      </c>
      <c r="D19" s="216">
        <v>97.1</v>
      </c>
      <c r="E19" s="215">
        <v>96.105999999999995</v>
      </c>
      <c r="F19" s="215">
        <v>97.090909090909093</v>
      </c>
      <c r="G19" s="215">
        <v>98.586666666666673</v>
      </c>
      <c r="H19" s="215">
        <v>96.852999999999994</v>
      </c>
      <c r="I19" s="215">
        <v>96.1</v>
      </c>
      <c r="J19" s="215">
        <v>99.96</v>
      </c>
      <c r="K19" s="215">
        <v>97.3</v>
      </c>
      <c r="L19" s="49">
        <v>289</v>
      </c>
      <c r="M19" s="47" t="s">
        <v>159</v>
      </c>
      <c r="N19" s="23">
        <f t="shared" ref="N19:N20" si="4">MAX(E19:J19)-MIN(E19:J19)</f>
        <v>3.8599999999999994</v>
      </c>
      <c r="O19" s="210">
        <v>97</v>
      </c>
      <c r="P19" s="201">
        <f>AVERAGE(B19:K19)</f>
        <v>97.434364169828967</v>
      </c>
      <c r="Q19" s="201">
        <f>MAX(B19,C19,D19,E19,F19,G19,H19,I19,J19,K19)-MIN(B19,C19,D19,E19,F19,G19,H19,I19,J19,K19)</f>
        <v>3.8599999999999994</v>
      </c>
      <c r="R19" s="20">
        <v>274</v>
      </c>
      <c r="S19" s="21">
        <v>304</v>
      </c>
      <c r="T19" s="21">
        <v>92</v>
      </c>
      <c r="U19" s="21">
        <v>102</v>
      </c>
      <c r="V19" s="59">
        <f>P19/P$10*100</f>
        <v>98.817813559664273</v>
      </c>
      <c r="AF19" s="28">
        <v>49</v>
      </c>
      <c r="AG19" s="28">
        <v>55</v>
      </c>
    </row>
    <row r="20" spans="1:33" ht="15.9" customHeight="1" x14ac:dyDescent="0.35">
      <c r="A20" s="24">
        <v>7</v>
      </c>
      <c r="B20" s="52">
        <v>97</v>
      </c>
      <c r="C20" s="52">
        <v>98.665909090909096</v>
      </c>
      <c r="D20" s="47">
        <v>97.5</v>
      </c>
      <c r="E20" s="47">
        <v>95.587000000000003</v>
      </c>
      <c r="F20" s="52">
        <v>97.25</v>
      </c>
      <c r="G20" s="52">
        <v>98.579710144927517</v>
      </c>
      <c r="H20" s="52">
        <v>96.6</v>
      </c>
      <c r="I20" s="52">
        <v>97.2</v>
      </c>
      <c r="J20" s="52">
        <v>100.04</v>
      </c>
      <c r="K20" s="52">
        <v>98.615384615384613</v>
      </c>
      <c r="L20" s="49">
        <v>289</v>
      </c>
      <c r="M20" s="47" t="s">
        <v>159</v>
      </c>
      <c r="N20" s="23">
        <f t="shared" si="4"/>
        <v>4.453000000000003</v>
      </c>
      <c r="O20" s="210">
        <v>97</v>
      </c>
      <c r="P20" s="201">
        <f>AVERAGE(B20:K20)</f>
        <v>97.703800385122136</v>
      </c>
      <c r="Q20" s="201">
        <f>MAX(B20,C20,D20,E20,F20,G20,H20,I20,J20,K20)-MIN(B20,C20,D20,E20,F20,G20,H20,I20,J20,K20)</f>
        <v>4.453000000000003</v>
      </c>
      <c r="R20" s="20">
        <v>274</v>
      </c>
      <c r="S20" s="21">
        <v>304</v>
      </c>
      <c r="T20" s="21">
        <v>92</v>
      </c>
      <c r="U20" s="21">
        <v>102</v>
      </c>
      <c r="V20" s="59">
        <f>P20/P$10*100</f>
        <v>99.091075441300347</v>
      </c>
      <c r="AF20" s="28">
        <v>49</v>
      </c>
      <c r="AG20" s="28">
        <v>55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0"/>
  <sheetViews>
    <sheetView zoomScale="80" workbookViewId="0">
      <selection activeCell="AA29" sqref="AA29"/>
    </sheetView>
  </sheetViews>
  <sheetFormatPr defaultRowHeight="13.2" x14ac:dyDescent="0.2"/>
  <cols>
    <col min="1" max="1" width="4.33203125" customWidth="1"/>
    <col min="2" max="2" width="9.77734375" customWidth="1"/>
    <col min="3" max="3" width="10.44140625" bestFit="1" customWidth="1"/>
    <col min="4" max="4" width="10.44140625" customWidth="1"/>
    <col min="5" max="5" width="10.77734375" customWidth="1"/>
    <col min="6" max="6" width="9.44140625" customWidth="1"/>
    <col min="7" max="7" width="10.21875" customWidth="1"/>
    <col min="8" max="8" width="10.33203125" customWidth="1"/>
    <col min="9" max="9" width="10.6640625" customWidth="1"/>
    <col min="10" max="10" width="10.77734375" customWidth="1"/>
    <col min="11" max="11" width="10.33203125" customWidth="1"/>
    <col min="12" max="12" width="12.44140625" customWidth="1"/>
    <col min="13" max="13" width="9.77734375" customWidth="1"/>
    <col min="14" max="14" width="7.6640625" customWidth="1"/>
    <col min="15" max="16" width="11.44140625" customWidth="1"/>
    <col min="17" max="17" width="7.88671875" customWidth="1"/>
    <col min="18" max="21" width="2.6640625" customWidth="1"/>
  </cols>
  <sheetData>
    <row r="1" spans="1:22" ht="20.100000000000001" customHeight="1" x14ac:dyDescent="0.45">
      <c r="A1" s="25"/>
      <c r="B1" s="25"/>
      <c r="C1" s="25"/>
      <c r="D1" s="25"/>
      <c r="E1" s="25"/>
      <c r="F1" s="18" t="s">
        <v>5</v>
      </c>
      <c r="G1" s="25"/>
      <c r="H1" s="25"/>
      <c r="I1" s="25"/>
      <c r="J1" s="25"/>
      <c r="K1" s="25"/>
      <c r="L1" s="25"/>
      <c r="M1" s="25"/>
      <c r="N1" s="25"/>
      <c r="O1" s="25"/>
      <c r="P1" s="25"/>
      <c r="V1" s="25"/>
    </row>
    <row r="2" spans="1:22" ht="15.9" customHeight="1" x14ac:dyDescent="0.3">
      <c r="A2" s="19" t="s">
        <v>24</v>
      </c>
      <c r="B2" s="202" t="s">
        <v>25</v>
      </c>
      <c r="C2" s="202" t="s">
        <v>26</v>
      </c>
      <c r="D2" s="205" t="s">
        <v>83</v>
      </c>
      <c r="E2" s="207" t="s">
        <v>102</v>
      </c>
      <c r="F2" s="203" t="s">
        <v>84</v>
      </c>
      <c r="G2" s="202" t="s">
        <v>27</v>
      </c>
      <c r="H2" s="206" t="s">
        <v>28</v>
      </c>
      <c r="I2" s="202" t="s">
        <v>101</v>
      </c>
      <c r="J2" s="202" t="s">
        <v>76</v>
      </c>
      <c r="K2" s="204" t="s">
        <v>85</v>
      </c>
      <c r="L2" s="26" t="s">
        <v>156</v>
      </c>
      <c r="M2" s="95" t="s">
        <v>158</v>
      </c>
      <c r="N2" s="106" t="s">
        <v>29</v>
      </c>
      <c r="O2" s="212" t="s">
        <v>155</v>
      </c>
      <c r="P2" s="209" t="s">
        <v>78</v>
      </c>
      <c r="Q2" s="213" t="s">
        <v>29</v>
      </c>
      <c r="R2" s="21" t="s">
        <v>30</v>
      </c>
      <c r="S2" s="21" t="s">
        <v>31</v>
      </c>
      <c r="T2" s="21" t="s">
        <v>30</v>
      </c>
      <c r="U2" s="21" t="s">
        <v>31</v>
      </c>
      <c r="V2" s="17" t="s">
        <v>146</v>
      </c>
    </row>
    <row r="3" spans="1:22" ht="15.9" customHeight="1" x14ac:dyDescent="0.3">
      <c r="A3" s="22">
        <v>2</v>
      </c>
      <c r="B3" s="120"/>
      <c r="C3" s="120"/>
      <c r="D3" s="120"/>
      <c r="E3" s="120"/>
      <c r="F3" s="116"/>
      <c r="G3" s="120">
        <v>267.09469696969694</v>
      </c>
      <c r="H3" s="120"/>
      <c r="I3" s="120">
        <v>267.89999999999998</v>
      </c>
      <c r="J3" s="120"/>
      <c r="K3" s="120"/>
      <c r="L3" s="48">
        <v>266</v>
      </c>
      <c r="M3" s="47">
        <f t="shared" ref="M3" si="0">AVERAGE(B3:K3)</f>
        <v>267.49734848484843</v>
      </c>
      <c r="N3" s="47">
        <f t="shared" ref="N3:N10" si="1">MAX(B3:K3)-MIN(B3:K3)</f>
        <v>0.80530303030303685</v>
      </c>
      <c r="O3" s="47"/>
      <c r="P3" s="47"/>
      <c r="Q3" s="47"/>
      <c r="R3" s="20">
        <v>252</v>
      </c>
      <c r="S3" s="21">
        <v>280</v>
      </c>
      <c r="T3" s="21"/>
      <c r="U3" s="21"/>
      <c r="V3" s="59">
        <f>M3/M3*100</f>
        <v>100</v>
      </c>
    </row>
    <row r="4" spans="1:22" ht="15.9" customHeight="1" x14ac:dyDescent="0.3">
      <c r="A4" s="22">
        <v>3</v>
      </c>
      <c r="B4" s="52">
        <v>266.65625</v>
      </c>
      <c r="C4" s="52"/>
      <c r="D4" s="47">
        <v>269.625</v>
      </c>
      <c r="E4" s="52">
        <v>264.58064516129031</v>
      </c>
      <c r="F4" s="52">
        <v>264.35000000000002</v>
      </c>
      <c r="G4" s="52">
        <v>265.25641025641028</v>
      </c>
      <c r="H4" s="52"/>
      <c r="I4" s="52">
        <v>266.60000000000002</v>
      </c>
      <c r="J4" s="52">
        <v>259.7</v>
      </c>
      <c r="K4" s="52">
        <v>262.7</v>
      </c>
      <c r="L4" s="48">
        <v>266</v>
      </c>
      <c r="M4" s="47">
        <f t="shared" ref="M4:M9" si="2">AVERAGE(B4:K4)</f>
        <v>264.93353817721254</v>
      </c>
      <c r="N4" s="47">
        <f>MAX(B4:K4)-MIN(B4:K4)</f>
        <v>9.9250000000000114</v>
      </c>
      <c r="O4" s="47"/>
      <c r="P4" s="47"/>
      <c r="Q4" s="47"/>
      <c r="R4" s="20">
        <v>252</v>
      </c>
      <c r="S4" s="21">
        <v>280</v>
      </c>
      <c r="T4" s="21"/>
      <c r="U4" s="21"/>
      <c r="V4" s="59">
        <f>M4/M$3*100</f>
        <v>99.041556739848915</v>
      </c>
    </row>
    <row r="5" spans="1:22" ht="15.9" customHeight="1" x14ac:dyDescent="0.3">
      <c r="A5" s="22">
        <v>4</v>
      </c>
      <c r="B5" s="52">
        <v>267.03125</v>
      </c>
      <c r="C5" s="52">
        <v>265.45287356321847</v>
      </c>
      <c r="D5" s="47">
        <v>268.44444444444446</v>
      </c>
      <c r="E5" s="52">
        <v>264.12903225806451</v>
      </c>
      <c r="F5" s="52">
        <v>263.14999999999998</v>
      </c>
      <c r="G5" s="52">
        <v>266.18468468468473</v>
      </c>
      <c r="H5" s="52"/>
      <c r="I5" s="52">
        <v>267.2</v>
      </c>
      <c r="J5" s="52">
        <v>260.77999999999997</v>
      </c>
      <c r="K5" s="52">
        <v>260.5</v>
      </c>
      <c r="L5" s="48">
        <v>266</v>
      </c>
      <c r="M5" s="47">
        <f t="shared" si="2"/>
        <v>264.76358721671244</v>
      </c>
      <c r="N5" s="47">
        <f>MAX(B5:K5)-MIN(B5:K5)</f>
        <v>7.9444444444444571</v>
      </c>
      <c r="O5" s="47"/>
      <c r="P5" s="47"/>
      <c r="Q5" s="47"/>
      <c r="R5" s="20">
        <v>252</v>
      </c>
      <c r="S5" s="21">
        <v>280</v>
      </c>
      <c r="T5" s="21"/>
      <c r="U5" s="21"/>
      <c r="V5" s="59">
        <f>M5/M$3*100</f>
        <v>98.978023040743963</v>
      </c>
    </row>
    <row r="6" spans="1:22" ht="15.9" customHeight="1" x14ac:dyDescent="0.35">
      <c r="A6" s="22">
        <v>5</v>
      </c>
      <c r="B6" s="52">
        <v>268.34375</v>
      </c>
      <c r="C6" s="52">
        <v>265.72799999999984</v>
      </c>
      <c r="D6" s="47">
        <v>270.875</v>
      </c>
      <c r="E6" s="52">
        <v>263.61290322580646</v>
      </c>
      <c r="F6" s="52">
        <v>263.66666666666669</v>
      </c>
      <c r="G6" s="52">
        <v>265.18390804597698</v>
      </c>
      <c r="H6" s="52">
        <v>269.077</v>
      </c>
      <c r="I6" s="52">
        <v>269.2</v>
      </c>
      <c r="J6" s="52">
        <v>260.12</v>
      </c>
      <c r="K6" s="52">
        <v>265</v>
      </c>
      <c r="L6" s="48">
        <v>266</v>
      </c>
      <c r="M6" s="47">
        <f t="shared" si="2"/>
        <v>266.08072279384498</v>
      </c>
      <c r="N6" s="47">
        <f t="shared" si="1"/>
        <v>10.754999999999995</v>
      </c>
      <c r="O6" s="23"/>
      <c r="P6" s="23"/>
      <c r="Q6" s="23"/>
      <c r="R6" s="20">
        <v>252</v>
      </c>
      <c r="S6" s="21">
        <v>280</v>
      </c>
      <c r="T6" s="21"/>
      <c r="U6" s="21"/>
      <c r="V6" s="59">
        <f t="shared" ref="V6:V17" si="3">M6/M$3*100</f>
        <v>99.470415053073438</v>
      </c>
    </row>
    <row r="7" spans="1:22" ht="15.9" customHeight="1" x14ac:dyDescent="0.35">
      <c r="A7" s="22">
        <v>6</v>
      </c>
      <c r="B7" s="52">
        <v>266.53125</v>
      </c>
      <c r="C7" s="52">
        <v>265.68148148148151</v>
      </c>
      <c r="D7" s="47">
        <v>267.1875</v>
      </c>
      <c r="E7" s="52">
        <v>264.16666666666669</v>
      </c>
      <c r="F7" s="52">
        <v>262.95454545454544</v>
      </c>
      <c r="G7" s="52">
        <v>265.19318181818181</v>
      </c>
      <c r="H7" s="52">
        <v>269.38499999999999</v>
      </c>
      <c r="I7" s="52">
        <v>269.39999999999998</v>
      </c>
      <c r="J7" s="52">
        <v>267.64999999999998</v>
      </c>
      <c r="K7" s="52">
        <v>262.8</v>
      </c>
      <c r="L7" s="48">
        <v>266</v>
      </c>
      <c r="M7" s="47">
        <f t="shared" si="2"/>
        <v>266.09496254208756</v>
      </c>
      <c r="N7" s="47">
        <f>MAX(B7:K7)-MIN(B7:K7)</f>
        <v>6.5999999999999659</v>
      </c>
      <c r="O7" s="23"/>
      <c r="P7" s="23"/>
      <c r="Q7" s="23"/>
      <c r="R7" s="20">
        <v>252</v>
      </c>
      <c r="S7" s="21">
        <v>280</v>
      </c>
      <c r="T7" s="21"/>
      <c r="U7" s="21"/>
      <c r="V7" s="59">
        <f>M7/M$3*100</f>
        <v>99.475738376210359</v>
      </c>
    </row>
    <row r="8" spans="1:22" ht="15.9" customHeight="1" x14ac:dyDescent="0.35">
      <c r="A8" s="22">
        <v>7</v>
      </c>
      <c r="B8" s="52">
        <v>266.96875</v>
      </c>
      <c r="C8" s="52">
        <v>266.1632183908045</v>
      </c>
      <c r="D8" s="47">
        <v>266.14285714285717</v>
      </c>
      <c r="E8" s="52">
        <v>262.67741935483872</v>
      </c>
      <c r="F8" s="52">
        <v>263.52380952380952</v>
      </c>
      <c r="G8" s="52">
        <v>263.91666666666669</v>
      </c>
      <c r="H8" s="52">
        <v>268.58499999999998</v>
      </c>
      <c r="I8" s="52">
        <v>267.39999999999998</v>
      </c>
      <c r="J8" s="52">
        <v>264.60000000000002</v>
      </c>
      <c r="K8" s="52">
        <v>269.8</v>
      </c>
      <c r="L8" s="48">
        <v>266</v>
      </c>
      <c r="M8" s="47">
        <f t="shared" si="2"/>
        <v>265.97777210789769</v>
      </c>
      <c r="N8" s="47">
        <f t="shared" si="1"/>
        <v>7.1225806451612925</v>
      </c>
      <c r="O8" s="23"/>
      <c r="P8" s="23"/>
      <c r="Q8" s="23"/>
      <c r="R8" s="20">
        <v>252</v>
      </c>
      <c r="S8" s="21">
        <v>280</v>
      </c>
      <c r="T8" s="21"/>
      <c r="U8" s="21"/>
      <c r="V8" s="59">
        <f t="shared" si="3"/>
        <v>99.431928433848825</v>
      </c>
    </row>
    <row r="9" spans="1:22" ht="15.9" customHeight="1" x14ac:dyDescent="0.35">
      <c r="A9" s="22">
        <v>8</v>
      </c>
      <c r="B9" s="52">
        <v>267.09375</v>
      </c>
      <c r="C9" s="52">
        <v>264.08072289156621</v>
      </c>
      <c r="D9" s="47">
        <v>267.5</v>
      </c>
      <c r="E9" s="52">
        <v>263.48387096774195</v>
      </c>
      <c r="F9" s="52">
        <v>261.68421052631578</v>
      </c>
      <c r="G9" s="52">
        <v>265.73076923076928</v>
      </c>
      <c r="H9" s="52">
        <v>267.76600000000002</v>
      </c>
      <c r="I9" s="52">
        <v>266.7</v>
      </c>
      <c r="J9" s="52">
        <v>264.13</v>
      </c>
      <c r="K9" s="52">
        <v>266.7</v>
      </c>
      <c r="L9" s="48">
        <v>266</v>
      </c>
      <c r="M9" s="47">
        <f t="shared" si="2"/>
        <v>265.48693236163933</v>
      </c>
      <c r="N9" s="47">
        <f t="shared" si="1"/>
        <v>6.0817894736842391</v>
      </c>
      <c r="O9" s="197"/>
      <c r="P9" s="196"/>
      <c r="Q9" s="23"/>
      <c r="R9" s="20">
        <v>252</v>
      </c>
      <c r="S9" s="21">
        <v>280</v>
      </c>
      <c r="T9" s="21">
        <v>92</v>
      </c>
      <c r="U9" s="21">
        <v>102</v>
      </c>
      <c r="V9" s="59">
        <f t="shared" si="3"/>
        <v>99.248435121096918</v>
      </c>
    </row>
    <row r="10" spans="1:22" ht="15.9" customHeight="1" x14ac:dyDescent="0.35">
      <c r="A10" s="22">
        <v>9</v>
      </c>
      <c r="B10" s="52">
        <v>267.40625</v>
      </c>
      <c r="C10" s="52">
        <v>263.91428571428571</v>
      </c>
      <c r="D10" s="47">
        <v>266.64705882352939</v>
      </c>
      <c r="E10" s="52">
        <v>263.23333333333335</v>
      </c>
      <c r="F10" s="52">
        <v>260.85714285714283</v>
      </c>
      <c r="G10" s="52">
        <v>263.60000000000002</v>
      </c>
      <c r="H10" s="52">
        <v>268.524</v>
      </c>
      <c r="I10" s="52">
        <v>270.39999999999998</v>
      </c>
      <c r="J10" s="52">
        <v>265.08</v>
      </c>
      <c r="K10" s="52">
        <v>260.89999999999998</v>
      </c>
      <c r="L10" s="48">
        <v>266</v>
      </c>
      <c r="M10" s="47">
        <f>AVERAGE(B10:K10)</f>
        <v>265.05620707282912</v>
      </c>
      <c r="N10" s="47">
        <f t="shared" si="1"/>
        <v>9.5428571428571445</v>
      </c>
      <c r="O10" s="197"/>
      <c r="P10" s="23"/>
      <c r="Q10" s="23"/>
      <c r="R10" s="20">
        <v>252</v>
      </c>
      <c r="S10" s="21">
        <v>280</v>
      </c>
      <c r="T10" s="21">
        <v>293</v>
      </c>
      <c r="U10" s="21">
        <v>265</v>
      </c>
      <c r="V10" s="59">
        <f t="shared" si="3"/>
        <v>99.087414725474346</v>
      </c>
    </row>
    <row r="11" spans="1:22" ht="15.9" customHeight="1" x14ac:dyDescent="0.35">
      <c r="A11" s="22">
        <v>10</v>
      </c>
      <c r="B11" s="52">
        <v>266.86666666666667</v>
      </c>
      <c r="C11" s="200">
        <v>274.39999999999998</v>
      </c>
      <c r="D11" s="201">
        <v>275.57142857142856</v>
      </c>
      <c r="E11" s="52">
        <v>264.58064516129031</v>
      </c>
      <c r="F11" s="52">
        <v>263.23809523809524</v>
      </c>
      <c r="G11" s="52">
        <v>264.0344827586207</v>
      </c>
      <c r="H11" s="52">
        <v>267.92599999999999</v>
      </c>
      <c r="I11" s="52">
        <v>267.7</v>
      </c>
      <c r="J11" s="52">
        <v>264.41000000000003</v>
      </c>
      <c r="K11" s="52">
        <v>266.16666666666669</v>
      </c>
      <c r="L11" s="48">
        <v>266</v>
      </c>
      <c r="M11" s="47">
        <f>AVERAGE(B11,E11,F11,G11,H11,I11,J11,K11)</f>
        <v>265.61531956141744</v>
      </c>
      <c r="N11" s="47">
        <f>MAX(B11,E11,F11,G11,H11,I11,J11,K11)-MIN(B11,E11,F11,G11,H11,I11,J11,K11)</f>
        <v>4.6879047619047469</v>
      </c>
      <c r="O11" s="210">
        <v>279</v>
      </c>
      <c r="P11" s="201">
        <f>AVERAGE(C11,D11)</f>
        <v>274.98571428571427</v>
      </c>
      <c r="Q11" s="201">
        <f>MAX(C11,D11)-MIN(C11,D11)</f>
        <v>1.1714285714285779</v>
      </c>
      <c r="R11" s="20">
        <v>252</v>
      </c>
      <c r="S11" s="21">
        <v>280</v>
      </c>
      <c r="T11" s="21">
        <v>293</v>
      </c>
      <c r="U11" s="21">
        <v>265</v>
      </c>
      <c r="V11" s="59">
        <f t="shared" si="3"/>
        <v>99.296430811710422</v>
      </c>
    </row>
    <row r="12" spans="1:22" ht="15.9" customHeight="1" x14ac:dyDescent="0.35">
      <c r="A12" s="22">
        <v>11</v>
      </c>
      <c r="B12" s="200">
        <v>279.3</v>
      </c>
      <c r="C12" s="200">
        <v>273.73611111111109</v>
      </c>
      <c r="D12" s="201">
        <v>280.3</v>
      </c>
      <c r="E12" s="52">
        <v>263.38709677419354</v>
      </c>
      <c r="F12" s="52">
        <v>263.33333333333331</v>
      </c>
      <c r="G12" s="52">
        <v>263.39393939393938</v>
      </c>
      <c r="H12" s="52">
        <v>267.50799999999998</v>
      </c>
      <c r="I12" s="52">
        <v>269.89999999999998</v>
      </c>
      <c r="J12" s="52">
        <v>263.7</v>
      </c>
      <c r="K12" s="52">
        <v>262.08333333333331</v>
      </c>
      <c r="L12" s="48">
        <v>266</v>
      </c>
      <c r="M12" s="47">
        <f>AVERAGE(E12,F12,G12,H12,I12,J12,K12)</f>
        <v>264.75795754782848</v>
      </c>
      <c r="N12" s="47">
        <f>MAX(E12,F12,G12,H12,I12,J12,K12)-MIN(E12,F12,G12,H12,I12,J12,K12)</f>
        <v>7.8166666666666629</v>
      </c>
      <c r="O12" s="210">
        <v>279</v>
      </c>
      <c r="P12" s="201">
        <f>AVERAGE(B12,C12,D12)</f>
        <v>277.77870370370368</v>
      </c>
      <c r="Q12" s="201">
        <f>MAX(B12,C12,D12)-MIN(B12,C12,D12)</f>
        <v>6.5638888888889255</v>
      </c>
      <c r="R12" s="20">
        <v>252</v>
      </c>
      <c r="S12" s="21">
        <v>280</v>
      </c>
      <c r="T12" s="21">
        <v>293</v>
      </c>
      <c r="U12" s="21">
        <v>265</v>
      </c>
      <c r="V12" s="59">
        <f t="shared" si="3"/>
        <v>98.975918470767539</v>
      </c>
    </row>
    <row r="13" spans="1:22" ht="15.9" customHeight="1" x14ac:dyDescent="0.35">
      <c r="A13" s="22">
        <v>12</v>
      </c>
      <c r="B13" s="200">
        <v>278.73684210526318</v>
      </c>
      <c r="C13" s="200">
        <v>280.56756756756755</v>
      </c>
      <c r="D13" s="201">
        <v>277.6875</v>
      </c>
      <c r="E13" s="52">
        <v>264.35483870967744</v>
      </c>
      <c r="F13" s="52">
        <v>263.95</v>
      </c>
      <c r="G13" s="52">
        <v>263.2882882882883</v>
      </c>
      <c r="H13" s="52">
        <v>271.017</v>
      </c>
      <c r="I13" s="52">
        <v>268.10000000000002</v>
      </c>
      <c r="J13" s="52">
        <v>265.64999999999998</v>
      </c>
      <c r="K13" s="52">
        <v>258.375</v>
      </c>
      <c r="L13" s="48">
        <v>266</v>
      </c>
      <c r="M13" s="47">
        <f>AVERAGE(E13,F13,G13,H13,I13,J13,K13)</f>
        <v>264.9621609997094</v>
      </c>
      <c r="N13" s="47">
        <f t="shared" ref="N13:N20" si="4">MAX(E13,F13,G13,H13,I13,J13,K13)-MIN(E13,F13,G13,H13,I13,J13,K13)</f>
        <v>12.641999999999996</v>
      </c>
      <c r="O13" s="210">
        <v>279</v>
      </c>
      <c r="P13" s="201">
        <f>AVERAGE(B13,C13,D13)</f>
        <v>278.99730322427689</v>
      </c>
      <c r="Q13" s="201">
        <f>MAX(B13,C13,D13)-MIN(B13,C13,D13)</f>
        <v>2.8800675675675507</v>
      </c>
      <c r="R13" s="20">
        <v>252</v>
      </c>
      <c r="S13" s="21">
        <v>280</v>
      </c>
      <c r="T13" s="21">
        <v>293</v>
      </c>
      <c r="U13" s="21">
        <v>265</v>
      </c>
      <c r="V13" s="59">
        <f t="shared" si="3"/>
        <v>99.052256966471347</v>
      </c>
    </row>
    <row r="14" spans="1:22" ht="15.9" customHeight="1" x14ac:dyDescent="0.35">
      <c r="A14" s="22">
        <v>1</v>
      </c>
      <c r="B14" s="200">
        <v>278.7</v>
      </c>
      <c r="C14" s="200">
        <v>279.61764705882354</v>
      </c>
      <c r="D14" s="201">
        <v>278</v>
      </c>
      <c r="E14" s="52">
        <v>263.38709677419354</v>
      </c>
      <c r="F14" s="52">
        <v>264</v>
      </c>
      <c r="G14" s="52">
        <v>263.59666666666669</v>
      </c>
      <c r="H14" s="200">
        <v>273.78899999999999</v>
      </c>
      <c r="I14" s="52">
        <v>268.8</v>
      </c>
      <c r="J14" s="200">
        <v>274.67</v>
      </c>
      <c r="K14" s="52">
        <v>261.8</v>
      </c>
      <c r="L14" s="48">
        <v>266</v>
      </c>
      <c r="M14" s="47">
        <f>AVERAGE(E14:G14,I14,K14)</f>
        <v>264.31675268817202</v>
      </c>
      <c r="N14" s="47">
        <f>MAX(E14:G14,I14,K14)-MIN(E14:G14,I14,K14)</f>
        <v>7</v>
      </c>
      <c r="O14" s="210">
        <v>279</v>
      </c>
      <c r="P14" s="201">
        <f>AVERAGE(B14:D14,H14,J14)</f>
        <v>276.95532941176469</v>
      </c>
      <c r="Q14" s="201">
        <f>MAX(B14,C14,D14,H14,J14)-MIN(B14,C14,D14,H14,J14)</f>
        <v>5.8286470588235488</v>
      </c>
      <c r="R14" s="20">
        <v>252</v>
      </c>
      <c r="S14" s="21">
        <v>280</v>
      </c>
      <c r="T14" s="21">
        <v>293</v>
      </c>
      <c r="U14" s="21">
        <v>265</v>
      </c>
      <c r="V14" s="59">
        <f t="shared" si="3"/>
        <v>98.810980439734493</v>
      </c>
    </row>
    <row r="15" spans="1:22" ht="15.9" customHeight="1" x14ac:dyDescent="0.35">
      <c r="A15" s="22">
        <v>2</v>
      </c>
      <c r="B15" s="200">
        <v>278.77895752895751</v>
      </c>
      <c r="C15" s="200">
        <v>281.28169014084506</v>
      </c>
      <c r="D15" s="201">
        <v>278.1875</v>
      </c>
      <c r="E15" s="201">
        <v>272.14600000000002</v>
      </c>
      <c r="F15" s="52">
        <v>262.66666666666669</v>
      </c>
      <c r="G15" s="52">
        <v>264.68827160493828</v>
      </c>
      <c r="H15" s="200">
        <v>273.35700000000003</v>
      </c>
      <c r="I15" s="52">
        <v>267.5</v>
      </c>
      <c r="J15" s="200">
        <v>273.52</v>
      </c>
      <c r="K15" s="52">
        <v>259.3</v>
      </c>
      <c r="L15" s="48">
        <v>266</v>
      </c>
      <c r="M15" s="47">
        <f>AVERAGE(F15,G15,I15,K15)</f>
        <v>263.53873456790126</v>
      </c>
      <c r="N15" s="47">
        <f>MAX(F15,G15,I15,K15)-MIN(F15,G15,I15,K15)</f>
        <v>8.1999999999999886</v>
      </c>
      <c r="O15" s="210">
        <v>279</v>
      </c>
      <c r="P15" s="201">
        <f>AVERAGE(B15:E15,H15,J15)</f>
        <v>276.21185794496711</v>
      </c>
      <c r="Q15" s="201">
        <f>MAX(B15,C15,D15,E15,H15,J15)-MIN(B15,C15,D15,E15,H15,J15)</f>
        <v>9.1356901408450426</v>
      </c>
      <c r="R15" s="20">
        <v>252</v>
      </c>
      <c r="S15" s="21">
        <v>280</v>
      </c>
      <c r="T15" s="21">
        <v>293</v>
      </c>
      <c r="U15" s="21">
        <v>265</v>
      </c>
      <c r="V15" s="59">
        <f t="shared" si="3"/>
        <v>98.5201296613333</v>
      </c>
    </row>
    <row r="16" spans="1:22" ht="15.9" customHeight="1" x14ac:dyDescent="0.35">
      <c r="A16" s="22">
        <v>3</v>
      </c>
      <c r="B16" s="200">
        <v>277.92105263157896</v>
      </c>
      <c r="C16" s="200">
        <v>279.80769230769232</v>
      </c>
      <c r="D16" s="201">
        <v>277.21052631578948</v>
      </c>
      <c r="E16" s="200">
        <v>271.41899999999998</v>
      </c>
      <c r="F16" s="52">
        <v>260.56521739130437</v>
      </c>
      <c r="G16" s="200">
        <v>272.89999999999998</v>
      </c>
      <c r="H16" s="200">
        <v>272.90100000000001</v>
      </c>
      <c r="I16" s="52">
        <v>266</v>
      </c>
      <c r="J16" s="200">
        <v>273.62</v>
      </c>
      <c r="K16" s="52">
        <v>263.05</v>
      </c>
      <c r="L16" s="48">
        <v>266</v>
      </c>
      <c r="M16" s="47">
        <f>AVERAGE(F16,I16,K16)</f>
        <v>263.20507246376815</v>
      </c>
      <c r="N16" s="47">
        <f>MAX(F16,I16,K16)-MIN(F16,I16,K16)</f>
        <v>5.4347826086956275</v>
      </c>
      <c r="O16" s="210">
        <v>279</v>
      </c>
      <c r="P16" s="201">
        <f>AVERAGE(B16:E16,G16,H16,J16)</f>
        <v>275.11132446500869</v>
      </c>
      <c r="Q16" s="201">
        <f>MAX(B16,C16,D16,E16,G16,H16,J16)-MIN(B16,C16,D16,E16,G16,H16,J16)</f>
        <v>8.3886923076923381</v>
      </c>
      <c r="R16" s="20">
        <v>252</v>
      </c>
      <c r="S16" s="21">
        <v>280</v>
      </c>
      <c r="T16" s="21">
        <v>293</v>
      </c>
      <c r="U16" s="21">
        <v>265</v>
      </c>
      <c r="V16" s="59">
        <f t="shared" si="3"/>
        <v>98.395394928064718</v>
      </c>
    </row>
    <row r="17" spans="1:22" ht="15.9" customHeight="1" x14ac:dyDescent="0.35">
      <c r="A17" s="24">
        <v>4</v>
      </c>
      <c r="B17" s="200">
        <v>278.42105263157896</v>
      </c>
      <c r="C17" s="200">
        <v>279.80769230769232</v>
      </c>
      <c r="D17" s="201">
        <v>279.60000000000002</v>
      </c>
      <c r="E17" s="200">
        <v>273.48899999999998</v>
      </c>
      <c r="F17" s="200">
        <v>270.1764705882353</v>
      </c>
      <c r="G17" s="200">
        <v>273.61904761904765</v>
      </c>
      <c r="H17" s="200">
        <v>272.90100000000001</v>
      </c>
      <c r="I17" s="52">
        <v>265</v>
      </c>
      <c r="J17" s="200">
        <v>272.32</v>
      </c>
      <c r="K17" s="200">
        <v>270</v>
      </c>
      <c r="L17" s="48">
        <v>266</v>
      </c>
      <c r="M17" s="47">
        <f>AVERAGE(I17)</f>
        <v>265</v>
      </c>
      <c r="N17" s="47">
        <f>MAX(I17)-MIN(I17)</f>
        <v>0</v>
      </c>
      <c r="O17" s="210">
        <v>279</v>
      </c>
      <c r="P17" s="201">
        <f>AVERAGE(B17:H17,J17,K17)</f>
        <v>274.48158479406158</v>
      </c>
      <c r="Q17" s="201">
        <f>MAX(B17,C17,D17,E17,F17,G17,H17,J17,K17)-MIN(B17,C17,D17,E17,F17,G17,H17,J17,K17)</f>
        <v>9.8076923076923208</v>
      </c>
      <c r="R17" s="20">
        <v>252</v>
      </c>
      <c r="S17" s="21">
        <v>280</v>
      </c>
      <c r="T17" s="21">
        <v>293</v>
      </c>
      <c r="U17" s="21">
        <v>265</v>
      </c>
      <c r="V17" s="59">
        <f t="shared" si="3"/>
        <v>99.066402527354441</v>
      </c>
    </row>
    <row r="18" spans="1:22" ht="15.9" customHeight="1" x14ac:dyDescent="0.35">
      <c r="A18" s="24">
        <v>5</v>
      </c>
      <c r="B18" s="200">
        <v>278.33783783783781</v>
      </c>
      <c r="C18" s="200">
        <v>273.71625000000006</v>
      </c>
      <c r="D18" s="201">
        <v>275.85714285714283</v>
      </c>
      <c r="E18" s="200">
        <v>272.392</v>
      </c>
      <c r="F18" s="200">
        <v>270.88235294117646</v>
      </c>
      <c r="G18" s="200">
        <v>271.46271929824564</v>
      </c>
      <c r="H18" s="200">
        <v>274.89999999999998</v>
      </c>
      <c r="I18" s="200">
        <v>280.7</v>
      </c>
      <c r="J18" s="200">
        <v>275.58</v>
      </c>
      <c r="K18" s="200">
        <v>268</v>
      </c>
      <c r="L18" s="48">
        <v>266</v>
      </c>
      <c r="M18" s="47" t="s">
        <v>159</v>
      </c>
      <c r="N18" s="47">
        <f>MAX(I18)-MIN(I18)</f>
        <v>0</v>
      </c>
      <c r="O18" s="210">
        <v>279</v>
      </c>
      <c r="P18" s="201">
        <f>AVERAGE(B18:K18)</f>
        <v>274.1828302934403</v>
      </c>
      <c r="Q18" s="201">
        <f>MAX(B18,C18,D18,E18,F18,G18,H18,I18,J18,K18)-MIN(B18,C18,D18,E18,F18,G18,H18,I18,J18,K18)</f>
        <v>12.699999999999989</v>
      </c>
      <c r="R18" s="20">
        <v>252</v>
      </c>
      <c r="S18" s="21">
        <v>280</v>
      </c>
      <c r="T18" s="21">
        <v>293</v>
      </c>
      <c r="U18" s="21">
        <v>265</v>
      </c>
      <c r="V18" s="59">
        <f>P18/P$11*100</f>
        <v>99.708027017199967</v>
      </c>
    </row>
    <row r="19" spans="1:22" ht="15.9" customHeight="1" x14ac:dyDescent="0.35">
      <c r="A19" s="24">
        <v>6</v>
      </c>
      <c r="B19" s="215">
        <v>277.9736842105263</v>
      </c>
      <c r="C19" s="215">
        <v>274.98735632183912</v>
      </c>
      <c r="D19" s="216">
        <v>280.64999999999998</v>
      </c>
      <c r="E19" s="215">
        <v>272.66899999999998</v>
      </c>
      <c r="F19" s="215">
        <v>273.36363636363637</v>
      </c>
      <c r="G19" s="215">
        <v>271.11</v>
      </c>
      <c r="H19" s="215">
        <v>275.36799999999999</v>
      </c>
      <c r="I19" s="215">
        <v>281.3</v>
      </c>
      <c r="J19" s="215">
        <v>273.77</v>
      </c>
      <c r="K19" s="215">
        <v>273.60000000000002</v>
      </c>
      <c r="L19" s="48">
        <v>266</v>
      </c>
      <c r="M19" s="47" t="s">
        <v>159</v>
      </c>
      <c r="N19" s="47">
        <f t="shared" si="4"/>
        <v>10.189999999999998</v>
      </c>
      <c r="O19" s="210">
        <v>279</v>
      </c>
      <c r="P19" s="201">
        <f>AVERAGE(B19:K19)</f>
        <v>275.47916768960016</v>
      </c>
      <c r="Q19" s="201">
        <f>MAX(B19,C19,D19,E19,F19,G19,H19,I19,J19,K19)-MIN(B19,C19,D19,E19,F19,G19,H19,I19,J19,K19)</f>
        <v>10.189999999999998</v>
      </c>
      <c r="R19" s="20">
        <v>252</v>
      </c>
      <c r="S19" s="21">
        <v>280</v>
      </c>
      <c r="T19" s="21">
        <v>293</v>
      </c>
      <c r="U19" s="21">
        <v>265</v>
      </c>
      <c r="V19" s="59">
        <f>P19/P$11*100</f>
        <v>100.17944692333114</v>
      </c>
    </row>
    <row r="20" spans="1:22" ht="15.9" customHeight="1" x14ac:dyDescent="0.35">
      <c r="A20" s="24">
        <v>7</v>
      </c>
      <c r="B20" s="52">
        <v>277.5625</v>
      </c>
      <c r="C20" s="52">
        <v>275.88522727272732</v>
      </c>
      <c r="D20" s="47">
        <v>278.57142857142856</v>
      </c>
      <c r="E20" s="47">
        <v>271.96699999999998</v>
      </c>
      <c r="F20" s="52">
        <v>273.89999999999998</v>
      </c>
      <c r="G20" s="52">
        <v>273.27173913043481</v>
      </c>
      <c r="H20" s="52">
        <v>274.67700000000002</v>
      </c>
      <c r="I20" s="52">
        <v>276.81</v>
      </c>
      <c r="J20" s="52">
        <v>273.51</v>
      </c>
      <c r="K20" s="52">
        <v>274</v>
      </c>
      <c r="L20" s="48">
        <v>266</v>
      </c>
      <c r="M20" s="47" t="s">
        <v>159</v>
      </c>
      <c r="N20" s="47">
        <f t="shared" si="4"/>
        <v>4.8430000000000177</v>
      </c>
      <c r="O20" s="210">
        <v>279</v>
      </c>
      <c r="P20" s="201">
        <f>AVERAGE(B20:K20)</f>
        <v>275.01548949745904</v>
      </c>
      <c r="Q20" s="201">
        <f>MAX(B20,C20,D20,E20,F20,G20,H20,I20,J20,K20)-MIN(B20,C20,D20,E20,F20,G20,H20,I20,J20,K20)</f>
        <v>6.6044285714285706</v>
      </c>
      <c r="R20" s="20">
        <v>252</v>
      </c>
      <c r="S20" s="21">
        <v>280</v>
      </c>
      <c r="T20" s="21">
        <v>293</v>
      </c>
      <c r="U20" s="21">
        <v>265</v>
      </c>
      <c r="V20" s="59">
        <f>P20/P$11*100</f>
        <v>100.01082791221432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20"/>
  <sheetViews>
    <sheetView zoomScale="80" workbookViewId="0">
      <selection activeCell="R30" sqref="R30"/>
    </sheetView>
  </sheetViews>
  <sheetFormatPr defaultRowHeight="13.2" x14ac:dyDescent="0.2"/>
  <cols>
    <col min="1" max="1" width="3.6640625" customWidth="1"/>
    <col min="2" max="2" width="11" customWidth="1"/>
    <col min="3" max="3" width="10.44140625" bestFit="1" customWidth="1"/>
    <col min="4" max="4" width="9.88671875" customWidth="1"/>
    <col min="5" max="5" width="10.21875" customWidth="1"/>
    <col min="6" max="6" width="9.44140625" customWidth="1"/>
    <col min="7" max="7" width="10.44140625" customWidth="1"/>
    <col min="8" max="8" width="10.21875" customWidth="1"/>
    <col min="9" max="9" width="10.6640625" customWidth="1"/>
    <col min="10" max="10" width="9.88671875" customWidth="1"/>
    <col min="11" max="11" width="10.8867187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8" t="s">
        <v>77</v>
      </c>
    </row>
    <row r="2" spans="1:18" ht="15.9" customHeight="1" x14ac:dyDescent="0.3">
      <c r="A2" s="1" t="s">
        <v>46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4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16"/>
      <c r="G3" s="120">
        <v>295.96031746031747</v>
      </c>
      <c r="H3" s="120"/>
      <c r="I3" s="120">
        <v>291.39999999999998</v>
      </c>
      <c r="J3" s="120"/>
      <c r="K3" s="120"/>
      <c r="L3" s="48">
        <v>294</v>
      </c>
      <c r="M3" s="47">
        <f t="shared" ref="M3" si="0">AVERAGE(B3:K3)</f>
        <v>293.68015873015872</v>
      </c>
      <c r="N3" s="47">
        <f t="shared" ref="N3:N17" si="1">MAX(B3:K3)-MIN(B3:K3)</f>
        <v>4.5603174603174921</v>
      </c>
      <c r="O3" s="27">
        <v>279</v>
      </c>
      <c r="P3" s="28">
        <v>309</v>
      </c>
      <c r="Q3" s="30">
        <f>M3/M3*100</f>
        <v>100</v>
      </c>
    </row>
    <row r="4" spans="1:18" ht="15.9" customHeight="1" x14ac:dyDescent="0.3">
      <c r="A4" s="22">
        <v>3</v>
      </c>
      <c r="B4" s="52">
        <v>293.84375</v>
      </c>
      <c r="C4" s="52"/>
      <c r="D4" s="47">
        <v>295.3125</v>
      </c>
      <c r="E4" s="52">
        <v>293.77419354838707</v>
      </c>
      <c r="F4" s="52">
        <v>295.7</v>
      </c>
      <c r="G4" s="52">
        <v>296.44230769230774</v>
      </c>
      <c r="H4" s="52"/>
      <c r="I4" s="52">
        <v>293.5</v>
      </c>
      <c r="J4" s="52">
        <v>292.8</v>
      </c>
      <c r="K4" s="52">
        <v>289.7</v>
      </c>
      <c r="L4" s="48">
        <v>294</v>
      </c>
      <c r="M4" s="47">
        <f t="shared" ref="M4:M9" si="2">AVERAGE(B4:K4)</f>
        <v>293.88409390508684</v>
      </c>
      <c r="N4" s="47">
        <f>MAX(B4:K4)-MIN(B4:K4)</f>
        <v>6.7423076923077474</v>
      </c>
      <c r="O4" s="27">
        <v>279</v>
      </c>
      <c r="P4" s="28">
        <v>309</v>
      </c>
      <c r="Q4" s="30">
        <f>M4/M$3*100</f>
        <v>100.0694412505802</v>
      </c>
    </row>
    <row r="5" spans="1:18" ht="15.9" customHeight="1" x14ac:dyDescent="0.3">
      <c r="A5" s="22">
        <v>4</v>
      </c>
      <c r="B5" s="52">
        <v>295.90625</v>
      </c>
      <c r="C5" s="52">
        <v>293.20689655172418</v>
      </c>
      <c r="D5" s="47">
        <v>298.05882352941177</v>
      </c>
      <c r="E5" s="52">
        <v>293.16129032258067</v>
      </c>
      <c r="F5" s="52">
        <v>296</v>
      </c>
      <c r="G5" s="52">
        <v>297.2747747747747</v>
      </c>
      <c r="H5" s="52"/>
      <c r="I5" s="52">
        <v>294.10000000000002</v>
      </c>
      <c r="J5" s="52">
        <v>292.52</v>
      </c>
      <c r="K5" s="52">
        <v>289</v>
      </c>
      <c r="L5" s="48">
        <v>294</v>
      </c>
      <c r="M5" s="47">
        <f t="shared" si="2"/>
        <v>294.35867057538792</v>
      </c>
      <c r="N5" s="47">
        <f>MAX(B5:K5)-MIN(B5:K5)</f>
        <v>9.058823529411768</v>
      </c>
      <c r="O5" s="27">
        <v>279</v>
      </c>
      <c r="P5" s="28">
        <v>309</v>
      </c>
      <c r="Q5" s="30">
        <f>M5/M$3*100</f>
        <v>100.23103768676884</v>
      </c>
    </row>
    <row r="6" spans="1:18" ht="15.9" customHeight="1" x14ac:dyDescent="0.3">
      <c r="A6" s="22">
        <v>5</v>
      </c>
      <c r="B6" s="52">
        <v>294.78125</v>
      </c>
      <c r="C6" s="52">
        <v>291.59605263157886</v>
      </c>
      <c r="D6" s="47">
        <v>297.0625</v>
      </c>
      <c r="E6" s="52">
        <v>291.87096774193549</v>
      </c>
      <c r="F6" s="52">
        <v>295.72222222222223</v>
      </c>
      <c r="G6" s="52">
        <v>297.0862068965518</v>
      </c>
      <c r="H6" s="52">
        <v>287.30799999999999</v>
      </c>
      <c r="I6" s="52">
        <v>292.7</v>
      </c>
      <c r="J6" s="52">
        <v>292.56</v>
      </c>
      <c r="K6" s="52">
        <v>286.7</v>
      </c>
      <c r="L6" s="48">
        <v>294</v>
      </c>
      <c r="M6" s="47">
        <f t="shared" si="2"/>
        <v>292.73871994922877</v>
      </c>
      <c r="N6" s="47">
        <f t="shared" si="1"/>
        <v>10.386206896551812</v>
      </c>
      <c r="O6" s="27">
        <v>279</v>
      </c>
      <c r="P6" s="28">
        <v>309</v>
      </c>
      <c r="Q6" s="30">
        <f t="shared" ref="Q6:Q17" si="3">M6/M$3*100</f>
        <v>99.679433985257759</v>
      </c>
    </row>
    <row r="7" spans="1:18" ht="15.9" customHeight="1" x14ac:dyDescent="0.3">
      <c r="A7" s="22">
        <v>6</v>
      </c>
      <c r="B7" s="52">
        <v>295.90625</v>
      </c>
      <c r="C7" s="52">
        <v>290.67654320987646</v>
      </c>
      <c r="D7" s="47">
        <v>294.76470588235293</v>
      </c>
      <c r="E7" s="52">
        <v>289</v>
      </c>
      <c r="F7" s="52">
        <v>296.81818181818181</v>
      </c>
      <c r="G7" s="52">
        <v>295.50757575757575</v>
      </c>
      <c r="H7" s="52">
        <v>286.61500000000001</v>
      </c>
      <c r="I7" s="52">
        <v>293.3</v>
      </c>
      <c r="J7" s="52">
        <v>296.39999999999998</v>
      </c>
      <c r="K7" s="52">
        <v>286.8</v>
      </c>
      <c r="L7" s="48">
        <v>294</v>
      </c>
      <c r="M7" s="47">
        <f t="shared" si="2"/>
        <v>292.57882566679871</v>
      </c>
      <c r="N7" s="47">
        <f>MAX(B7:K7)-MIN(B7:K7)</f>
        <v>10.203181818181804</v>
      </c>
      <c r="O7" s="27">
        <v>279</v>
      </c>
      <c r="P7" s="28">
        <v>309</v>
      </c>
      <c r="Q7" s="30">
        <f>M7/M$3*100</f>
        <v>99.624988944393763</v>
      </c>
    </row>
    <row r="8" spans="1:18" ht="15.9" customHeight="1" x14ac:dyDescent="0.3">
      <c r="A8" s="22">
        <v>7</v>
      </c>
      <c r="B8" s="52">
        <v>295.53125</v>
      </c>
      <c r="C8" s="52">
        <v>292.31034482758611</v>
      </c>
      <c r="D8" s="47">
        <v>294</v>
      </c>
      <c r="E8" s="52">
        <v>287.70967741935482</v>
      </c>
      <c r="F8" s="52">
        <v>296.71428571428572</v>
      </c>
      <c r="G8" s="52">
        <v>294.88271604938274</v>
      </c>
      <c r="H8" s="52">
        <v>285.53800000000001</v>
      </c>
      <c r="I8" s="52">
        <v>296.8</v>
      </c>
      <c r="J8" s="52">
        <v>297.08</v>
      </c>
      <c r="K8" s="52">
        <v>299.89999999999998</v>
      </c>
      <c r="L8" s="48">
        <v>294</v>
      </c>
      <c r="M8" s="47">
        <f t="shared" si="2"/>
        <v>294.04662740106096</v>
      </c>
      <c r="N8" s="47">
        <f t="shared" si="1"/>
        <v>14.361999999999966</v>
      </c>
      <c r="O8" s="27">
        <v>279</v>
      </c>
      <c r="P8" s="28">
        <v>309</v>
      </c>
      <c r="Q8" s="30">
        <f t="shared" si="3"/>
        <v>100.12478496078414</v>
      </c>
    </row>
    <row r="9" spans="1:18" ht="15.9" customHeight="1" x14ac:dyDescent="0.3">
      <c r="A9" s="22">
        <v>8</v>
      </c>
      <c r="B9" s="52">
        <v>295.0625</v>
      </c>
      <c r="C9" s="52">
        <v>290.4182926829269</v>
      </c>
      <c r="D9" s="47">
        <v>287.05263157894734</v>
      </c>
      <c r="E9" s="52">
        <v>287.58064516129031</v>
      </c>
      <c r="F9" s="52">
        <v>298.73684210526318</v>
      </c>
      <c r="G9" s="52">
        <v>295.17948717948718</v>
      </c>
      <c r="H9" s="52">
        <v>283.78100000000001</v>
      </c>
      <c r="I9" s="52">
        <v>294.2</v>
      </c>
      <c r="J9" s="52">
        <v>299.73</v>
      </c>
      <c r="K9" s="52">
        <v>289.8</v>
      </c>
      <c r="L9" s="48">
        <v>294</v>
      </c>
      <c r="M9" s="47">
        <f t="shared" si="2"/>
        <v>292.15413987079148</v>
      </c>
      <c r="N9" s="47">
        <f t="shared" si="1"/>
        <v>15.949000000000012</v>
      </c>
      <c r="O9" s="27">
        <v>279</v>
      </c>
      <c r="P9" s="28">
        <v>309</v>
      </c>
      <c r="Q9" s="30">
        <f t="shared" si="3"/>
        <v>99.480380674688547</v>
      </c>
    </row>
    <row r="10" spans="1:18" ht="15.9" customHeight="1" x14ac:dyDescent="0.3">
      <c r="A10" s="22">
        <v>9</v>
      </c>
      <c r="B10" s="52">
        <v>293.4375</v>
      </c>
      <c r="C10" s="52">
        <v>294.61025641025623</v>
      </c>
      <c r="D10" s="47">
        <v>291.60000000000002</v>
      </c>
      <c r="E10" s="52">
        <v>288.43333333333334</v>
      </c>
      <c r="F10" s="52">
        <v>298.71428571428572</v>
      </c>
      <c r="G10" s="52">
        <v>295.32638888888886</v>
      </c>
      <c r="H10" s="52">
        <v>283.20600000000002</v>
      </c>
      <c r="I10" s="52">
        <v>298.3</v>
      </c>
      <c r="J10" s="52">
        <v>296.10000000000002</v>
      </c>
      <c r="K10" s="52">
        <v>294.10000000000002</v>
      </c>
      <c r="L10" s="48">
        <v>294</v>
      </c>
      <c r="M10" s="47">
        <f t="shared" ref="M10:M20" si="4">AVERAGE(B10:K10)</f>
        <v>293.38277643467643</v>
      </c>
      <c r="N10" s="47">
        <f t="shared" si="1"/>
        <v>15.508285714285705</v>
      </c>
      <c r="O10" s="27">
        <v>279</v>
      </c>
      <c r="P10" s="28">
        <v>309</v>
      </c>
      <c r="Q10" s="30">
        <f>M10/M$3*100</f>
        <v>99.898739398409433</v>
      </c>
    </row>
    <row r="11" spans="1:18" ht="15.9" customHeight="1" x14ac:dyDescent="0.3">
      <c r="A11" s="22">
        <v>10</v>
      </c>
      <c r="B11" s="52">
        <v>294.60000000000002</v>
      </c>
      <c r="C11" s="52">
        <v>297.21666666666664</v>
      </c>
      <c r="D11" s="47">
        <v>298.26315789473682</v>
      </c>
      <c r="E11" s="52">
        <v>289.74193548387098</v>
      </c>
      <c r="F11" s="52">
        <v>298.57142857142856</v>
      </c>
      <c r="G11" s="52">
        <v>297.18390804597703</v>
      </c>
      <c r="H11" s="52">
        <v>282.31299999999999</v>
      </c>
      <c r="I11" s="52">
        <v>294.3</v>
      </c>
      <c r="J11" s="52">
        <v>294.54000000000002</v>
      </c>
      <c r="K11" s="52">
        <v>295.91666666666669</v>
      </c>
      <c r="L11" s="48">
        <v>294</v>
      </c>
      <c r="M11" s="47">
        <f t="shared" si="4"/>
        <v>294.26467633293464</v>
      </c>
      <c r="N11" s="47">
        <f t="shared" si="1"/>
        <v>16.258428571428567</v>
      </c>
      <c r="O11" s="27">
        <v>279</v>
      </c>
      <c r="P11" s="28">
        <v>309</v>
      </c>
      <c r="Q11" s="30">
        <f>M11/M$3*100</f>
        <v>100.19903203720104</v>
      </c>
    </row>
    <row r="12" spans="1:18" ht="15.9" customHeight="1" x14ac:dyDescent="0.3">
      <c r="A12" s="22">
        <v>11</v>
      </c>
      <c r="B12" s="52">
        <v>295.23684210526318</v>
      </c>
      <c r="C12" s="52">
        <v>297.50416666666661</v>
      </c>
      <c r="D12" s="47">
        <v>299.0625</v>
      </c>
      <c r="E12" s="52">
        <v>291.61290322580646</v>
      </c>
      <c r="F12" s="52">
        <v>298.55555555555554</v>
      </c>
      <c r="G12" s="52">
        <v>295.72435897435895</v>
      </c>
      <c r="H12" s="52">
        <v>301.38799999999998</v>
      </c>
      <c r="I12" s="52">
        <v>292.8</v>
      </c>
      <c r="J12" s="52">
        <v>293.24</v>
      </c>
      <c r="K12" s="52">
        <v>298.25</v>
      </c>
      <c r="L12" s="48">
        <v>294</v>
      </c>
      <c r="M12" s="47">
        <f t="shared" si="4"/>
        <v>296.33743265276507</v>
      </c>
      <c r="N12" s="47">
        <f t="shared" si="1"/>
        <v>9.7750967741935142</v>
      </c>
      <c r="O12" s="27">
        <v>279</v>
      </c>
      <c r="P12" s="28">
        <v>309</v>
      </c>
      <c r="Q12" s="30">
        <f t="shared" si="3"/>
        <v>100.90481901606705</v>
      </c>
    </row>
    <row r="13" spans="1:18" ht="15.9" customHeight="1" x14ac:dyDescent="0.3">
      <c r="A13" s="22">
        <v>12</v>
      </c>
      <c r="B13" s="52">
        <v>294.81578947368422</v>
      </c>
      <c r="C13" s="52">
        <v>295.43783783783783</v>
      </c>
      <c r="D13" s="47">
        <v>299.64705882352939</v>
      </c>
      <c r="E13" s="52">
        <v>291.51612903225805</v>
      </c>
      <c r="F13" s="52">
        <v>297.05</v>
      </c>
      <c r="G13" s="52">
        <v>294.7430555555556</v>
      </c>
      <c r="H13" s="52">
        <v>302.32799999999997</v>
      </c>
      <c r="I13" s="52">
        <v>293.89999999999998</v>
      </c>
      <c r="J13" s="52">
        <v>292.12</v>
      </c>
      <c r="K13" s="52">
        <v>299.25</v>
      </c>
      <c r="L13" s="48">
        <v>294</v>
      </c>
      <c r="M13" s="47">
        <f t="shared" si="4"/>
        <v>296.08078707228645</v>
      </c>
      <c r="N13" s="47">
        <f t="shared" si="1"/>
        <v>10.811870967741925</v>
      </c>
      <c r="O13" s="27">
        <v>279</v>
      </c>
      <c r="P13" s="28">
        <v>309</v>
      </c>
      <c r="Q13" s="30">
        <f t="shared" si="3"/>
        <v>100.8174295303121</v>
      </c>
    </row>
    <row r="14" spans="1:18" ht="15.9" customHeight="1" x14ac:dyDescent="0.3">
      <c r="A14" s="22">
        <v>1</v>
      </c>
      <c r="B14" s="52">
        <v>295.23684210526318</v>
      </c>
      <c r="C14" s="52">
        <v>293.40735294117655</v>
      </c>
      <c r="D14" s="47">
        <v>296.89999999999998</v>
      </c>
      <c r="E14" s="52">
        <v>291.61290322580646</v>
      </c>
      <c r="F14" s="52">
        <v>296.47058823529414</v>
      </c>
      <c r="G14" s="52">
        <v>296.40178571428572</v>
      </c>
      <c r="H14" s="52">
        <v>302.78899999999999</v>
      </c>
      <c r="I14" s="52">
        <v>294.3</v>
      </c>
      <c r="J14" s="52">
        <v>294.5</v>
      </c>
      <c r="K14" s="52">
        <v>298.08333333333331</v>
      </c>
      <c r="L14" s="48">
        <v>294</v>
      </c>
      <c r="M14" s="47">
        <f t="shared" si="4"/>
        <v>295.97018055551598</v>
      </c>
      <c r="N14" s="47">
        <f t="shared" si="1"/>
        <v>11.176096774193525</v>
      </c>
      <c r="O14" s="27">
        <v>279</v>
      </c>
      <c r="P14" s="28">
        <v>309</v>
      </c>
      <c r="Q14" s="30">
        <f t="shared" si="3"/>
        <v>100.77976729352744</v>
      </c>
    </row>
    <row r="15" spans="1:18" ht="15.9" customHeight="1" x14ac:dyDescent="0.3">
      <c r="A15" s="22">
        <v>2</v>
      </c>
      <c r="B15" s="52">
        <v>296.19594594594594</v>
      </c>
      <c r="C15" s="52">
        <v>290.3985915492957</v>
      </c>
      <c r="D15" s="47">
        <v>296.92857142857144</v>
      </c>
      <c r="E15" s="47">
        <v>285.58300000000003</v>
      </c>
      <c r="F15" s="52">
        <v>298.2</v>
      </c>
      <c r="G15" s="52">
        <v>298.33333333333326</v>
      </c>
      <c r="H15" s="52">
        <v>300.375</v>
      </c>
      <c r="I15" s="52">
        <v>295.10000000000002</v>
      </c>
      <c r="J15" s="52">
        <v>293.16000000000003</v>
      </c>
      <c r="K15" s="52">
        <v>296.84615384615387</v>
      </c>
      <c r="L15" s="48">
        <v>294</v>
      </c>
      <c r="M15" s="47">
        <f t="shared" si="4"/>
        <v>295.11205961032999</v>
      </c>
      <c r="N15" s="47">
        <f t="shared" si="1"/>
        <v>14.791999999999973</v>
      </c>
      <c r="O15" s="27">
        <v>279</v>
      </c>
      <c r="P15" s="28">
        <v>309</v>
      </c>
      <c r="Q15" s="30">
        <f t="shared" si="3"/>
        <v>100.48757154257974</v>
      </c>
      <c r="R15" s="7"/>
    </row>
    <row r="16" spans="1:18" ht="15.9" customHeight="1" x14ac:dyDescent="0.3">
      <c r="A16" s="22">
        <v>3</v>
      </c>
      <c r="B16" s="52">
        <v>295.21052631578948</v>
      </c>
      <c r="C16" s="52">
        <v>288.11898734177203</v>
      </c>
      <c r="D16" s="47">
        <v>301.31578947368422</v>
      </c>
      <c r="E16" s="52">
        <v>284.23700000000002</v>
      </c>
      <c r="F16" s="52">
        <v>297.60869565217394</v>
      </c>
      <c r="G16" s="52">
        <v>297.75675675675683</v>
      </c>
      <c r="H16" s="52">
        <v>299.05599999999998</v>
      </c>
      <c r="I16" s="52">
        <v>293.2</v>
      </c>
      <c r="J16" s="52">
        <v>293.70999999999998</v>
      </c>
      <c r="K16" s="52">
        <v>296.38461538461536</v>
      </c>
      <c r="L16" s="48">
        <v>294</v>
      </c>
      <c r="M16" s="47">
        <f t="shared" si="4"/>
        <v>294.65983709247917</v>
      </c>
      <c r="N16" s="47">
        <f t="shared" si="1"/>
        <v>17.078789473684196</v>
      </c>
      <c r="O16" s="27">
        <v>279</v>
      </c>
      <c r="P16" s="28">
        <v>309</v>
      </c>
      <c r="Q16" s="30">
        <f t="shared" si="3"/>
        <v>100.33358684037643</v>
      </c>
      <c r="R16" s="7"/>
    </row>
    <row r="17" spans="1:18" ht="15.9" customHeight="1" x14ac:dyDescent="0.3">
      <c r="A17" s="24">
        <v>4</v>
      </c>
      <c r="B17" s="52">
        <v>296.18421052631578</v>
      </c>
      <c r="C17" s="52">
        <v>288.11898734177203</v>
      </c>
      <c r="D17" s="47">
        <v>300</v>
      </c>
      <c r="E17" s="52">
        <v>284.55</v>
      </c>
      <c r="F17" s="52">
        <v>296.52941176470586</v>
      </c>
      <c r="G17" s="52">
        <v>296.34761904761911</v>
      </c>
      <c r="H17" s="52">
        <v>299.05599999999998</v>
      </c>
      <c r="I17" s="52">
        <v>294.3</v>
      </c>
      <c r="J17" s="52">
        <v>298.25</v>
      </c>
      <c r="K17" s="52">
        <v>297.38461538461536</v>
      </c>
      <c r="L17" s="48">
        <v>294</v>
      </c>
      <c r="M17" s="47">
        <f t="shared" si="4"/>
        <v>295.07208440650282</v>
      </c>
      <c r="N17" s="47">
        <f t="shared" si="1"/>
        <v>15.449999999999989</v>
      </c>
      <c r="O17" s="27">
        <v>279</v>
      </c>
      <c r="P17" s="28">
        <v>309</v>
      </c>
      <c r="Q17" s="30">
        <f t="shared" si="3"/>
        <v>100.47395972624184</v>
      </c>
      <c r="R17" s="7"/>
    </row>
    <row r="18" spans="1:18" ht="15.9" customHeight="1" x14ac:dyDescent="0.3">
      <c r="A18" s="24">
        <v>5</v>
      </c>
      <c r="B18" s="52">
        <v>294.5598455598456</v>
      </c>
      <c r="C18" s="52">
        <v>294.43950617283963</v>
      </c>
      <c r="D18" s="47">
        <v>300.5</v>
      </c>
      <c r="E18" s="52">
        <v>287.017</v>
      </c>
      <c r="F18" s="52">
        <v>296.94117647058823</v>
      </c>
      <c r="G18" s="52">
        <v>294.67543859649123</v>
      </c>
      <c r="H18" s="52">
        <v>303.017</v>
      </c>
      <c r="I18" s="52">
        <v>295.89999999999998</v>
      </c>
      <c r="J18" s="52">
        <v>299.25</v>
      </c>
      <c r="K18" s="52">
        <v>297.66666666666669</v>
      </c>
      <c r="L18" s="48">
        <v>294</v>
      </c>
      <c r="M18" s="47">
        <f t="shared" si="4"/>
        <v>296.39666334664309</v>
      </c>
      <c r="N18" s="47">
        <f>MAX(B18:K18)-MIN(B18:K18)</f>
        <v>16</v>
      </c>
      <c r="O18" s="27">
        <v>279</v>
      </c>
      <c r="P18" s="28">
        <v>309</v>
      </c>
      <c r="Q18" s="30">
        <f>M18/M$3*100</f>
        <v>100.92498745173329</v>
      </c>
      <c r="R18" s="7"/>
    </row>
    <row r="19" spans="1:18" ht="15.9" customHeight="1" x14ac:dyDescent="0.3">
      <c r="A19" s="24">
        <v>6</v>
      </c>
      <c r="B19" s="52">
        <v>294.86842105263156</v>
      </c>
      <c r="C19" s="52">
        <v>292.55287356321844</v>
      </c>
      <c r="D19" s="47">
        <v>297.4736842105263</v>
      </c>
      <c r="E19" s="52">
        <v>290.39699999999999</v>
      </c>
      <c r="F19" s="52">
        <v>295.18181818181819</v>
      </c>
      <c r="G19" s="52">
        <v>294.21999999999997</v>
      </c>
      <c r="H19" s="52">
        <v>295.35700000000003</v>
      </c>
      <c r="I19" s="52">
        <v>295.10000000000002</v>
      </c>
      <c r="J19" s="52">
        <v>294.86</v>
      </c>
      <c r="K19" s="52">
        <v>296.10000000000002</v>
      </c>
      <c r="L19" s="48">
        <v>294</v>
      </c>
      <c r="M19" s="47">
        <f t="shared" si="4"/>
        <v>294.61107970081946</v>
      </c>
      <c r="N19" s="47">
        <f>MAX(B19:K19)-MIN(B19:K19)</f>
        <v>7.0766842105263095</v>
      </c>
      <c r="O19" s="27">
        <v>279</v>
      </c>
      <c r="P19" s="28">
        <v>309</v>
      </c>
      <c r="Q19" s="30">
        <f>M19/M$3*100</f>
        <v>100.31698463208612</v>
      </c>
    </row>
    <row r="20" spans="1:18" ht="15.9" customHeight="1" x14ac:dyDescent="0.3">
      <c r="A20" s="24">
        <v>7</v>
      </c>
      <c r="B20" s="52">
        <v>294.96875</v>
      </c>
      <c r="C20" s="52">
        <v>293.99024390243892</v>
      </c>
      <c r="D20" s="47">
        <v>297.52941176470586</v>
      </c>
      <c r="E20" s="47">
        <v>289.76799999999997</v>
      </c>
      <c r="F20" s="52">
        <v>295.39999999999998</v>
      </c>
      <c r="G20" s="52">
        <v>294.65942028985506</v>
      </c>
      <c r="H20" s="52">
        <v>292.86200000000002</v>
      </c>
      <c r="I20" s="52">
        <v>293.60000000000002</v>
      </c>
      <c r="J20" s="52">
        <v>295.48</v>
      </c>
      <c r="K20" s="52">
        <v>301.76923076923077</v>
      </c>
      <c r="L20" s="48">
        <v>294</v>
      </c>
      <c r="M20" s="47">
        <f t="shared" si="4"/>
        <v>295.00270567262305</v>
      </c>
      <c r="N20" s="47">
        <f>MAX(B20:K20)-MIN(B20:K20)</f>
        <v>12.001230769230801</v>
      </c>
      <c r="O20" s="27">
        <v>279</v>
      </c>
      <c r="P20" s="28">
        <v>309</v>
      </c>
      <c r="Q20" s="30">
        <f>M20/M$3*100</f>
        <v>100.45033581709532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4"/>
  <sheetViews>
    <sheetView zoomScale="80" workbookViewId="0">
      <selection activeCell="T33" sqref="T33"/>
    </sheetView>
  </sheetViews>
  <sheetFormatPr defaultRowHeight="13.2" x14ac:dyDescent="0.2"/>
  <cols>
    <col min="1" max="1" width="3.44140625" customWidth="1"/>
    <col min="2" max="2" width="11" customWidth="1"/>
    <col min="3" max="3" width="10.44140625" bestFit="1" customWidth="1"/>
    <col min="4" max="4" width="10.44140625" customWidth="1"/>
    <col min="5" max="5" width="10.21875" customWidth="1"/>
    <col min="6" max="6" width="9.44140625" customWidth="1"/>
    <col min="7" max="7" width="10.44140625" customWidth="1"/>
    <col min="8" max="8" width="9.6640625" customWidth="1"/>
    <col min="9" max="9" width="10.6640625" customWidth="1"/>
    <col min="10" max="10" width="10.21875" customWidth="1"/>
    <col min="11" max="11" width="11.332031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8" t="s">
        <v>47</v>
      </c>
    </row>
    <row r="2" spans="1:18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2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0" t="s">
        <v>78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91"/>
      <c r="E3" s="120"/>
      <c r="F3" s="116"/>
      <c r="G3" s="120">
        <v>229.44927536231887</v>
      </c>
      <c r="H3" s="120"/>
      <c r="I3" s="120">
        <v>229.1</v>
      </c>
      <c r="J3" s="120"/>
      <c r="K3" s="120"/>
      <c r="L3" s="49">
        <v>229</v>
      </c>
      <c r="M3" s="47">
        <f t="shared" ref="M3" si="0">AVERAGE(B3:C3,E3,F3,G3,H3,J3,K3)</f>
        <v>229.44927536231887</v>
      </c>
      <c r="N3" s="47">
        <f t="shared" ref="N3:N17" si="1">MAX(B3:K3)-MIN(B3:K3)</f>
        <v>0.34927536231887757</v>
      </c>
      <c r="O3" s="27">
        <v>217</v>
      </c>
      <c r="P3" s="28">
        <v>241</v>
      </c>
      <c r="Q3" s="59">
        <f>M3/M3*100</f>
        <v>100</v>
      </c>
    </row>
    <row r="4" spans="1:18" ht="15.9" customHeight="1" x14ac:dyDescent="0.3">
      <c r="A4" s="22">
        <v>3</v>
      </c>
      <c r="B4" s="52">
        <v>228.875</v>
      </c>
      <c r="C4" s="52"/>
      <c r="D4" s="47">
        <v>224.10526315789474</v>
      </c>
      <c r="E4" s="52">
        <v>232.74193548387098</v>
      </c>
      <c r="F4" s="52">
        <v>228.45</v>
      </c>
      <c r="G4" s="52">
        <v>228.92307692307693</v>
      </c>
      <c r="H4" s="52"/>
      <c r="I4" s="52">
        <v>227</v>
      </c>
      <c r="J4" s="52">
        <v>223.4</v>
      </c>
      <c r="K4" s="52">
        <v>227.1</v>
      </c>
      <c r="L4" s="49">
        <v>229</v>
      </c>
      <c r="M4" s="47">
        <f t="shared" ref="M4:M9" si="2">AVERAGE(B4:K4)</f>
        <v>227.57440944560534</v>
      </c>
      <c r="N4" s="47">
        <f>MAX(B4:K4)-MIN(B4:K4)</f>
        <v>9.3419354838709694</v>
      </c>
      <c r="O4" s="27">
        <v>217</v>
      </c>
      <c r="P4" s="28">
        <v>241</v>
      </c>
      <c r="Q4" s="59">
        <f>M4/M$3*100</f>
        <v>99.182884359188776</v>
      </c>
    </row>
    <row r="5" spans="1:18" ht="15.9" customHeight="1" x14ac:dyDescent="0.3">
      <c r="A5" s="22">
        <v>4</v>
      </c>
      <c r="B5" s="52">
        <v>229</v>
      </c>
      <c r="C5" s="52">
        <v>225.98651685393253</v>
      </c>
      <c r="D5" s="47">
        <v>226.61111111111111</v>
      </c>
      <c r="E5" s="52">
        <v>232.87096774193549</v>
      </c>
      <c r="F5" s="52">
        <v>228.5</v>
      </c>
      <c r="G5" s="52">
        <v>228.96396396396395</v>
      </c>
      <c r="H5" s="52"/>
      <c r="I5" s="52">
        <v>226.3</v>
      </c>
      <c r="J5" s="52">
        <v>223.98</v>
      </c>
      <c r="K5" s="52">
        <v>224.5</v>
      </c>
      <c r="L5" s="49">
        <v>229</v>
      </c>
      <c r="M5" s="47">
        <f t="shared" si="2"/>
        <v>227.41250663010479</v>
      </c>
      <c r="N5" s="47">
        <f>MAX(B5:K5)-MIN(B5:K5)</f>
        <v>8.8909677419354978</v>
      </c>
      <c r="O5" s="27">
        <v>217</v>
      </c>
      <c r="P5" s="28">
        <v>241</v>
      </c>
      <c r="Q5" s="59">
        <f>M5/M$3*100</f>
        <v>99.112322874414033</v>
      </c>
    </row>
    <row r="6" spans="1:18" ht="15.9" customHeight="1" x14ac:dyDescent="0.3">
      <c r="A6" s="22">
        <v>5</v>
      </c>
      <c r="B6" s="52">
        <v>228.46875</v>
      </c>
      <c r="C6" s="52">
        <v>224.58157894736837</v>
      </c>
      <c r="D6" s="47">
        <v>226</v>
      </c>
      <c r="E6" s="52">
        <v>231.83870967741936</v>
      </c>
      <c r="F6" s="52">
        <v>228.38888888888889</v>
      </c>
      <c r="G6" s="52">
        <v>227.78735632183907</v>
      </c>
      <c r="H6" s="52">
        <v>233</v>
      </c>
      <c r="I6" s="52">
        <v>226.6</v>
      </c>
      <c r="J6" s="52">
        <v>223.88</v>
      </c>
      <c r="K6" s="52">
        <v>223.6</v>
      </c>
      <c r="L6" s="49">
        <v>229</v>
      </c>
      <c r="M6" s="47">
        <f t="shared" si="2"/>
        <v>227.41452838355153</v>
      </c>
      <c r="N6" s="47">
        <f t="shared" si="1"/>
        <v>9.4000000000000057</v>
      </c>
      <c r="O6" s="27">
        <v>217</v>
      </c>
      <c r="P6" s="28">
        <v>241</v>
      </c>
      <c r="Q6" s="59">
        <f t="shared" ref="Q6:Q17" si="3">M6/M$3*100</f>
        <v>99.11320400748518</v>
      </c>
    </row>
    <row r="7" spans="1:18" ht="15.9" customHeight="1" x14ac:dyDescent="0.3">
      <c r="A7" s="22">
        <v>6</v>
      </c>
      <c r="B7" s="52">
        <v>228.5625</v>
      </c>
      <c r="C7" s="52">
        <v>223.86585365853654</v>
      </c>
      <c r="D7" s="47">
        <v>223.95</v>
      </c>
      <c r="E7" s="52">
        <v>230.66666666666666</v>
      </c>
      <c r="F7" s="52">
        <v>228</v>
      </c>
      <c r="G7" s="52">
        <v>227.79545454545453</v>
      </c>
      <c r="H7" s="52">
        <v>231.38499999999999</v>
      </c>
      <c r="I7" s="52">
        <v>229.8</v>
      </c>
      <c r="J7" s="52">
        <v>228.5</v>
      </c>
      <c r="K7" s="52">
        <v>219.7</v>
      </c>
      <c r="L7" s="49">
        <v>229</v>
      </c>
      <c r="M7" s="47">
        <f t="shared" si="2"/>
        <v>227.22254748706573</v>
      </c>
      <c r="N7" s="47">
        <f>MAX(B7:K7)-MIN(B7:K7)</f>
        <v>11.685000000000002</v>
      </c>
      <c r="O7" s="27">
        <v>217</v>
      </c>
      <c r="P7" s="28">
        <v>241</v>
      </c>
      <c r="Q7" s="59">
        <f>M7/M$3*100</f>
        <v>99.02953370772822</v>
      </c>
    </row>
    <row r="8" spans="1:18" ht="15.9" customHeight="1" x14ac:dyDescent="0.3">
      <c r="A8" s="22">
        <v>7</v>
      </c>
      <c r="B8" s="52">
        <v>230.59375</v>
      </c>
      <c r="C8" s="52">
        <v>225.57126436781607</v>
      </c>
      <c r="D8" s="47">
        <v>224.0952380952381</v>
      </c>
      <c r="E8" s="52">
        <v>229.64516129032259</v>
      </c>
      <c r="F8" s="52">
        <v>228.42857142857142</v>
      </c>
      <c r="G8" s="52">
        <v>226.90740740740742</v>
      </c>
      <c r="H8" s="52">
        <v>230.27699999999999</v>
      </c>
      <c r="I8" s="52">
        <v>229.4</v>
      </c>
      <c r="J8" s="52">
        <v>229.26</v>
      </c>
      <c r="K8" s="52">
        <v>230.3</v>
      </c>
      <c r="L8" s="49">
        <v>229</v>
      </c>
      <c r="M8" s="47">
        <f t="shared" si="2"/>
        <v>228.44783925893557</v>
      </c>
      <c r="N8" s="47">
        <f t="shared" si="1"/>
        <v>6.498511904761898</v>
      </c>
      <c r="O8" s="27">
        <v>217</v>
      </c>
      <c r="P8" s="28">
        <v>241</v>
      </c>
      <c r="Q8" s="59">
        <f t="shared" si="3"/>
        <v>99.563547933720002</v>
      </c>
    </row>
    <row r="9" spans="1:18" ht="15.9" customHeight="1" x14ac:dyDescent="0.3">
      <c r="A9" s="22">
        <v>8</v>
      </c>
      <c r="B9" s="52">
        <v>230.5625</v>
      </c>
      <c r="C9" s="52">
        <v>225.09146341463409</v>
      </c>
      <c r="D9" s="47">
        <v>223.47619047619048</v>
      </c>
      <c r="E9" s="52">
        <v>229.51612903225808</v>
      </c>
      <c r="F9" s="52">
        <v>228.63157894736841</v>
      </c>
      <c r="G9" s="52">
        <v>227.17948717948718</v>
      </c>
      <c r="H9" s="52">
        <v>233.65600000000001</v>
      </c>
      <c r="I9" s="52">
        <v>227.8</v>
      </c>
      <c r="J9" s="52">
        <v>229.1</v>
      </c>
      <c r="K9" s="52">
        <v>228.4</v>
      </c>
      <c r="L9" s="49">
        <v>229</v>
      </c>
      <c r="M9" s="47">
        <f t="shared" si="2"/>
        <v>228.34133490499386</v>
      </c>
      <c r="N9" s="47">
        <f t="shared" si="1"/>
        <v>10.179809523809524</v>
      </c>
      <c r="O9" s="27">
        <v>217</v>
      </c>
      <c r="P9" s="28">
        <v>241</v>
      </c>
      <c r="Q9" s="59">
        <f t="shared" si="3"/>
        <v>99.517130548538233</v>
      </c>
    </row>
    <row r="10" spans="1:18" ht="15.9" customHeight="1" x14ac:dyDescent="0.3">
      <c r="A10" s="22">
        <v>9</v>
      </c>
      <c r="B10" s="52">
        <v>229.25</v>
      </c>
      <c r="C10" s="52">
        <v>226.09871794871796</v>
      </c>
      <c r="D10" s="47">
        <v>223.88235294117646</v>
      </c>
      <c r="E10" s="52">
        <v>231.16666666666666</v>
      </c>
      <c r="F10" s="52">
        <v>228.66666666666666</v>
      </c>
      <c r="G10" s="52">
        <v>228.35416666666666</v>
      </c>
      <c r="H10" s="52">
        <v>228.71899999999999</v>
      </c>
      <c r="I10" s="52">
        <v>233.3</v>
      </c>
      <c r="J10" s="52">
        <v>231.96</v>
      </c>
      <c r="K10" s="52">
        <v>231.5</v>
      </c>
      <c r="L10" s="49">
        <v>229</v>
      </c>
      <c r="M10" s="47">
        <f t="shared" ref="M10:M20" si="4">AVERAGE(B10:K10)</f>
        <v>229.28975708898943</v>
      </c>
      <c r="N10" s="47">
        <f t="shared" si="1"/>
        <v>9.4176470588235475</v>
      </c>
      <c r="O10" s="27">
        <v>217</v>
      </c>
      <c r="P10" s="28">
        <v>241</v>
      </c>
      <c r="Q10" s="59">
        <f t="shared" si="3"/>
        <v>99.930477761118425</v>
      </c>
    </row>
    <row r="11" spans="1:18" ht="15.9" customHeight="1" x14ac:dyDescent="0.3">
      <c r="A11" s="22">
        <v>10</v>
      </c>
      <c r="B11" s="52">
        <v>228.8</v>
      </c>
      <c r="C11" s="52">
        <v>228.27916666666664</v>
      </c>
      <c r="D11" s="47">
        <v>221.0625</v>
      </c>
      <c r="E11" s="52">
        <v>231.87096774193549</v>
      </c>
      <c r="F11" s="52">
        <v>228.42857142857142</v>
      </c>
      <c r="G11" s="52">
        <v>228.94827586206895</v>
      </c>
      <c r="H11" s="52">
        <v>232.95500000000001</v>
      </c>
      <c r="I11" s="52">
        <v>227.6</v>
      </c>
      <c r="J11" s="52">
        <v>233.67</v>
      </c>
      <c r="K11" s="52">
        <v>231.66666666666666</v>
      </c>
      <c r="L11" s="49">
        <v>229</v>
      </c>
      <c r="M11" s="47">
        <f t="shared" si="4"/>
        <v>229.32811483659088</v>
      </c>
      <c r="N11" s="47">
        <f t="shared" si="1"/>
        <v>12.607499999999987</v>
      </c>
      <c r="O11" s="27">
        <v>217</v>
      </c>
      <c r="P11" s="28">
        <v>241</v>
      </c>
      <c r="Q11" s="59">
        <f t="shared" si="3"/>
        <v>99.947195071530885</v>
      </c>
    </row>
    <row r="12" spans="1:18" ht="15.9" customHeight="1" x14ac:dyDescent="0.3">
      <c r="A12" s="22">
        <v>11</v>
      </c>
      <c r="B12" s="52">
        <v>229.05263157894737</v>
      </c>
      <c r="C12" s="52">
        <v>230.19444444444449</v>
      </c>
      <c r="D12" s="47">
        <v>219.33333333333334</v>
      </c>
      <c r="E12" s="52">
        <v>232.32258064516128</v>
      </c>
      <c r="F12" s="52">
        <v>228.05555555555554</v>
      </c>
      <c r="G12" s="52">
        <v>226.2371794871795</v>
      </c>
      <c r="H12" s="52">
        <v>229.18</v>
      </c>
      <c r="I12" s="52">
        <v>230.6</v>
      </c>
      <c r="J12" s="52">
        <v>233.54</v>
      </c>
      <c r="K12" s="52">
        <v>227.91666666666666</v>
      </c>
      <c r="L12" s="49">
        <v>229</v>
      </c>
      <c r="M12" s="47">
        <f t="shared" si="4"/>
        <v>228.64323917112878</v>
      </c>
      <c r="N12" s="47">
        <f t="shared" si="1"/>
        <v>14.206666666666649</v>
      </c>
      <c r="O12" s="27">
        <v>217</v>
      </c>
      <c r="P12" s="28">
        <v>241</v>
      </c>
      <c r="Q12" s="59">
        <f t="shared" si="3"/>
        <v>99.648708330014429</v>
      </c>
    </row>
    <row r="13" spans="1:18" ht="15.9" customHeight="1" x14ac:dyDescent="0.3">
      <c r="A13" s="22">
        <v>12</v>
      </c>
      <c r="B13" s="52">
        <v>228.86842105263159</v>
      </c>
      <c r="C13" s="52">
        <v>230.80675675675673</v>
      </c>
      <c r="D13" s="47">
        <v>219</v>
      </c>
      <c r="E13" s="52">
        <v>230.45161290322579</v>
      </c>
      <c r="F13" s="52">
        <v>227.85</v>
      </c>
      <c r="G13" s="52">
        <v>227.86486486486487</v>
      </c>
      <c r="H13" s="52">
        <v>230.41399999999999</v>
      </c>
      <c r="I13" s="52">
        <v>229.4</v>
      </c>
      <c r="J13" s="52">
        <v>233.5</v>
      </c>
      <c r="K13" s="52">
        <v>228.375</v>
      </c>
      <c r="L13" s="49">
        <v>229</v>
      </c>
      <c r="M13" s="47">
        <f t="shared" si="4"/>
        <v>228.65306555774788</v>
      </c>
      <c r="N13" s="47">
        <f t="shared" si="1"/>
        <v>14.5</v>
      </c>
      <c r="O13" s="27">
        <v>217</v>
      </c>
      <c r="P13" s="28">
        <v>241</v>
      </c>
      <c r="Q13" s="59">
        <f t="shared" si="3"/>
        <v>99.652990926507073</v>
      </c>
    </row>
    <row r="14" spans="1:18" ht="15.9" customHeight="1" x14ac:dyDescent="0.3">
      <c r="A14" s="22">
        <v>1</v>
      </c>
      <c r="B14" s="52">
        <v>229.71052631578948</v>
      </c>
      <c r="C14" s="52">
        <v>230.46617647058821</v>
      </c>
      <c r="D14" s="47">
        <v>218.8235294117647</v>
      </c>
      <c r="E14" s="52">
        <v>232.32258064516128</v>
      </c>
      <c r="F14" s="52">
        <v>227.29411764705881</v>
      </c>
      <c r="G14" s="52">
        <v>230.16666666666669</v>
      </c>
      <c r="H14" s="52">
        <v>230.351</v>
      </c>
      <c r="I14" s="52">
        <v>230.8</v>
      </c>
      <c r="J14" s="52">
        <v>226.48</v>
      </c>
      <c r="K14" s="52">
        <v>225.33333333333334</v>
      </c>
      <c r="L14" s="49">
        <v>229</v>
      </c>
      <c r="M14" s="47">
        <f t="shared" si="4"/>
        <v>228.17479304903623</v>
      </c>
      <c r="N14" s="47">
        <f t="shared" si="1"/>
        <v>13.499051233396585</v>
      </c>
      <c r="O14" s="27">
        <v>217</v>
      </c>
      <c r="P14" s="28">
        <v>241</v>
      </c>
      <c r="Q14" s="59">
        <f t="shared" si="3"/>
        <v>99.444547248506183</v>
      </c>
    </row>
    <row r="15" spans="1:18" ht="15.9" customHeight="1" x14ac:dyDescent="0.3">
      <c r="A15" s="22">
        <v>2</v>
      </c>
      <c r="B15" s="52">
        <v>229.25096525096524</v>
      </c>
      <c r="C15" s="52">
        <v>227.59859154929578</v>
      </c>
      <c r="D15" s="47">
        <v>221.46666666666667</v>
      </c>
      <c r="E15" s="47">
        <v>230.732</v>
      </c>
      <c r="F15" s="52">
        <v>227.73333333333332</v>
      </c>
      <c r="G15" s="52">
        <v>229.17901234567901</v>
      </c>
      <c r="H15" s="52">
        <v>233.12299999999999</v>
      </c>
      <c r="I15" s="52">
        <v>228.9</v>
      </c>
      <c r="J15" s="52">
        <v>225.64</v>
      </c>
      <c r="K15" s="52">
        <v>227.84615384615384</v>
      </c>
      <c r="L15" s="49">
        <v>229</v>
      </c>
      <c r="M15" s="47">
        <f t="shared" si="4"/>
        <v>228.14697229920938</v>
      </c>
      <c r="N15" s="47">
        <f t="shared" si="1"/>
        <v>11.656333333333322</v>
      </c>
      <c r="O15" s="27">
        <v>217</v>
      </c>
      <c r="P15" s="28">
        <v>241</v>
      </c>
      <c r="Q15" s="59">
        <f t="shared" si="3"/>
        <v>99.432422237528073</v>
      </c>
      <c r="R15" s="7"/>
    </row>
    <row r="16" spans="1:18" ht="15.9" customHeight="1" x14ac:dyDescent="0.3">
      <c r="A16" s="22">
        <v>3</v>
      </c>
      <c r="B16" s="52">
        <v>229</v>
      </c>
      <c r="C16" s="52">
        <v>228.79493670886075</v>
      </c>
      <c r="D16" s="47">
        <v>222.7391304347826</v>
      </c>
      <c r="E16" s="52">
        <v>229.29300000000001</v>
      </c>
      <c r="F16" s="52">
        <v>225.78260869565219</v>
      </c>
      <c r="G16" s="52">
        <v>228.76126126126124</v>
      </c>
      <c r="H16" s="52">
        <v>228.80600000000001</v>
      </c>
      <c r="I16" s="52">
        <v>231</v>
      </c>
      <c r="J16" s="52">
        <v>224.56</v>
      </c>
      <c r="K16" s="52">
        <v>232.88235294117646</v>
      </c>
      <c r="L16" s="49">
        <v>229</v>
      </c>
      <c r="M16" s="47">
        <f t="shared" si="4"/>
        <v>228.16192900417337</v>
      </c>
      <c r="N16" s="47">
        <f t="shared" si="1"/>
        <v>10.143222506393869</v>
      </c>
      <c r="O16" s="27">
        <v>217</v>
      </c>
      <c r="P16" s="28">
        <v>241</v>
      </c>
      <c r="Q16" s="59">
        <f t="shared" si="3"/>
        <v>99.438940761040683</v>
      </c>
      <c r="R16" s="7"/>
    </row>
    <row r="17" spans="1:18" ht="15.9" customHeight="1" x14ac:dyDescent="0.3">
      <c r="A17" s="24">
        <v>4</v>
      </c>
      <c r="B17" s="52">
        <v>229.10526315789474</v>
      </c>
      <c r="C17" s="52">
        <v>228.79493670886075</v>
      </c>
      <c r="D17" s="47">
        <v>224.73684210526315</v>
      </c>
      <c r="E17" s="52">
        <v>229.09700000000001</v>
      </c>
      <c r="F17" s="52">
        <v>226.11764705882354</v>
      </c>
      <c r="G17" s="52">
        <v>227.8047619047619</v>
      </c>
      <c r="H17" s="52">
        <v>228.80600000000001</v>
      </c>
      <c r="I17" s="52">
        <v>227.7</v>
      </c>
      <c r="J17" s="52">
        <v>228.55</v>
      </c>
      <c r="K17" s="52">
        <v>229.07692307692307</v>
      </c>
      <c r="L17" s="49">
        <v>229</v>
      </c>
      <c r="M17" s="47">
        <f t="shared" si="4"/>
        <v>227.97893740125269</v>
      </c>
      <c r="N17" s="47">
        <f t="shared" si="1"/>
        <v>4.3684210526315894</v>
      </c>
      <c r="O17" s="27">
        <v>217</v>
      </c>
      <c r="P17" s="28">
        <v>241</v>
      </c>
      <c r="Q17" s="59">
        <f t="shared" si="3"/>
        <v>99.359188230712689</v>
      </c>
      <c r="R17" s="7"/>
    </row>
    <row r="18" spans="1:18" ht="15.9" customHeight="1" x14ac:dyDescent="0.3">
      <c r="A18" s="24">
        <v>5</v>
      </c>
      <c r="B18" s="52">
        <v>229.1418918918919</v>
      </c>
      <c r="C18" s="52">
        <v>229.10749999999993</v>
      </c>
      <c r="D18" s="47">
        <v>222.07142857142858</v>
      </c>
      <c r="E18" s="52">
        <v>228.53899999999999</v>
      </c>
      <c r="F18" s="52">
        <v>227</v>
      </c>
      <c r="G18" s="52">
        <v>225.71052631578948</v>
      </c>
      <c r="H18" s="52">
        <v>229.96600000000001</v>
      </c>
      <c r="I18" s="52">
        <v>228.8</v>
      </c>
      <c r="J18" s="52">
        <v>230.35</v>
      </c>
      <c r="K18" s="52">
        <v>229.8</v>
      </c>
      <c r="L18" s="49">
        <v>229</v>
      </c>
      <c r="M18" s="47">
        <f t="shared" si="4"/>
        <v>228.04863467791102</v>
      </c>
      <c r="N18" s="47">
        <f>MAX(B18:K18)-MIN(B18:K18)</f>
        <v>8.2785714285714107</v>
      </c>
      <c r="O18" s="27">
        <v>217</v>
      </c>
      <c r="P18" s="28">
        <v>241</v>
      </c>
      <c r="Q18" s="59">
        <f>M18/M$3*100</f>
        <v>99.389564128195161</v>
      </c>
      <c r="R18" s="7"/>
    </row>
    <row r="19" spans="1:18" ht="15.9" customHeight="1" x14ac:dyDescent="0.3">
      <c r="A19" s="24">
        <v>6</v>
      </c>
      <c r="B19" s="52">
        <v>228.71052631578948</v>
      </c>
      <c r="C19" s="52">
        <v>229.8977011494253</v>
      </c>
      <c r="D19" s="47">
        <v>224.14285714285714</v>
      </c>
      <c r="E19" s="52">
        <v>226.35</v>
      </c>
      <c r="F19" s="52">
        <v>227.31818181818181</v>
      </c>
      <c r="G19" s="52">
        <v>225.31333333333333</v>
      </c>
      <c r="H19" s="52">
        <v>229.191</v>
      </c>
      <c r="I19" s="52">
        <v>228.8</v>
      </c>
      <c r="J19" s="52">
        <v>226.6</v>
      </c>
      <c r="K19" s="52">
        <v>229.6</v>
      </c>
      <c r="L19" s="49">
        <v>229</v>
      </c>
      <c r="M19" s="47">
        <f t="shared" si="4"/>
        <v>227.59235997595869</v>
      </c>
      <c r="N19" s="47">
        <f>MAX(B19:K19)-MIN(B19:K19)</f>
        <v>5.7548440065681632</v>
      </c>
      <c r="O19" s="27">
        <v>217</v>
      </c>
      <c r="P19" s="28">
        <v>241</v>
      </c>
      <c r="Q19" s="59">
        <f>M19/M$3*100</f>
        <v>99.190707670168948</v>
      </c>
    </row>
    <row r="20" spans="1:18" ht="15.9" customHeight="1" x14ac:dyDescent="0.3">
      <c r="A20" s="24">
        <v>7</v>
      </c>
      <c r="B20" s="52">
        <v>228.28125</v>
      </c>
      <c r="C20" s="52">
        <v>227.51685393258435</v>
      </c>
      <c r="D20" s="47">
        <v>223.64705882352942</v>
      </c>
      <c r="E20" s="47">
        <v>227.13399999999999</v>
      </c>
      <c r="F20" s="52">
        <v>228.05</v>
      </c>
      <c r="G20" s="52">
        <v>226.34782608695653</v>
      </c>
      <c r="H20" s="52">
        <v>229.523</v>
      </c>
      <c r="I20" s="52">
        <v>226.7</v>
      </c>
      <c r="J20" s="52">
        <v>226.89</v>
      </c>
      <c r="K20" s="52">
        <v>230.69230769230768</v>
      </c>
      <c r="L20" s="49">
        <v>229</v>
      </c>
      <c r="M20" s="47">
        <f t="shared" si="4"/>
        <v>227.4782296535378</v>
      </c>
      <c r="N20" s="47">
        <f>MAX(B20:K20)-MIN(B20:K20)</f>
        <v>7.0452488687782591</v>
      </c>
      <c r="O20" s="27">
        <v>217</v>
      </c>
      <c r="P20" s="28">
        <v>241</v>
      </c>
      <c r="Q20" s="59">
        <f>M20/M$3*100</f>
        <v>99.140966688315473</v>
      </c>
    </row>
    <row r="44" spans="5:5" x14ac:dyDescent="0.2">
      <c r="E44" s="69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20"/>
  <sheetViews>
    <sheetView zoomScale="80" workbookViewId="0">
      <selection activeCell="T29" sqref="T29"/>
    </sheetView>
  </sheetViews>
  <sheetFormatPr defaultRowHeight="13.2" x14ac:dyDescent="0.2"/>
  <cols>
    <col min="1" max="1" width="3.6640625" customWidth="1"/>
    <col min="2" max="2" width="10.21875" customWidth="1"/>
    <col min="3" max="3" width="10.44140625" bestFit="1" customWidth="1"/>
    <col min="4" max="4" width="9.44140625" customWidth="1"/>
    <col min="5" max="5" width="10.33203125" customWidth="1"/>
    <col min="6" max="6" width="9.44140625" customWidth="1"/>
    <col min="7" max="8" width="10.33203125" customWidth="1"/>
    <col min="9" max="9" width="10.6640625" customWidth="1"/>
    <col min="10" max="10" width="9.6640625" customWidth="1"/>
    <col min="11" max="11" width="10.44140625" customWidth="1"/>
    <col min="12" max="12" width="6.88671875" customWidth="1"/>
    <col min="13" max="13" width="9.77734375" customWidth="1"/>
    <col min="14" max="14" width="7.88671875" customWidth="1"/>
    <col min="15" max="16" width="2.6640625" customWidth="1"/>
  </cols>
  <sheetData>
    <row r="1" spans="1:18" ht="20.100000000000001" customHeight="1" x14ac:dyDescent="0.45">
      <c r="F1" s="18" t="s">
        <v>53</v>
      </c>
    </row>
    <row r="2" spans="1:18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4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4"/>
      <c r="C3" s="124"/>
      <c r="D3" s="124"/>
      <c r="E3" s="124"/>
      <c r="F3" s="125"/>
      <c r="G3" s="120">
        <v>303.61956521739125</v>
      </c>
      <c r="H3" s="124"/>
      <c r="I3" s="120">
        <v>305.7</v>
      </c>
      <c r="J3" s="124"/>
      <c r="K3" s="124"/>
      <c r="L3" s="49">
        <v>299</v>
      </c>
      <c r="M3" s="47">
        <f t="shared" ref="M3" si="0">AVERAGE(B3:K3)</f>
        <v>304.65978260869565</v>
      </c>
      <c r="N3" s="47">
        <f t="shared" ref="N3:N17" si="1">MAX(B3:K3)-MIN(B3:K3)</f>
        <v>2.0804347826087337</v>
      </c>
      <c r="O3" s="27">
        <v>284</v>
      </c>
      <c r="P3" s="28">
        <v>314</v>
      </c>
      <c r="Q3" s="59">
        <f>M3/M3*100</f>
        <v>100</v>
      </c>
    </row>
    <row r="4" spans="1:18" ht="15.9" customHeight="1" x14ac:dyDescent="0.3">
      <c r="A4" s="22">
        <v>3</v>
      </c>
      <c r="B4" s="52">
        <v>301.15625</v>
      </c>
      <c r="C4" s="52"/>
      <c r="D4" s="47">
        <v>298</v>
      </c>
      <c r="E4" s="52">
        <v>299.70967741935482</v>
      </c>
      <c r="F4" s="52">
        <v>298.64999999999998</v>
      </c>
      <c r="G4" s="52">
        <v>302.28205128205127</v>
      </c>
      <c r="H4" s="52"/>
      <c r="I4" s="52">
        <v>303.39999999999998</v>
      </c>
      <c r="J4" s="52">
        <v>295.7</v>
      </c>
      <c r="K4" s="52">
        <v>294.8</v>
      </c>
      <c r="L4" s="49">
        <v>299</v>
      </c>
      <c r="M4" s="47">
        <f t="shared" ref="M4:M9" si="2">AVERAGE(B4:K4)</f>
        <v>299.21224733767576</v>
      </c>
      <c r="N4" s="47">
        <f>MAX(B4:K4)-MIN(B4:K4)</f>
        <v>8.5999999999999659</v>
      </c>
      <c r="O4" s="27">
        <v>284</v>
      </c>
      <c r="P4" s="28">
        <v>314</v>
      </c>
      <c r="Q4" s="59">
        <f>M4/M$3*100</f>
        <v>98.211928327272304</v>
      </c>
    </row>
    <row r="5" spans="1:18" ht="15.9" customHeight="1" x14ac:dyDescent="0.3">
      <c r="A5" s="22">
        <v>4</v>
      </c>
      <c r="B5" s="52">
        <v>301.5625</v>
      </c>
      <c r="C5" s="52">
        <v>303.91494252873571</v>
      </c>
      <c r="D5" s="47">
        <v>297.8235294117647</v>
      </c>
      <c r="E5" s="52">
        <v>299.93548387096774</v>
      </c>
      <c r="F5" s="52">
        <v>299</v>
      </c>
      <c r="G5" s="52">
        <v>305.66666666666663</v>
      </c>
      <c r="H5" s="52"/>
      <c r="I5" s="52">
        <v>300.60000000000002</v>
      </c>
      <c r="J5" s="52">
        <v>296.14</v>
      </c>
      <c r="K5" s="52">
        <v>292.8</v>
      </c>
      <c r="L5" s="49">
        <v>299</v>
      </c>
      <c r="M5" s="47">
        <f t="shared" si="2"/>
        <v>299.71590249757054</v>
      </c>
      <c r="N5" s="47">
        <f>MAX(B5:K5)-MIN(B5:K5)</f>
        <v>12.866666666666617</v>
      </c>
      <c r="O5" s="27">
        <v>284</v>
      </c>
      <c r="P5" s="28">
        <v>314</v>
      </c>
      <c r="Q5" s="59">
        <f>M5/M$3*100</f>
        <v>98.37724557248994</v>
      </c>
    </row>
    <row r="6" spans="1:18" ht="15.9" customHeight="1" x14ac:dyDescent="0.3">
      <c r="A6" s="22">
        <v>5</v>
      </c>
      <c r="B6" s="52">
        <v>301.6875</v>
      </c>
      <c r="C6" s="52">
        <v>303.33157894736843</v>
      </c>
      <c r="D6" s="47">
        <v>300.9375</v>
      </c>
      <c r="E6" s="52">
        <v>299.35483870967744</v>
      </c>
      <c r="F6" s="52">
        <v>298.94444444444446</v>
      </c>
      <c r="G6" s="52">
        <v>304.73563218390808</v>
      </c>
      <c r="H6" s="52">
        <v>307.23099999999999</v>
      </c>
      <c r="I6" s="52">
        <v>301.10000000000002</v>
      </c>
      <c r="J6" s="52">
        <v>295.27999999999997</v>
      </c>
      <c r="K6" s="52">
        <v>292.8</v>
      </c>
      <c r="L6" s="49">
        <v>299</v>
      </c>
      <c r="M6" s="47">
        <f t="shared" si="2"/>
        <v>300.54024942853982</v>
      </c>
      <c r="N6" s="47">
        <f t="shared" si="1"/>
        <v>14.430999999999983</v>
      </c>
      <c r="O6" s="27">
        <v>284</v>
      </c>
      <c r="P6" s="28">
        <v>314</v>
      </c>
      <c r="Q6" s="59">
        <f t="shared" ref="Q6:Q17" si="3">M6/M$3*100</f>
        <v>98.647825077244619</v>
      </c>
    </row>
    <row r="7" spans="1:18" ht="15.9" customHeight="1" x14ac:dyDescent="0.3">
      <c r="A7" s="22">
        <v>6</v>
      </c>
      <c r="B7" s="52">
        <v>301.4375</v>
      </c>
      <c r="C7" s="52">
        <v>302.90987654320992</v>
      </c>
      <c r="D7" s="47">
        <v>298.5</v>
      </c>
      <c r="E7" s="52">
        <v>298.39999999999998</v>
      </c>
      <c r="F7" s="52">
        <v>298.68181818181819</v>
      </c>
      <c r="G7" s="52">
        <v>303.91666666666663</v>
      </c>
      <c r="H7" s="52">
        <v>306.76900000000001</v>
      </c>
      <c r="I7" s="52">
        <v>304.8</v>
      </c>
      <c r="J7" s="52">
        <v>295.5</v>
      </c>
      <c r="K7" s="52">
        <v>297.3</v>
      </c>
      <c r="L7" s="49">
        <v>299</v>
      </c>
      <c r="M7" s="47">
        <f t="shared" si="2"/>
        <v>300.82148613916951</v>
      </c>
      <c r="N7" s="47">
        <f>MAX(B7:K7)-MIN(B7:K7)</f>
        <v>11.269000000000005</v>
      </c>
      <c r="O7" s="27">
        <v>284</v>
      </c>
      <c r="P7" s="28">
        <v>314</v>
      </c>
      <c r="Q7" s="59">
        <f>M7/M$3*100</f>
        <v>98.740136805501493</v>
      </c>
    </row>
    <row r="8" spans="1:18" ht="15.9" customHeight="1" x14ac:dyDescent="0.3">
      <c r="A8" s="22">
        <v>7</v>
      </c>
      <c r="B8" s="52">
        <v>301.3125</v>
      </c>
      <c r="C8" s="52">
        <v>302.91704545454553</v>
      </c>
      <c r="D8" s="47">
        <v>297.55555555555554</v>
      </c>
      <c r="E8" s="52">
        <v>298.83870967741933</v>
      </c>
      <c r="F8" s="52">
        <v>298.66666666666669</v>
      </c>
      <c r="G8" s="52">
        <v>304.89506172839509</v>
      </c>
      <c r="H8" s="52">
        <v>306.83100000000002</v>
      </c>
      <c r="I8" s="52">
        <v>300.5</v>
      </c>
      <c r="J8" s="52">
        <v>292.95999999999998</v>
      </c>
      <c r="K8" s="52">
        <v>301.10000000000002</v>
      </c>
      <c r="L8" s="49">
        <v>299</v>
      </c>
      <c r="M8" s="47">
        <f t="shared" si="2"/>
        <v>300.5576539082582</v>
      </c>
      <c r="N8" s="47">
        <f t="shared" si="1"/>
        <v>13.871000000000038</v>
      </c>
      <c r="O8" s="27">
        <v>284</v>
      </c>
      <c r="P8" s="28">
        <v>314</v>
      </c>
      <c r="Q8" s="59">
        <f t="shared" si="3"/>
        <v>98.65353783643107</v>
      </c>
    </row>
    <row r="9" spans="1:18" ht="15.9" customHeight="1" x14ac:dyDescent="0.3">
      <c r="A9" s="22">
        <v>8</v>
      </c>
      <c r="B9" s="52">
        <v>302.40625</v>
      </c>
      <c r="C9" s="52">
        <v>303.0192771084337</v>
      </c>
      <c r="D9" s="47">
        <v>295.04761904761904</v>
      </c>
      <c r="E9" s="52">
        <v>299.25806451612902</v>
      </c>
      <c r="F9" s="52">
        <v>299.05263157894734</v>
      </c>
      <c r="G9" s="52">
        <v>305.34027777777783</v>
      </c>
      <c r="H9" s="52">
        <v>305.75</v>
      </c>
      <c r="I9" s="52">
        <v>299.60000000000002</v>
      </c>
      <c r="J9" s="52">
        <v>296.8</v>
      </c>
      <c r="K9" s="52">
        <v>295.3</v>
      </c>
      <c r="L9" s="49">
        <v>299</v>
      </c>
      <c r="M9" s="47">
        <f t="shared" si="2"/>
        <v>300.15741200289074</v>
      </c>
      <c r="N9" s="47">
        <f t="shared" si="1"/>
        <v>10.702380952380963</v>
      </c>
      <c r="O9" s="27">
        <v>284</v>
      </c>
      <c r="P9" s="28">
        <v>314</v>
      </c>
      <c r="Q9" s="59">
        <f t="shared" si="3"/>
        <v>98.522164439542138</v>
      </c>
    </row>
    <row r="10" spans="1:18" ht="15.9" customHeight="1" x14ac:dyDescent="0.3">
      <c r="A10" s="22">
        <v>9</v>
      </c>
      <c r="B10" s="52">
        <v>302.1875</v>
      </c>
      <c r="C10" s="52">
        <v>303.91558441558431</v>
      </c>
      <c r="D10" s="47">
        <v>297.06666666666666</v>
      </c>
      <c r="E10" s="52">
        <v>298.13333333333333</v>
      </c>
      <c r="F10" s="52">
        <v>298.57142857142856</v>
      </c>
      <c r="G10" s="52">
        <v>298.6319444444444</v>
      </c>
      <c r="H10" s="52">
        <v>305.41300000000001</v>
      </c>
      <c r="I10" s="52">
        <v>304.5</v>
      </c>
      <c r="J10" s="52">
        <v>301.77</v>
      </c>
      <c r="K10" s="52">
        <v>303.39999999999998</v>
      </c>
      <c r="L10" s="49">
        <v>299</v>
      </c>
      <c r="M10" s="47">
        <f t="shared" ref="M10:M20" si="4">AVERAGE(B10:K10)</f>
        <v>301.35894574314568</v>
      </c>
      <c r="N10" s="47">
        <f t="shared" si="1"/>
        <v>8.346333333333348</v>
      </c>
      <c r="O10" s="27">
        <v>284</v>
      </c>
      <c r="P10" s="28">
        <v>314</v>
      </c>
      <c r="Q10" s="59">
        <f>M10/M$3*100</f>
        <v>98.91654985200671</v>
      </c>
    </row>
    <row r="11" spans="1:18" ht="15.9" customHeight="1" x14ac:dyDescent="0.3">
      <c r="A11" s="22">
        <v>10</v>
      </c>
      <c r="B11" s="52">
        <v>300.06666666666666</v>
      </c>
      <c r="C11" s="52">
        <v>303.90547945205481</v>
      </c>
      <c r="D11" s="47">
        <v>297.55</v>
      </c>
      <c r="E11" s="52">
        <v>298.67741935483872</v>
      </c>
      <c r="F11" s="52">
        <v>299</v>
      </c>
      <c r="G11" s="52">
        <v>298.62643678160919</v>
      </c>
      <c r="H11" s="52">
        <v>305.88099999999997</v>
      </c>
      <c r="I11" s="52">
        <v>299.39999999999998</v>
      </c>
      <c r="J11" s="52">
        <v>301.19</v>
      </c>
      <c r="K11" s="52">
        <v>301.75</v>
      </c>
      <c r="L11" s="49">
        <v>299</v>
      </c>
      <c r="M11" s="47">
        <f t="shared" si="4"/>
        <v>300.60470022551692</v>
      </c>
      <c r="N11" s="47">
        <f t="shared" si="1"/>
        <v>8.3309999999999604</v>
      </c>
      <c r="O11" s="27">
        <v>284</v>
      </c>
      <c r="P11" s="28">
        <v>314</v>
      </c>
      <c r="Q11" s="59">
        <f>M11/M$3*100</f>
        <v>98.668980083798246</v>
      </c>
    </row>
    <row r="12" spans="1:18" ht="15.9" customHeight="1" x14ac:dyDescent="0.3">
      <c r="A12" s="22">
        <v>11</v>
      </c>
      <c r="B12" s="52">
        <v>299.92105263157896</v>
      </c>
      <c r="C12" s="52">
        <v>303.2513888888887</v>
      </c>
      <c r="D12" s="47">
        <v>298.8125</v>
      </c>
      <c r="E12" s="52">
        <v>297.90322580645159</v>
      </c>
      <c r="F12" s="52">
        <v>299.16666666666669</v>
      </c>
      <c r="G12" s="52">
        <v>298.8125</v>
      </c>
      <c r="H12" s="52">
        <v>306.21300000000002</v>
      </c>
      <c r="I12" s="52">
        <v>301.8</v>
      </c>
      <c r="J12" s="52">
        <v>299.74</v>
      </c>
      <c r="K12" s="52">
        <v>300.41666666666669</v>
      </c>
      <c r="L12" s="49">
        <v>299</v>
      </c>
      <c r="M12" s="47">
        <f t="shared" si="4"/>
        <v>300.60370006602528</v>
      </c>
      <c r="N12" s="47">
        <f t="shared" si="1"/>
        <v>8.3097741935484351</v>
      </c>
      <c r="O12" s="27">
        <v>284</v>
      </c>
      <c r="P12" s="28">
        <v>314</v>
      </c>
      <c r="Q12" s="59">
        <f t="shared" si="3"/>
        <v>98.668651796459798</v>
      </c>
    </row>
    <row r="13" spans="1:18" ht="15.9" customHeight="1" x14ac:dyDescent="0.3">
      <c r="A13" s="22">
        <v>12</v>
      </c>
      <c r="B13" s="52">
        <v>300.05263157894734</v>
      </c>
      <c r="C13" s="52">
        <v>303.48378378378385</v>
      </c>
      <c r="D13" s="47">
        <v>297.75</v>
      </c>
      <c r="E13" s="52">
        <v>298.90322580645159</v>
      </c>
      <c r="F13" s="52">
        <v>299.35000000000002</v>
      </c>
      <c r="G13" s="52">
        <v>298.48423423423424</v>
      </c>
      <c r="H13" s="52">
        <v>306.56900000000002</v>
      </c>
      <c r="I13" s="52">
        <v>302.60000000000002</v>
      </c>
      <c r="J13" s="52">
        <v>298.60000000000002</v>
      </c>
      <c r="K13" s="52">
        <v>299.125</v>
      </c>
      <c r="L13" s="49">
        <v>299</v>
      </c>
      <c r="M13" s="47">
        <f t="shared" si="4"/>
        <v>300.4917875403417</v>
      </c>
      <c r="N13" s="47">
        <f t="shared" si="1"/>
        <v>8.8190000000000168</v>
      </c>
      <c r="O13" s="27">
        <v>284</v>
      </c>
      <c r="P13" s="28">
        <v>314</v>
      </c>
      <c r="Q13" s="59">
        <f t="shared" si="3"/>
        <v>98.631918189967564</v>
      </c>
    </row>
    <row r="14" spans="1:18" ht="15.9" customHeight="1" x14ac:dyDescent="0.3">
      <c r="A14" s="22">
        <v>1</v>
      </c>
      <c r="B14" s="52">
        <v>302.5263157894737</v>
      </c>
      <c r="C14" s="52">
        <v>303.89565217391311</v>
      </c>
      <c r="D14" s="47">
        <v>298.66666666666669</v>
      </c>
      <c r="E14" s="52">
        <v>297.90322580645159</v>
      </c>
      <c r="F14" s="52">
        <v>299.23529411764707</v>
      </c>
      <c r="G14" s="52">
        <v>298.60714285714283</v>
      </c>
      <c r="H14" s="52">
        <v>305.702</v>
      </c>
      <c r="I14" s="52">
        <v>302.60000000000002</v>
      </c>
      <c r="J14" s="52">
        <v>301.10000000000002</v>
      </c>
      <c r="K14" s="52">
        <v>298.33333333333331</v>
      </c>
      <c r="L14" s="49">
        <v>299</v>
      </c>
      <c r="M14" s="47">
        <f t="shared" si="4"/>
        <v>300.85696307446284</v>
      </c>
      <c r="N14" s="47">
        <f t="shared" si="1"/>
        <v>7.7987741935484109</v>
      </c>
      <c r="O14" s="27">
        <v>284</v>
      </c>
      <c r="P14" s="28">
        <v>314</v>
      </c>
      <c r="Q14" s="59">
        <f t="shared" si="3"/>
        <v>98.751781576921445</v>
      </c>
    </row>
    <row r="15" spans="1:18" ht="15.9" customHeight="1" x14ac:dyDescent="0.3">
      <c r="A15" s="22">
        <v>2</v>
      </c>
      <c r="B15" s="52">
        <v>300.72490347490344</v>
      </c>
      <c r="C15" s="52">
        <v>303.83239436619715</v>
      </c>
      <c r="D15" s="47">
        <v>297.52941176470586</v>
      </c>
      <c r="E15" s="47">
        <v>298.839</v>
      </c>
      <c r="F15" s="52">
        <v>298.66666666666669</v>
      </c>
      <c r="G15" s="52">
        <v>299.59294871794873</v>
      </c>
      <c r="H15" s="52">
        <v>306.33300000000003</v>
      </c>
      <c r="I15" s="52">
        <v>302</v>
      </c>
      <c r="J15" s="52">
        <v>300.48</v>
      </c>
      <c r="K15" s="52">
        <v>300.30769230769232</v>
      </c>
      <c r="L15" s="49">
        <v>299</v>
      </c>
      <c r="M15" s="47">
        <f t="shared" si="4"/>
        <v>300.83060172981141</v>
      </c>
      <c r="N15" s="47">
        <f t="shared" si="1"/>
        <v>8.8035882352941712</v>
      </c>
      <c r="O15" s="27">
        <v>284</v>
      </c>
      <c r="P15" s="28">
        <v>314</v>
      </c>
      <c r="Q15" s="59">
        <f t="shared" si="3"/>
        <v>98.743128861283793</v>
      </c>
      <c r="R15" s="7"/>
    </row>
    <row r="16" spans="1:18" ht="15.9" customHeight="1" x14ac:dyDescent="0.3">
      <c r="A16" s="22">
        <v>3</v>
      </c>
      <c r="B16" s="52">
        <v>300.4736842105263</v>
      </c>
      <c r="C16" s="52">
        <v>303.98734177215186</v>
      </c>
      <c r="D16" s="47">
        <v>297.73333333333335</v>
      </c>
      <c r="E16" s="52">
        <v>297.71499999999997</v>
      </c>
      <c r="F16" s="52">
        <v>298.73913043478262</v>
      </c>
      <c r="G16" s="52">
        <v>297.7837837837838</v>
      </c>
      <c r="H16" s="52">
        <v>306.02800000000002</v>
      </c>
      <c r="I16" s="52">
        <v>301.8</v>
      </c>
      <c r="J16" s="52">
        <v>300.52999999999997</v>
      </c>
      <c r="K16" s="52">
        <v>298.92307692307691</v>
      </c>
      <c r="L16" s="49">
        <v>299</v>
      </c>
      <c r="M16" s="47">
        <f t="shared" si="4"/>
        <v>300.37133504576548</v>
      </c>
      <c r="N16" s="47">
        <f t="shared" si="1"/>
        <v>8.313000000000045</v>
      </c>
      <c r="O16" s="27">
        <v>284</v>
      </c>
      <c r="P16" s="28">
        <v>314</v>
      </c>
      <c r="Q16" s="59">
        <f t="shared" si="3"/>
        <v>98.592381466890814</v>
      </c>
      <c r="R16" s="7"/>
    </row>
    <row r="17" spans="1:18" ht="15.9" customHeight="1" x14ac:dyDescent="0.3">
      <c r="A17" s="24">
        <v>4</v>
      </c>
      <c r="B17" s="52">
        <v>300.94736842105266</v>
      </c>
      <c r="C17" s="52">
        <v>303.98734177215186</v>
      </c>
      <c r="D17" s="47">
        <v>298.73333333333335</v>
      </c>
      <c r="E17" s="52">
        <v>296.86700000000002</v>
      </c>
      <c r="F17" s="52">
        <v>298.76470588235293</v>
      </c>
      <c r="G17" s="52">
        <v>298.45098039215685</v>
      </c>
      <c r="H17" s="52">
        <v>306.02800000000002</v>
      </c>
      <c r="I17" s="52">
        <v>300.5</v>
      </c>
      <c r="J17" s="52">
        <v>303.25</v>
      </c>
      <c r="K17" s="52">
        <v>298.10000000000002</v>
      </c>
      <c r="L17" s="49">
        <v>299</v>
      </c>
      <c r="M17" s="47">
        <f t="shared" si="4"/>
        <v>300.56287298010477</v>
      </c>
      <c r="N17" s="47">
        <f t="shared" si="1"/>
        <v>9.1610000000000014</v>
      </c>
      <c r="O17" s="27">
        <v>284</v>
      </c>
      <c r="P17" s="28">
        <v>314</v>
      </c>
      <c r="Q17" s="59">
        <f t="shared" si="3"/>
        <v>98.655250918414481</v>
      </c>
      <c r="R17" s="7"/>
    </row>
    <row r="18" spans="1:18" ht="15.9" customHeight="1" x14ac:dyDescent="0.3">
      <c r="A18" s="24">
        <v>5</v>
      </c>
      <c r="B18" s="52">
        <v>301.41698841698843</v>
      </c>
      <c r="C18" s="52">
        <v>304.47195121951233</v>
      </c>
      <c r="D18" s="47">
        <v>297.53333333333336</v>
      </c>
      <c r="E18" s="52">
        <v>297.36</v>
      </c>
      <c r="F18" s="52">
        <v>298.58823529411762</v>
      </c>
      <c r="G18" s="52">
        <v>297.55701754385967</v>
      </c>
      <c r="H18" s="52">
        <v>306.04170000000011</v>
      </c>
      <c r="I18" s="52">
        <v>301.60000000000002</v>
      </c>
      <c r="J18" s="52">
        <v>305.81</v>
      </c>
      <c r="K18" s="52">
        <v>297.46666666666664</v>
      </c>
      <c r="L18" s="49">
        <v>299</v>
      </c>
      <c r="M18" s="47">
        <f t="shared" si="4"/>
        <v>300.7845892474478</v>
      </c>
      <c r="N18" s="47">
        <f>MAX(B18:K18)-MIN(B18:K18)</f>
        <v>8.6817000000000917</v>
      </c>
      <c r="O18" s="27">
        <v>284</v>
      </c>
      <c r="P18" s="28">
        <v>314</v>
      </c>
      <c r="Q18" s="59">
        <f>M18/M$3*100</f>
        <v>98.728025954700698</v>
      </c>
      <c r="R18" s="7"/>
    </row>
    <row r="19" spans="1:18" ht="15.9" customHeight="1" x14ac:dyDescent="0.3">
      <c r="A19" s="24">
        <v>6</v>
      </c>
      <c r="B19" s="52">
        <v>301.34210526315792</v>
      </c>
      <c r="C19" s="52">
        <v>303.06666666666672</v>
      </c>
      <c r="D19" s="47">
        <v>295.72222222222223</v>
      </c>
      <c r="E19" s="52">
        <v>303.06700000000001</v>
      </c>
      <c r="F19" s="52">
        <v>298.86363636363637</v>
      </c>
      <c r="G19" s="52">
        <v>297.98263888888891</v>
      </c>
      <c r="H19" s="52">
        <v>304.64699999999999</v>
      </c>
      <c r="I19" s="52">
        <v>298.39999999999998</v>
      </c>
      <c r="J19" s="52">
        <v>303.13</v>
      </c>
      <c r="K19" s="52">
        <v>302.8</v>
      </c>
      <c r="L19" s="49">
        <v>299</v>
      </c>
      <c r="M19" s="47">
        <f t="shared" si="4"/>
        <v>300.90212694045726</v>
      </c>
      <c r="N19" s="47">
        <f>MAX(B19:K19)-MIN(B19:K19)</f>
        <v>8.9247777777777628</v>
      </c>
      <c r="O19" s="27">
        <v>284</v>
      </c>
      <c r="P19" s="28">
        <v>314</v>
      </c>
      <c r="Q19" s="59">
        <f>M19/M$3*100</f>
        <v>98.766605937921014</v>
      </c>
    </row>
    <row r="20" spans="1:18" ht="15.9" customHeight="1" x14ac:dyDescent="0.3">
      <c r="A20" s="24">
        <v>7</v>
      </c>
      <c r="B20" s="52">
        <v>301.53125</v>
      </c>
      <c r="C20" s="52">
        <v>305.31685393258419</v>
      </c>
      <c r="D20" s="47">
        <v>297.2</v>
      </c>
      <c r="E20" s="47">
        <v>301.529</v>
      </c>
      <c r="F20" s="52">
        <v>297.85000000000002</v>
      </c>
      <c r="G20" s="52">
        <v>299.10144927536231</v>
      </c>
      <c r="H20" s="52">
        <v>303.154</v>
      </c>
      <c r="I20" s="52">
        <v>297.89999999999998</v>
      </c>
      <c r="J20" s="52">
        <v>302.93</v>
      </c>
      <c r="K20" s="52">
        <v>306.25</v>
      </c>
      <c r="L20" s="49">
        <v>299</v>
      </c>
      <c r="M20" s="47">
        <f t="shared" si="4"/>
        <v>301.27625532079463</v>
      </c>
      <c r="N20" s="47">
        <f>MAX(B20:K20)-MIN(B20:K20)</f>
        <v>9.0500000000000114</v>
      </c>
      <c r="O20" s="27">
        <v>284</v>
      </c>
      <c r="P20" s="28">
        <v>314</v>
      </c>
      <c r="Q20" s="59">
        <f>M20/M$3*100</f>
        <v>98.889407962242643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R20"/>
  <sheetViews>
    <sheetView zoomScale="80" workbookViewId="0">
      <selection activeCell="T28" sqref="T28"/>
    </sheetView>
  </sheetViews>
  <sheetFormatPr defaultRowHeight="13.2" x14ac:dyDescent="0.2"/>
  <cols>
    <col min="1" max="1" width="3.77734375" customWidth="1"/>
    <col min="2" max="2" width="10.44140625" customWidth="1"/>
    <col min="3" max="3" width="10.44140625" bestFit="1" customWidth="1"/>
    <col min="4" max="4" width="9.88671875" customWidth="1"/>
    <col min="5" max="5" width="10.21875" customWidth="1"/>
    <col min="6" max="6" width="9.44140625" customWidth="1"/>
    <col min="7" max="7" width="9.77734375" customWidth="1"/>
    <col min="8" max="9" width="10.21875" customWidth="1"/>
    <col min="10" max="10" width="10.664062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8" t="s">
        <v>54</v>
      </c>
    </row>
    <row r="2" spans="1:18" ht="16.2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7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16"/>
      <c r="G3" s="120">
        <v>155.1764705882353</v>
      </c>
      <c r="H3" s="120"/>
      <c r="I3" s="120">
        <v>148.80000000000001</v>
      </c>
      <c r="J3" s="120"/>
      <c r="K3" s="120"/>
      <c r="L3" s="50">
        <v>150</v>
      </c>
      <c r="M3" s="47">
        <f t="shared" ref="M3" si="0">AVERAGE(B3:K3)</f>
        <v>151.98823529411766</v>
      </c>
      <c r="N3" s="47">
        <f t="shared" ref="N3:N20" si="1">MAX(B3:K3)-MIN(B3:K3)</f>
        <v>6.3764705882352928</v>
      </c>
      <c r="O3" s="45">
        <v>142</v>
      </c>
      <c r="P3" s="46">
        <v>158</v>
      </c>
      <c r="Q3" s="59">
        <f>M3/M3*100</f>
        <v>100</v>
      </c>
    </row>
    <row r="4" spans="1:18" ht="15.9" customHeight="1" x14ac:dyDescent="0.3">
      <c r="A4" s="22">
        <v>3</v>
      </c>
      <c r="B4" s="52">
        <v>150.28125</v>
      </c>
      <c r="C4" s="52"/>
      <c r="D4" s="47">
        <v>147.625</v>
      </c>
      <c r="E4" s="52">
        <v>150.7741935483871</v>
      </c>
      <c r="F4" s="52">
        <v>152.44999999999999</v>
      </c>
      <c r="G4" s="52">
        <v>155.36538461538461</v>
      </c>
      <c r="H4" s="52"/>
      <c r="I4" s="52">
        <v>148.5</v>
      </c>
      <c r="J4" s="52">
        <v>148.26</v>
      </c>
      <c r="K4" s="52"/>
      <c r="L4" s="50">
        <v>150</v>
      </c>
      <c r="M4" s="47">
        <f t="shared" ref="M4:M9" si="2">AVERAGE(B4:K4)</f>
        <v>150.46511830911024</v>
      </c>
      <c r="N4" s="47">
        <f>MAX(B4:K4)-MIN(B4:K4)</f>
        <v>7.7403846153846132</v>
      </c>
      <c r="O4" s="45">
        <v>142</v>
      </c>
      <c r="P4" s="46">
        <v>158</v>
      </c>
      <c r="Q4" s="59">
        <f>M4/M$3*100</f>
        <v>98.997871787865705</v>
      </c>
    </row>
    <row r="5" spans="1:18" ht="15.9" customHeight="1" x14ac:dyDescent="0.3">
      <c r="A5" s="22">
        <v>4</v>
      </c>
      <c r="B5" s="52">
        <v>150.96875</v>
      </c>
      <c r="C5" s="52">
        <v>150.06781609195394</v>
      </c>
      <c r="D5" s="47">
        <v>149.6</v>
      </c>
      <c r="E5" s="52">
        <v>151.09677419354838</v>
      </c>
      <c r="F5" s="52">
        <v>152.4</v>
      </c>
      <c r="G5" s="52">
        <v>155.22072072072069</v>
      </c>
      <c r="H5" s="52"/>
      <c r="I5" s="52">
        <v>148.4</v>
      </c>
      <c r="J5" s="52">
        <v>148.46</v>
      </c>
      <c r="K5" s="52"/>
      <c r="L5" s="50">
        <v>150</v>
      </c>
      <c r="M5" s="47">
        <f t="shared" si="2"/>
        <v>150.77675762577789</v>
      </c>
      <c r="N5" s="47">
        <f>MAX(B5:K5)-MIN(B5:K5)</f>
        <v>6.8207207207206864</v>
      </c>
      <c r="O5" s="45">
        <v>142</v>
      </c>
      <c r="P5" s="46">
        <v>158</v>
      </c>
      <c r="Q5" s="59">
        <f>M5/M$3*100</f>
        <v>99.202913524197839</v>
      </c>
    </row>
    <row r="6" spans="1:18" ht="15.9" customHeight="1" x14ac:dyDescent="0.3">
      <c r="A6" s="22">
        <v>5</v>
      </c>
      <c r="B6" s="52">
        <v>151.25</v>
      </c>
      <c r="C6" s="52">
        <v>149.16493506493507</v>
      </c>
      <c r="D6" s="47">
        <v>149</v>
      </c>
      <c r="E6" s="194">
        <v>150.25806451612902</v>
      </c>
      <c r="F6" s="52">
        <v>152</v>
      </c>
      <c r="G6" s="52">
        <v>156.13793103448276</v>
      </c>
      <c r="H6" s="52">
        <v>149.61500000000001</v>
      </c>
      <c r="I6" s="52">
        <v>151</v>
      </c>
      <c r="J6" s="52">
        <v>147.76</v>
      </c>
      <c r="K6" s="52"/>
      <c r="L6" s="50">
        <v>150</v>
      </c>
      <c r="M6" s="47">
        <f t="shared" si="2"/>
        <v>150.68732562394965</v>
      </c>
      <c r="N6" s="47">
        <f t="shared" si="1"/>
        <v>8.3779310344827707</v>
      </c>
      <c r="O6" s="45">
        <v>142</v>
      </c>
      <c r="P6" s="46">
        <v>158</v>
      </c>
      <c r="Q6" s="59">
        <f t="shared" ref="Q6:Q20" si="3">M6/M$3*100</f>
        <v>99.144072126602055</v>
      </c>
    </row>
    <row r="7" spans="1:18" ht="15.9" customHeight="1" x14ac:dyDescent="0.3">
      <c r="A7" s="22">
        <v>6</v>
      </c>
      <c r="B7" s="52">
        <v>150.46875</v>
      </c>
      <c r="C7" s="52">
        <v>149.74444444444441</v>
      </c>
      <c r="D7" s="47">
        <v>148.6875</v>
      </c>
      <c r="E7" s="52">
        <v>149.86666666666667</v>
      </c>
      <c r="F7" s="52">
        <v>151.90909090909091</v>
      </c>
      <c r="G7" s="52">
        <v>155.25</v>
      </c>
      <c r="H7" s="52">
        <v>148.69200000000001</v>
      </c>
      <c r="I7" s="52">
        <v>149.19999999999999</v>
      </c>
      <c r="J7" s="52">
        <v>148.13999999999999</v>
      </c>
      <c r="K7" s="52"/>
      <c r="L7" s="50">
        <v>150</v>
      </c>
      <c r="M7" s="47">
        <f t="shared" si="2"/>
        <v>150.21760578002244</v>
      </c>
      <c r="N7" s="47">
        <f>MAX(B7:K7)-MIN(B7:K7)</f>
        <v>7.1100000000000136</v>
      </c>
      <c r="O7" s="45">
        <v>142</v>
      </c>
      <c r="P7" s="46">
        <v>158</v>
      </c>
      <c r="Q7" s="59">
        <f>M7/M$3*100</f>
        <v>98.835021993203085</v>
      </c>
    </row>
    <row r="8" spans="1:18" ht="15.9" customHeight="1" x14ac:dyDescent="0.3">
      <c r="A8" s="22">
        <v>7</v>
      </c>
      <c r="B8" s="52">
        <v>149.40625</v>
      </c>
      <c r="C8" s="52">
        <v>149.56136363636367</v>
      </c>
      <c r="D8" s="47">
        <v>149.94736842105263</v>
      </c>
      <c r="E8" s="52">
        <v>149.67741935483872</v>
      </c>
      <c r="F8" s="52">
        <v>151.52380952380952</v>
      </c>
      <c r="G8" s="52">
        <v>156.22222222222223</v>
      </c>
      <c r="H8" s="52">
        <v>148.50800000000001</v>
      </c>
      <c r="I8" s="52">
        <v>150.80000000000001</v>
      </c>
      <c r="J8" s="52">
        <v>147.52000000000001</v>
      </c>
      <c r="K8" s="52"/>
      <c r="L8" s="50">
        <v>150</v>
      </c>
      <c r="M8" s="47">
        <f t="shared" si="2"/>
        <v>150.35182590647631</v>
      </c>
      <c r="N8" s="47">
        <f t="shared" si="1"/>
        <v>8.7022222222222183</v>
      </c>
      <c r="O8" s="45">
        <v>142</v>
      </c>
      <c r="P8" s="46">
        <v>158</v>
      </c>
      <c r="Q8" s="59">
        <f t="shared" si="3"/>
        <v>98.92333154307984</v>
      </c>
    </row>
    <row r="9" spans="1:18" ht="15.9" customHeight="1" x14ac:dyDescent="0.3">
      <c r="A9" s="22">
        <v>8</v>
      </c>
      <c r="B9" s="52">
        <v>151.5625</v>
      </c>
      <c r="C9" s="52">
        <v>149.91951219512194</v>
      </c>
      <c r="D9" s="47">
        <v>148.05263157894737</v>
      </c>
      <c r="E9" s="52">
        <v>149.83870967741936</v>
      </c>
      <c r="F9" s="52">
        <v>153.26315789473685</v>
      </c>
      <c r="G9" s="52">
        <v>155.5</v>
      </c>
      <c r="H9" s="52">
        <v>149.422</v>
      </c>
      <c r="I9" s="52">
        <v>149.4</v>
      </c>
      <c r="J9" s="52">
        <v>147.29</v>
      </c>
      <c r="K9" s="52"/>
      <c r="L9" s="50">
        <v>150</v>
      </c>
      <c r="M9" s="47">
        <f t="shared" si="2"/>
        <v>150.47205681624729</v>
      </c>
      <c r="N9" s="47">
        <f t="shared" si="1"/>
        <v>8.210000000000008</v>
      </c>
      <c r="O9" s="45">
        <v>142</v>
      </c>
      <c r="P9" s="46">
        <v>158</v>
      </c>
      <c r="Q9" s="59">
        <f t="shared" si="3"/>
        <v>99.002436948533315</v>
      </c>
    </row>
    <row r="10" spans="1:18" ht="15.9" customHeight="1" x14ac:dyDescent="0.3">
      <c r="A10" s="22">
        <v>9</v>
      </c>
      <c r="B10" s="52">
        <v>151.0625</v>
      </c>
      <c r="C10" s="52">
        <v>149.65844155844158</v>
      </c>
      <c r="D10" s="47">
        <v>147.47058823529412</v>
      </c>
      <c r="E10" s="52">
        <v>149.63333333333333</v>
      </c>
      <c r="F10" s="52">
        <v>152.38095238095238</v>
      </c>
      <c r="G10" s="52">
        <v>154.86956521739131</v>
      </c>
      <c r="H10" s="52">
        <v>149.41300000000001</v>
      </c>
      <c r="I10" s="52">
        <v>150.80000000000001</v>
      </c>
      <c r="J10" s="52">
        <v>147.77000000000001</v>
      </c>
      <c r="K10" s="52"/>
      <c r="L10" s="50">
        <v>150</v>
      </c>
      <c r="M10" s="47">
        <f t="shared" ref="M10:M20" si="4">AVERAGE(B10:K10)</f>
        <v>150.33982008060141</v>
      </c>
      <c r="N10" s="47">
        <f t="shared" si="1"/>
        <v>7.3989769820971958</v>
      </c>
      <c r="O10" s="45">
        <v>142</v>
      </c>
      <c r="P10" s="46">
        <v>158</v>
      </c>
      <c r="Q10" s="59">
        <f>M10/M$3*100</f>
        <v>98.915432362033584</v>
      </c>
    </row>
    <row r="11" spans="1:18" ht="15.9" customHeight="1" x14ac:dyDescent="0.3">
      <c r="A11" s="22">
        <v>10</v>
      </c>
      <c r="B11" s="52">
        <v>150.93333333333334</v>
      </c>
      <c r="C11" s="52">
        <v>149.96478873239434</v>
      </c>
      <c r="D11" s="47">
        <v>147.05882352941177</v>
      </c>
      <c r="E11" s="52">
        <v>149.41935483870967</v>
      </c>
      <c r="F11" s="52">
        <v>152</v>
      </c>
      <c r="G11" s="52">
        <v>156</v>
      </c>
      <c r="H11" s="52">
        <v>149.55199999999999</v>
      </c>
      <c r="I11" s="52">
        <v>149.80000000000001</v>
      </c>
      <c r="J11" s="52">
        <v>148.02000000000001</v>
      </c>
      <c r="K11" s="52"/>
      <c r="L11" s="50">
        <v>150</v>
      </c>
      <c r="M11" s="47">
        <f t="shared" si="4"/>
        <v>150.30536671487209</v>
      </c>
      <c r="N11" s="47">
        <f t="shared" si="1"/>
        <v>8.941176470588232</v>
      </c>
      <c r="O11" s="45">
        <v>142</v>
      </c>
      <c r="P11" s="46">
        <v>158</v>
      </c>
      <c r="Q11" s="59">
        <f>M11/M$3*100</f>
        <v>98.892763919530353</v>
      </c>
    </row>
    <row r="12" spans="1:18" ht="15.9" customHeight="1" x14ac:dyDescent="0.3">
      <c r="A12" s="22">
        <v>11</v>
      </c>
      <c r="B12" s="52">
        <v>150.55263157894737</v>
      </c>
      <c r="C12" s="52">
        <v>151.16527777777782</v>
      </c>
      <c r="D12" s="47">
        <v>148.92857142857142</v>
      </c>
      <c r="E12" s="52">
        <v>150.12903225806451</v>
      </c>
      <c r="F12" s="52">
        <v>152.5</v>
      </c>
      <c r="G12" s="52">
        <v>156.67307692307693</v>
      </c>
      <c r="H12" s="52">
        <v>148.47499999999999</v>
      </c>
      <c r="I12" s="52">
        <v>152.6</v>
      </c>
      <c r="J12" s="52">
        <v>148.09</v>
      </c>
      <c r="K12" s="52"/>
      <c r="L12" s="50">
        <v>150</v>
      </c>
      <c r="M12" s="47">
        <f t="shared" si="4"/>
        <v>151.01262110738196</v>
      </c>
      <c r="N12" s="47">
        <f t="shared" si="1"/>
        <v>8.5830769230769306</v>
      </c>
      <c r="O12" s="45">
        <v>142</v>
      </c>
      <c r="P12" s="46">
        <v>158</v>
      </c>
      <c r="Q12" s="59">
        <f t="shared" si="3"/>
        <v>99.358098878608757</v>
      </c>
    </row>
    <row r="13" spans="1:18" ht="15.9" customHeight="1" x14ac:dyDescent="0.3">
      <c r="A13" s="22">
        <v>12</v>
      </c>
      <c r="B13" s="52">
        <v>150.21052631578948</v>
      </c>
      <c r="C13" s="52">
        <v>152.13378378378374</v>
      </c>
      <c r="D13" s="47">
        <v>148.92307692307693</v>
      </c>
      <c r="E13" s="52">
        <v>150.45161290322579</v>
      </c>
      <c r="F13" s="52">
        <v>153.30000000000001</v>
      </c>
      <c r="G13" s="52">
        <v>154.82432432432432</v>
      </c>
      <c r="H13" s="52">
        <v>149.25899999999999</v>
      </c>
      <c r="I13" s="52">
        <v>151.30000000000001</v>
      </c>
      <c r="J13" s="52">
        <v>147.41999999999999</v>
      </c>
      <c r="K13" s="52"/>
      <c r="L13" s="50">
        <v>150</v>
      </c>
      <c r="M13" s="47">
        <f t="shared" si="4"/>
        <v>150.86914713891116</v>
      </c>
      <c r="N13" s="47">
        <f t="shared" si="1"/>
        <v>7.4043243243243353</v>
      </c>
      <c r="O13" s="45">
        <v>142</v>
      </c>
      <c r="P13" s="46">
        <v>158</v>
      </c>
      <c r="Q13" s="59">
        <f t="shared" si="3"/>
        <v>99.26370080352541</v>
      </c>
    </row>
    <row r="14" spans="1:18" ht="15.9" customHeight="1" x14ac:dyDescent="0.3">
      <c r="A14" s="22">
        <v>1</v>
      </c>
      <c r="B14" s="52">
        <v>151.34210526315789</v>
      </c>
      <c r="C14" s="52">
        <v>152.28550724637682</v>
      </c>
      <c r="D14" s="47">
        <v>148.61538461538461</v>
      </c>
      <c r="E14" s="52">
        <v>150.12903225806451</v>
      </c>
      <c r="F14" s="52">
        <v>153</v>
      </c>
      <c r="G14" s="52">
        <v>156.01785714285714</v>
      </c>
      <c r="H14" s="52">
        <v>148.56100000000001</v>
      </c>
      <c r="I14" s="52">
        <v>150.69999999999999</v>
      </c>
      <c r="J14" s="52">
        <v>147.66999999999999</v>
      </c>
      <c r="K14" s="52"/>
      <c r="L14" s="50">
        <v>150</v>
      </c>
      <c r="M14" s="47">
        <f t="shared" si="4"/>
        <v>150.92454294731567</v>
      </c>
      <c r="N14" s="47">
        <f t="shared" si="1"/>
        <v>8.3478571428571513</v>
      </c>
      <c r="O14" s="45">
        <v>142</v>
      </c>
      <c r="P14" s="46">
        <v>158</v>
      </c>
      <c r="Q14" s="59">
        <f t="shared" si="3"/>
        <v>99.300148235326503</v>
      </c>
    </row>
    <row r="15" spans="1:18" ht="15.9" customHeight="1" x14ac:dyDescent="0.3">
      <c r="A15" s="22">
        <v>2</v>
      </c>
      <c r="B15" s="52">
        <v>150.9430501930502</v>
      </c>
      <c r="C15" s="52">
        <v>153.92535211267608</v>
      </c>
      <c r="D15" s="47">
        <v>147.5625</v>
      </c>
      <c r="E15" s="47">
        <v>150.72</v>
      </c>
      <c r="F15" s="52">
        <v>153.80000000000001</v>
      </c>
      <c r="G15" s="52">
        <v>156.38888888888889</v>
      </c>
      <c r="H15" s="52">
        <v>149.446</v>
      </c>
      <c r="I15" s="52">
        <v>151.19999999999999</v>
      </c>
      <c r="J15" s="52">
        <v>147.82</v>
      </c>
      <c r="K15" s="52"/>
      <c r="L15" s="50">
        <v>150</v>
      </c>
      <c r="M15" s="47">
        <f t="shared" si="4"/>
        <v>151.31175457717944</v>
      </c>
      <c r="N15" s="47">
        <f t="shared" si="1"/>
        <v>8.8263888888888857</v>
      </c>
      <c r="O15" s="45">
        <v>142</v>
      </c>
      <c r="P15" s="46">
        <v>158</v>
      </c>
      <c r="Q15" s="59">
        <f t="shared" si="3"/>
        <v>99.554912447250189</v>
      </c>
      <c r="R15" s="7"/>
    </row>
    <row r="16" spans="1:18" ht="15.9" customHeight="1" x14ac:dyDescent="0.3">
      <c r="A16" s="22">
        <v>3</v>
      </c>
      <c r="B16" s="52">
        <v>150.97368421052633</v>
      </c>
      <c r="C16" s="52">
        <v>154.24750000000003</v>
      </c>
      <c r="D16" s="47">
        <v>148.47368421052633</v>
      </c>
      <c r="E16" s="52">
        <v>150.19900000000001</v>
      </c>
      <c r="F16" s="52">
        <v>152</v>
      </c>
      <c r="G16" s="52">
        <v>155.95945945945945</v>
      </c>
      <c r="H16" s="52">
        <v>149.113</v>
      </c>
      <c r="I16" s="52">
        <v>149.4</v>
      </c>
      <c r="J16" s="52">
        <v>147.54</v>
      </c>
      <c r="K16" s="52"/>
      <c r="L16" s="50">
        <v>150</v>
      </c>
      <c r="M16" s="47">
        <f t="shared" si="4"/>
        <v>150.87848087561247</v>
      </c>
      <c r="N16" s="47">
        <f t="shared" si="1"/>
        <v>8.4194594594594605</v>
      </c>
      <c r="O16" s="45">
        <v>142</v>
      </c>
      <c r="P16" s="46">
        <v>158</v>
      </c>
      <c r="Q16" s="59">
        <f t="shared" si="3"/>
        <v>99.269841895092952</v>
      </c>
      <c r="R16" s="7"/>
    </row>
    <row r="17" spans="1:18" ht="15.9" customHeight="1" x14ac:dyDescent="0.3">
      <c r="A17" s="24">
        <v>4</v>
      </c>
      <c r="B17" s="52">
        <v>151.39473684210526</v>
      </c>
      <c r="C17" s="52">
        <v>154.24750000000003</v>
      </c>
      <c r="D17" s="47">
        <v>149.42857142857142</v>
      </c>
      <c r="E17" s="52">
        <v>149.9</v>
      </c>
      <c r="F17" s="52">
        <v>151.58823529411765</v>
      </c>
      <c r="G17" s="52">
        <v>156.34285714285716</v>
      </c>
      <c r="H17" s="52">
        <v>149.113</v>
      </c>
      <c r="I17" s="52">
        <v>149.5</v>
      </c>
      <c r="J17" s="52">
        <v>149.19999999999999</v>
      </c>
      <c r="K17" s="52"/>
      <c r="L17" s="50">
        <v>150</v>
      </c>
      <c r="M17" s="47">
        <f t="shared" si="4"/>
        <v>151.19054452307239</v>
      </c>
      <c r="N17" s="47">
        <f t="shared" si="1"/>
        <v>7.2298571428571563</v>
      </c>
      <c r="O17" s="45">
        <v>142</v>
      </c>
      <c r="P17" s="46">
        <v>158</v>
      </c>
      <c r="Q17" s="59">
        <f t="shared" si="3"/>
        <v>99.475162818028892</v>
      </c>
      <c r="R17" s="7"/>
    </row>
    <row r="18" spans="1:18" ht="15.9" customHeight="1" x14ac:dyDescent="0.3">
      <c r="A18" s="24">
        <v>5</v>
      </c>
      <c r="B18" s="52">
        <v>150.69594594594594</v>
      </c>
      <c r="C18" s="52">
        <v>152.26250000000002</v>
      </c>
      <c r="D18" s="47">
        <v>147.38461538461539</v>
      </c>
      <c r="E18" s="52">
        <v>149.56700000000001</v>
      </c>
      <c r="F18" s="52">
        <v>148.8235294117647</v>
      </c>
      <c r="G18" s="52">
        <v>156.40789473684211</v>
      </c>
      <c r="H18" s="52">
        <v>149.55199999999999</v>
      </c>
      <c r="I18" s="52">
        <v>149.69999999999999</v>
      </c>
      <c r="J18" s="52">
        <v>150.22999999999999</v>
      </c>
      <c r="K18" s="52"/>
      <c r="L18" s="50">
        <v>150</v>
      </c>
      <c r="M18" s="47">
        <f t="shared" si="4"/>
        <v>150.51372060879646</v>
      </c>
      <c r="N18" s="47">
        <f t="shared" si="1"/>
        <v>9.0232793522267229</v>
      </c>
      <c r="O18" s="45">
        <v>142</v>
      </c>
      <c r="P18" s="46">
        <v>158</v>
      </c>
      <c r="Q18" s="59">
        <f t="shared" si="3"/>
        <v>99.029849460079717</v>
      </c>
      <c r="R18" s="7"/>
    </row>
    <row r="19" spans="1:18" ht="15.9" customHeight="1" x14ac:dyDescent="0.3">
      <c r="A19" s="24">
        <v>6</v>
      </c>
      <c r="B19" s="52">
        <v>149.94736842105263</v>
      </c>
      <c r="C19" s="52">
        <v>151.52873563218387</v>
      </c>
      <c r="D19" s="47">
        <v>149.19999999999999</v>
      </c>
      <c r="E19" s="52">
        <v>150.083</v>
      </c>
      <c r="F19" s="52">
        <v>148.27272727272728</v>
      </c>
      <c r="G19" s="52">
        <v>155.72</v>
      </c>
      <c r="H19" s="52">
        <v>151.5</v>
      </c>
      <c r="I19" s="52">
        <v>150.19999999999999</v>
      </c>
      <c r="J19" s="52">
        <v>149.62</v>
      </c>
      <c r="K19" s="52"/>
      <c r="L19" s="50">
        <v>150</v>
      </c>
      <c r="M19" s="47">
        <f t="shared" si="4"/>
        <v>150.67464792510711</v>
      </c>
      <c r="N19" s="47">
        <f t="shared" si="1"/>
        <v>7.4472727272727184</v>
      </c>
      <c r="O19" s="45">
        <v>142</v>
      </c>
      <c r="P19" s="46">
        <v>158</v>
      </c>
      <c r="Q19" s="59">
        <f t="shared" si="3"/>
        <v>99.135730889651711</v>
      </c>
      <c r="R19" s="7"/>
    </row>
    <row r="20" spans="1:18" ht="15.9" customHeight="1" x14ac:dyDescent="0.3">
      <c r="A20" s="24">
        <v>7</v>
      </c>
      <c r="B20" s="52">
        <v>150.34375</v>
      </c>
      <c r="C20" s="52">
        <v>151.31931818181829</v>
      </c>
      <c r="D20" s="47">
        <v>149</v>
      </c>
      <c r="E20" s="47">
        <v>150.33000000000001</v>
      </c>
      <c r="F20" s="52">
        <v>148.80000000000001</v>
      </c>
      <c r="G20" s="52">
        <v>154.34782608695653</v>
      </c>
      <c r="H20" s="52">
        <v>151.16900000000001</v>
      </c>
      <c r="I20" s="52">
        <v>148.80000000000001</v>
      </c>
      <c r="J20" s="52">
        <v>149.24</v>
      </c>
      <c r="K20" s="52"/>
      <c r="L20" s="50">
        <v>150</v>
      </c>
      <c r="M20" s="47">
        <f t="shared" si="4"/>
        <v>150.37221047430833</v>
      </c>
      <c r="N20" s="47">
        <f t="shared" si="1"/>
        <v>5.547826086956519</v>
      </c>
      <c r="O20" s="45">
        <v>142</v>
      </c>
      <c r="P20" s="46">
        <v>158</v>
      </c>
      <c r="Q20" s="59">
        <f t="shared" si="3"/>
        <v>98.936743481045028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R20"/>
  <sheetViews>
    <sheetView zoomScale="80" workbookViewId="0">
      <selection activeCell="S30" sqref="S30"/>
    </sheetView>
  </sheetViews>
  <sheetFormatPr defaultRowHeight="13.2" x14ac:dyDescent="0.2"/>
  <cols>
    <col min="1" max="1" width="3.88671875" customWidth="1"/>
    <col min="2" max="2" width="9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8" t="s">
        <v>48</v>
      </c>
    </row>
    <row r="2" spans="1:18" ht="16.2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103</v>
      </c>
      <c r="N2" s="107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19"/>
      <c r="C3" s="119"/>
      <c r="D3" s="119"/>
      <c r="E3" s="119"/>
      <c r="F3" s="117"/>
      <c r="G3" s="119"/>
      <c r="H3" s="119"/>
      <c r="I3" s="119">
        <v>2.7</v>
      </c>
      <c r="J3" s="119"/>
      <c r="K3" s="119"/>
      <c r="L3" s="52">
        <v>2.7</v>
      </c>
      <c r="M3" s="54">
        <f t="shared" ref="M3" si="0">AVERAGE(B3:K3)</f>
        <v>2.7</v>
      </c>
      <c r="N3" s="54">
        <f t="shared" ref="N3:N18" si="1">MAX(B3:K3)-MIN(B3:K3)</f>
        <v>0</v>
      </c>
      <c r="O3" s="39">
        <v>2.5</v>
      </c>
      <c r="P3" s="40">
        <v>2.9</v>
      </c>
      <c r="Q3" s="59">
        <f>M3/M3*100</f>
        <v>100</v>
      </c>
    </row>
    <row r="4" spans="1:18" ht="15.9" customHeight="1" x14ac:dyDescent="0.3">
      <c r="A4" s="22">
        <v>3</v>
      </c>
      <c r="B4" s="53">
        <v>2.6500000000000008</v>
      </c>
      <c r="C4" s="53"/>
      <c r="D4" s="100">
        <v>2.6100000000000008</v>
      </c>
      <c r="E4" s="53">
        <v>2.6603225806451616</v>
      </c>
      <c r="F4" s="53">
        <v>2.7449999999999997</v>
      </c>
      <c r="G4" s="53"/>
      <c r="H4" s="53"/>
      <c r="I4" s="53">
        <v>2.64</v>
      </c>
      <c r="J4" s="53">
        <v>2.68</v>
      </c>
      <c r="K4" s="53"/>
      <c r="L4" s="52">
        <v>2.7</v>
      </c>
      <c r="M4" s="54">
        <f t="shared" ref="M4:M9" si="2">AVERAGE(B4:K4)</f>
        <v>2.6642204301075272</v>
      </c>
      <c r="N4" s="54">
        <f>MAX(B4:K4)-MIN(B4:K4)</f>
        <v>0.1349999999999989</v>
      </c>
      <c r="O4" s="39">
        <v>2.5</v>
      </c>
      <c r="P4" s="40">
        <v>2.9</v>
      </c>
      <c r="Q4" s="59">
        <f>M4/M$3*100</f>
        <v>98.674830744723224</v>
      </c>
    </row>
    <row r="5" spans="1:18" ht="15.9" customHeight="1" x14ac:dyDescent="0.3">
      <c r="A5" s="22">
        <v>4</v>
      </c>
      <c r="B5" s="53">
        <v>2.6406250000000004</v>
      </c>
      <c r="C5" s="53">
        <v>2.753218390804598</v>
      </c>
      <c r="D5" s="100">
        <v>2.6523809523809536</v>
      </c>
      <c r="E5" s="53">
        <v>2.6490322580645169</v>
      </c>
      <c r="F5" s="53">
        <v>2.74</v>
      </c>
      <c r="G5" s="53"/>
      <c r="H5" s="53"/>
      <c r="I5" s="53">
        <v>2.61</v>
      </c>
      <c r="J5" s="53">
        <v>2.7</v>
      </c>
      <c r="K5" s="53"/>
      <c r="L5" s="52">
        <v>2.7</v>
      </c>
      <c r="M5" s="54">
        <f t="shared" si="2"/>
        <v>2.6778938001785813</v>
      </c>
      <c r="N5" s="54">
        <f>MAX(B5:K5)-MIN(B5:K5)</f>
        <v>0.14321839080459808</v>
      </c>
      <c r="O5" s="39">
        <v>2.5</v>
      </c>
      <c r="P5" s="40">
        <v>2.9</v>
      </c>
      <c r="Q5" s="59">
        <f>M5/M$3*100</f>
        <v>99.18125185846597</v>
      </c>
    </row>
    <row r="6" spans="1:18" ht="15.9" customHeight="1" x14ac:dyDescent="0.3">
      <c r="A6" s="22">
        <v>5</v>
      </c>
      <c r="B6" s="53">
        <v>2.6406250000000004</v>
      </c>
      <c r="C6" s="53">
        <v>2.7258666666666671</v>
      </c>
      <c r="D6" s="100">
        <v>2.6705882352941179</v>
      </c>
      <c r="E6" s="53">
        <v>2.6354838709677426</v>
      </c>
      <c r="F6" s="53">
        <v>2.7333333333333338</v>
      </c>
      <c r="G6" s="53"/>
      <c r="H6" s="53">
        <v>2.7490000000000001</v>
      </c>
      <c r="I6" s="53">
        <v>2.62</v>
      </c>
      <c r="J6" s="53">
        <v>2.68</v>
      </c>
      <c r="K6" s="53"/>
      <c r="L6" s="52">
        <v>2.7</v>
      </c>
      <c r="M6" s="54">
        <f t="shared" si="2"/>
        <v>2.681862138282733</v>
      </c>
      <c r="N6" s="54">
        <f t="shared" si="1"/>
        <v>0.129</v>
      </c>
      <c r="O6" s="39">
        <v>2.5</v>
      </c>
      <c r="P6" s="40">
        <v>2.9</v>
      </c>
      <c r="Q6" s="59">
        <f t="shared" ref="Q6:Q18" si="3">M6/M$3*100</f>
        <v>99.328227343804926</v>
      </c>
    </row>
    <row r="7" spans="1:18" ht="15.9" customHeight="1" x14ac:dyDescent="0.3">
      <c r="A7" s="22">
        <v>6</v>
      </c>
      <c r="B7" s="53">
        <v>2.6781250000000014</v>
      </c>
      <c r="C7" s="53">
        <v>2.6885185185185168</v>
      </c>
      <c r="D7" s="100">
        <v>2.7894736842105261</v>
      </c>
      <c r="E7" s="53">
        <v>2.6273333333333331</v>
      </c>
      <c r="F7" s="53">
        <v>2.7545454545454544</v>
      </c>
      <c r="G7" s="53"/>
      <c r="H7" s="53">
        <v>2.6949999999999998</v>
      </c>
      <c r="I7" s="53">
        <v>2.68</v>
      </c>
      <c r="J7" s="53">
        <v>2.71</v>
      </c>
      <c r="K7" s="53"/>
      <c r="L7" s="52">
        <v>2.7</v>
      </c>
      <c r="M7" s="54">
        <f t="shared" si="2"/>
        <v>2.7028744988259787</v>
      </c>
      <c r="N7" s="54">
        <f>MAX(B7:K7)-MIN(B7:K7)</f>
        <v>0.16214035087719303</v>
      </c>
      <c r="O7" s="39">
        <v>2.5</v>
      </c>
      <c r="P7" s="40">
        <v>2.9</v>
      </c>
      <c r="Q7" s="59">
        <f>M7/M$3*100</f>
        <v>100.10646291948069</v>
      </c>
    </row>
    <row r="8" spans="1:18" ht="15.9" customHeight="1" x14ac:dyDescent="0.3">
      <c r="A8" s="22">
        <v>7</v>
      </c>
      <c r="B8" s="53">
        <v>2.6718750000000004</v>
      </c>
      <c r="C8" s="53">
        <v>2.7008045977011506</v>
      </c>
      <c r="D8" s="100">
        <v>2.6894736842105273</v>
      </c>
      <c r="E8" s="53">
        <v>2.5932258064516134</v>
      </c>
      <c r="F8" s="53">
        <v>2.7428571428571424</v>
      </c>
      <c r="G8" s="53"/>
      <c r="H8" s="53">
        <v>2.6629999999999998</v>
      </c>
      <c r="I8" s="53">
        <v>2.66</v>
      </c>
      <c r="J8" s="53">
        <v>2.74</v>
      </c>
      <c r="K8" s="53"/>
      <c r="L8" s="52">
        <v>2.7</v>
      </c>
      <c r="M8" s="54">
        <f t="shared" si="2"/>
        <v>2.6826545289025541</v>
      </c>
      <c r="N8" s="54">
        <f t="shared" si="1"/>
        <v>0.14963133640552906</v>
      </c>
      <c r="O8" s="39">
        <v>2.5</v>
      </c>
      <c r="P8" s="40">
        <v>2.9</v>
      </c>
      <c r="Q8" s="59">
        <f t="shared" si="3"/>
        <v>99.357575144539041</v>
      </c>
    </row>
    <row r="9" spans="1:18" ht="15.9" customHeight="1" x14ac:dyDescent="0.3">
      <c r="A9" s="22">
        <v>8</v>
      </c>
      <c r="B9" s="53">
        <v>2.6593749999999998</v>
      </c>
      <c r="C9" s="53">
        <v>2.7501219512195125</v>
      </c>
      <c r="D9" s="100">
        <v>2.6105263157894747</v>
      </c>
      <c r="E9" s="53">
        <v>2.5987096774193548</v>
      </c>
      <c r="F9" s="53">
        <v>2.7526315789473692</v>
      </c>
      <c r="G9" s="53"/>
      <c r="H9" s="53">
        <v>2.665</v>
      </c>
      <c r="I9" s="53">
        <v>2.64</v>
      </c>
      <c r="J9" s="53">
        <v>2.71</v>
      </c>
      <c r="K9" s="53"/>
      <c r="L9" s="52">
        <v>2.7</v>
      </c>
      <c r="M9" s="54">
        <f t="shared" si="2"/>
        <v>2.6732955654219639</v>
      </c>
      <c r="N9" s="54">
        <f t="shared" si="1"/>
        <v>0.15392190152801444</v>
      </c>
      <c r="O9" s="39">
        <v>2.5</v>
      </c>
      <c r="P9" s="40">
        <v>2.9</v>
      </c>
      <c r="Q9" s="59">
        <f t="shared" si="3"/>
        <v>99.010946867480143</v>
      </c>
    </row>
    <row r="10" spans="1:18" ht="15.9" customHeight="1" x14ac:dyDescent="0.3">
      <c r="A10" s="22">
        <v>9</v>
      </c>
      <c r="B10" s="53">
        <v>2.6875000000000013</v>
      </c>
      <c r="C10" s="53">
        <v>2.7788311688311684</v>
      </c>
      <c r="D10" s="100">
        <v>2.7888888888888888</v>
      </c>
      <c r="E10" s="53">
        <v>2.6090000000000004</v>
      </c>
      <c r="F10" s="53">
        <v>2.7428571428571438</v>
      </c>
      <c r="G10" s="53"/>
      <c r="H10" s="53">
        <v>2.6920000000000002</v>
      </c>
      <c r="I10" s="53">
        <v>2.59</v>
      </c>
      <c r="J10" s="53">
        <v>2.71</v>
      </c>
      <c r="K10" s="53"/>
      <c r="L10" s="52">
        <v>2.7</v>
      </c>
      <c r="M10" s="54">
        <f t="shared" ref="M10:M20" si="4">AVERAGE(B10:K10)</f>
        <v>2.6998846500721503</v>
      </c>
      <c r="N10" s="54">
        <f t="shared" si="1"/>
        <v>0.19888888888888889</v>
      </c>
      <c r="O10" s="39">
        <v>2.5</v>
      </c>
      <c r="P10" s="40">
        <v>2.9</v>
      </c>
      <c r="Q10" s="59">
        <f>M10/M$3*100</f>
        <v>99.995727780450011</v>
      </c>
    </row>
    <row r="11" spans="1:18" ht="15.9" customHeight="1" x14ac:dyDescent="0.3">
      <c r="A11" s="22">
        <v>10</v>
      </c>
      <c r="B11" s="53">
        <v>2.6800000000000006</v>
      </c>
      <c r="C11" s="53">
        <v>2.7721428571428595</v>
      </c>
      <c r="D11" s="100">
        <v>2.7428571428571424</v>
      </c>
      <c r="E11" s="53">
        <v>2.5948387096774193</v>
      </c>
      <c r="F11" s="53">
        <v>2.7285714285714291</v>
      </c>
      <c r="G11" s="53"/>
      <c r="H11" s="53">
        <v>2.786</v>
      </c>
      <c r="I11" s="53">
        <v>2.62</v>
      </c>
      <c r="J11" s="53">
        <v>2.71</v>
      </c>
      <c r="K11" s="53"/>
      <c r="L11" s="52">
        <v>2.7</v>
      </c>
      <c r="M11" s="54">
        <f t="shared" si="4"/>
        <v>2.7043012672811066</v>
      </c>
      <c r="N11" s="54">
        <f t="shared" si="1"/>
        <v>0.19116129032258078</v>
      </c>
      <c r="O11" s="39">
        <v>2.5</v>
      </c>
      <c r="P11" s="40">
        <v>2.9</v>
      </c>
      <c r="Q11" s="59">
        <f>M11/M$3*100</f>
        <v>100.15930619559654</v>
      </c>
    </row>
    <row r="12" spans="1:18" ht="15.9" customHeight="1" x14ac:dyDescent="0.3">
      <c r="A12" s="22">
        <v>11</v>
      </c>
      <c r="B12" s="53">
        <v>2.6973684210526336</v>
      </c>
      <c r="C12" s="53">
        <v>2.818055555555556</v>
      </c>
      <c r="D12" s="100">
        <v>2.7095238095238101</v>
      </c>
      <c r="E12" s="53">
        <v>2.6706451612903224</v>
      </c>
      <c r="F12" s="53">
        <v>2.7222222222222228</v>
      </c>
      <c r="G12" s="53"/>
      <c r="H12" s="53">
        <v>2.762</v>
      </c>
      <c r="I12" s="53">
        <v>2.74</v>
      </c>
      <c r="J12" s="53">
        <v>2.62</v>
      </c>
      <c r="K12" s="53"/>
      <c r="L12" s="52">
        <v>2.7</v>
      </c>
      <c r="M12" s="54">
        <f t="shared" si="4"/>
        <v>2.7174768962055684</v>
      </c>
      <c r="N12" s="54">
        <f t="shared" si="1"/>
        <v>0.19805555555555587</v>
      </c>
      <c r="O12" s="39">
        <v>2.5</v>
      </c>
      <c r="P12" s="40">
        <v>2.9</v>
      </c>
      <c r="Q12" s="59">
        <f t="shared" si="3"/>
        <v>100.64729245205808</v>
      </c>
    </row>
    <row r="13" spans="1:18" ht="15.9" customHeight="1" x14ac:dyDescent="0.3">
      <c r="A13" s="22">
        <v>12</v>
      </c>
      <c r="B13" s="53">
        <v>2.6789473684210536</v>
      </c>
      <c r="C13" s="53">
        <v>2.7867567567567564</v>
      </c>
      <c r="D13" s="100">
        <v>2.6875000000000004</v>
      </c>
      <c r="E13" s="53">
        <v>2.6648387096774195</v>
      </c>
      <c r="F13" s="53">
        <v>2.7200000000000006</v>
      </c>
      <c r="G13" s="53"/>
      <c r="H13" s="53">
        <v>2.7690000000000001</v>
      </c>
      <c r="I13" s="53">
        <v>2.69</v>
      </c>
      <c r="J13" s="53">
        <v>2.63</v>
      </c>
      <c r="K13" s="53"/>
      <c r="L13" s="52">
        <v>2.7</v>
      </c>
      <c r="M13" s="54">
        <f t="shared" si="4"/>
        <v>2.7033803543569039</v>
      </c>
      <c r="N13" s="54">
        <f t="shared" si="1"/>
        <v>0.15675675675675649</v>
      </c>
      <c r="O13" s="39">
        <v>2.5</v>
      </c>
      <c r="P13" s="40">
        <v>2.9</v>
      </c>
      <c r="Q13" s="59">
        <f t="shared" si="3"/>
        <v>100.12519830951496</v>
      </c>
    </row>
    <row r="14" spans="1:18" ht="15.9" customHeight="1" x14ac:dyDescent="0.3">
      <c r="A14" s="22">
        <v>1</v>
      </c>
      <c r="B14" s="53">
        <v>2.6973684210526332</v>
      </c>
      <c r="C14" s="53">
        <v>2.8294202898550735</v>
      </c>
      <c r="D14" s="100">
        <v>2.6176470588235303</v>
      </c>
      <c r="E14" s="53">
        <v>2.6706451612903224</v>
      </c>
      <c r="F14" s="53">
        <v>2.7176470588235291</v>
      </c>
      <c r="G14" s="53"/>
      <c r="H14" s="53">
        <v>2.7469999999999999</v>
      </c>
      <c r="I14" s="53">
        <v>2.7</v>
      </c>
      <c r="J14" s="53">
        <v>2.68</v>
      </c>
      <c r="K14" s="53"/>
      <c r="L14" s="52">
        <v>2.7</v>
      </c>
      <c r="M14" s="54">
        <f t="shared" si="4"/>
        <v>2.7074659987306355</v>
      </c>
      <c r="N14" s="54">
        <f t="shared" si="1"/>
        <v>0.21177323103154322</v>
      </c>
      <c r="O14" s="39">
        <v>2.5</v>
      </c>
      <c r="P14" s="40">
        <v>2.9</v>
      </c>
      <c r="Q14" s="59">
        <f t="shared" si="3"/>
        <v>100.276518471505</v>
      </c>
    </row>
    <row r="15" spans="1:18" ht="15.9" customHeight="1" x14ac:dyDescent="0.3">
      <c r="A15" s="22">
        <v>2</v>
      </c>
      <c r="B15" s="53">
        <v>2.697200772200774</v>
      </c>
      <c r="C15" s="53">
        <v>2.8127397260273979</v>
      </c>
      <c r="D15" s="100">
        <v>2.68</v>
      </c>
      <c r="E15" s="49">
        <v>2.65</v>
      </c>
      <c r="F15" s="53">
        <v>2.7133333333333338</v>
      </c>
      <c r="G15" s="53"/>
      <c r="H15" s="53">
        <v>2.758</v>
      </c>
      <c r="I15" s="53">
        <v>2.7</v>
      </c>
      <c r="J15" s="53">
        <v>2.62</v>
      </c>
      <c r="K15" s="53"/>
      <c r="L15" s="52">
        <v>2.7</v>
      </c>
      <c r="M15" s="54">
        <f t="shared" si="4"/>
        <v>2.703909228945188</v>
      </c>
      <c r="N15" s="54">
        <f t="shared" si="1"/>
        <v>0.19273972602739775</v>
      </c>
      <c r="O15" s="39">
        <v>2.5</v>
      </c>
      <c r="P15" s="40">
        <v>2.9</v>
      </c>
      <c r="Q15" s="59">
        <f t="shared" si="3"/>
        <v>100.14478625722919</v>
      </c>
      <c r="R15" s="7"/>
    </row>
    <row r="16" spans="1:18" ht="15.9" customHeight="1" x14ac:dyDescent="0.3">
      <c r="A16" s="22">
        <v>3</v>
      </c>
      <c r="B16" s="53">
        <v>2.6947368421052649</v>
      </c>
      <c r="C16" s="53">
        <v>2.7894936708860758</v>
      </c>
      <c r="D16" s="100">
        <v>2.6473684210526325</v>
      </c>
      <c r="E16" s="53">
        <v>2.6440000000000001</v>
      </c>
      <c r="F16" s="53">
        <v>2.7478260869565219</v>
      </c>
      <c r="G16" s="53"/>
      <c r="H16" s="53">
        <v>2.7690000000000001</v>
      </c>
      <c r="I16" s="53">
        <v>2.7</v>
      </c>
      <c r="J16" s="53">
        <v>2.66</v>
      </c>
      <c r="K16" s="53"/>
      <c r="L16" s="52">
        <v>2.7</v>
      </c>
      <c r="M16" s="54">
        <f t="shared" si="4"/>
        <v>2.7065531276250621</v>
      </c>
      <c r="N16" s="54">
        <f t="shared" si="1"/>
        <v>0.14549367088607568</v>
      </c>
      <c r="O16" s="39">
        <v>2.5</v>
      </c>
      <c r="P16" s="40">
        <v>2.9</v>
      </c>
      <c r="Q16" s="59">
        <f t="shared" si="3"/>
        <v>100.24270843055785</v>
      </c>
      <c r="R16" s="7"/>
    </row>
    <row r="17" spans="1:18" ht="15.9" customHeight="1" x14ac:dyDescent="0.3">
      <c r="A17" s="24">
        <v>4</v>
      </c>
      <c r="B17" s="53">
        <v>2.686842105263159</v>
      </c>
      <c r="C17" s="53">
        <v>2.7894936708860758</v>
      </c>
      <c r="D17" s="100">
        <v>2.7315789473684218</v>
      </c>
      <c r="E17" s="53">
        <v>2.641</v>
      </c>
      <c r="F17" s="53">
        <v>2.7352941176470589</v>
      </c>
      <c r="G17" s="53"/>
      <c r="H17" s="53">
        <v>2.7690000000000001</v>
      </c>
      <c r="I17" s="53">
        <v>2.66</v>
      </c>
      <c r="J17" s="53">
        <v>2.69</v>
      </c>
      <c r="K17" s="53"/>
      <c r="L17" s="52">
        <v>2.7</v>
      </c>
      <c r="M17" s="54">
        <f t="shared" si="4"/>
        <v>2.7129011051455896</v>
      </c>
      <c r="N17" s="54">
        <f t="shared" si="1"/>
        <v>0.14849367088607579</v>
      </c>
      <c r="O17" s="39">
        <v>2.5</v>
      </c>
      <c r="P17" s="40">
        <v>2.9</v>
      </c>
      <c r="Q17" s="59">
        <f t="shared" si="3"/>
        <v>100.47781870909591</v>
      </c>
      <c r="R17" s="7"/>
    </row>
    <row r="18" spans="1:18" ht="15.9" customHeight="1" x14ac:dyDescent="0.3">
      <c r="A18" s="24">
        <v>5</v>
      </c>
      <c r="B18" s="53">
        <v>2.7000965250965261</v>
      </c>
      <c r="C18" s="53">
        <v>2.7563750000000007</v>
      </c>
      <c r="D18" s="100">
        <v>2.714285714285714</v>
      </c>
      <c r="E18" s="53">
        <v>2.6480000000000001</v>
      </c>
      <c r="F18" s="53">
        <v>2.7352941176470598</v>
      </c>
      <c r="G18" s="53"/>
      <c r="H18" s="53">
        <v>2.7524999999999999</v>
      </c>
      <c r="I18" s="53">
        <v>2.65</v>
      </c>
      <c r="J18" s="53">
        <v>2.64</v>
      </c>
      <c r="K18" s="53"/>
      <c r="L18" s="52">
        <v>2.7</v>
      </c>
      <c r="M18" s="54">
        <f t="shared" si="4"/>
        <v>2.6995689196286623</v>
      </c>
      <c r="N18" s="54">
        <f t="shared" si="1"/>
        <v>0.11637500000000056</v>
      </c>
      <c r="O18" s="39">
        <v>2.5</v>
      </c>
      <c r="P18" s="40">
        <v>2.9</v>
      </c>
      <c r="Q18" s="59">
        <f t="shared" si="3"/>
        <v>99.984034060320809</v>
      </c>
      <c r="R18" s="7"/>
    </row>
    <row r="19" spans="1:18" ht="15.9" customHeight="1" x14ac:dyDescent="0.3">
      <c r="A19" s="24">
        <v>6</v>
      </c>
      <c r="B19" s="53">
        <v>2.6921052631578957</v>
      </c>
      <c r="C19" s="53">
        <v>2.7221839080459755</v>
      </c>
      <c r="D19" s="100">
        <v>2.6894736842105273</v>
      </c>
      <c r="E19" s="53">
        <v>2.6579999999999999</v>
      </c>
      <c r="F19" s="53">
        <v>2.7272727272727275</v>
      </c>
      <c r="G19" s="53"/>
      <c r="H19" s="53">
        <v>2.758</v>
      </c>
      <c r="I19" s="53">
        <v>2.65</v>
      </c>
      <c r="J19" s="53">
        <v>2.68</v>
      </c>
      <c r="K19" s="53"/>
      <c r="L19" s="52">
        <v>2.7</v>
      </c>
      <c r="M19" s="54">
        <f t="shared" si="4"/>
        <v>2.6971294478358905</v>
      </c>
      <c r="N19" s="54">
        <f>MAX(B19:K19)-MIN(B19:K19)</f>
        <v>0.1080000000000001</v>
      </c>
      <c r="O19" s="39">
        <v>2.5</v>
      </c>
      <c r="P19" s="40">
        <v>2.9</v>
      </c>
      <c r="Q19" s="59">
        <f>M19/M$3*100</f>
        <v>99.893683253181123</v>
      </c>
      <c r="R19" s="7"/>
    </row>
    <row r="20" spans="1:18" ht="15.9" customHeight="1" x14ac:dyDescent="0.3">
      <c r="A20" s="24">
        <v>7</v>
      </c>
      <c r="B20" s="53">
        <v>2.646875000000001</v>
      </c>
      <c r="C20" s="53">
        <v>2.779069767441861</v>
      </c>
      <c r="D20" s="100">
        <v>2.8117647058823523</v>
      </c>
      <c r="E20" s="54">
        <v>2.6760000000000002</v>
      </c>
      <c r="F20" s="53">
        <v>2.7250000000000005</v>
      </c>
      <c r="G20" s="53"/>
      <c r="H20" s="53">
        <v>2.762</v>
      </c>
      <c r="I20" s="53">
        <v>2.62</v>
      </c>
      <c r="J20" s="53">
        <v>2.71</v>
      </c>
      <c r="K20" s="53"/>
      <c r="L20" s="52">
        <v>2.7</v>
      </c>
      <c r="M20" s="54">
        <f t="shared" si="4"/>
        <v>2.7163386841655273</v>
      </c>
      <c r="N20" s="54">
        <f>MAX(B20:K20)-MIN(B20:K20)</f>
        <v>0.19176470588235217</v>
      </c>
      <c r="O20" s="39">
        <v>2.5</v>
      </c>
      <c r="P20" s="40">
        <v>2.9</v>
      </c>
      <c r="Q20" s="59">
        <f>M20/M$3*100</f>
        <v>100.60513645057507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R20"/>
  <sheetViews>
    <sheetView zoomScale="80" workbookViewId="0">
      <selection activeCell="U27" sqref="U27"/>
    </sheetView>
  </sheetViews>
  <sheetFormatPr defaultRowHeight="15" x14ac:dyDescent="0.3"/>
  <cols>
    <col min="1" max="1" width="3.77734375" customWidth="1"/>
    <col min="2" max="2" width="8.3320312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6.88671875" style="2" customWidth="1"/>
    <col min="13" max="13" width="9.77734375" style="2" customWidth="1"/>
    <col min="14" max="14" width="7.88671875" style="66" customWidth="1"/>
    <col min="15" max="16" width="2.6640625" style="2" customWidth="1"/>
    <col min="17" max="17" width="11.88671875" bestFit="1" customWidth="1"/>
  </cols>
  <sheetData>
    <row r="1" spans="1:18" ht="20.100000000000001" customHeight="1" x14ac:dyDescent="0.45">
      <c r="F1" s="18" t="s">
        <v>18</v>
      </c>
    </row>
    <row r="2" spans="1:18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7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19"/>
      <c r="C3" s="119"/>
      <c r="D3" s="119"/>
      <c r="E3" s="119"/>
      <c r="F3" s="117"/>
      <c r="G3" s="119">
        <v>5.8424242424242436</v>
      </c>
      <c r="H3" s="119"/>
      <c r="I3" s="119">
        <v>6.05</v>
      </c>
      <c r="J3" s="119"/>
      <c r="K3" s="119"/>
      <c r="L3" s="52">
        <v>5.9</v>
      </c>
      <c r="M3" s="54">
        <f t="shared" ref="M3" si="0">AVERAGE(B3:K3)</f>
        <v>5.9462121212121222</v>
      </c>
      <c r="N3" s="54">
        <f t="shared" ref="N3:N20" si="1">MAX(B3:K3)-MIN(B3:K3)</f>
        <v>0.20757575757575619</v>
      </c>
      <c r="O3" s="39">
        <v>5.7</v>
      </c>
      <c r="P3" s="40">
        <v>6.1</v>
      </c>
      <c r="Q3" s="30">
        <f>M3/M3*100</f>
        <v>100</v>
      </c>
    </row>
    <row r="4" spans="1:18" ht="15.9" customHeight="1" x14ac:dyDescent="0.3">
      <c r="A4" s="22">
        <v>3</v>
      </c>
      <c r="B4" s="53">
        <v>5.8156250000000025</v>
      </c>
      <c r="C4" s="53"/>
      <c r="D4" s="100">
        <v>6.0105263157894733</v>
      </c>
      <c r="E4" s="53">
        <v>5.985806451612901</v>
      </c>
      <c r="F4" s="53">
        <v>5.9000000000000021</v>
      </c>
      <c r="G4" s="53">
        <v>5.8120370370370358</v>
      </c>
      <c r="H4" s="53"/>
      <c r="I4" s="53">
        <v>6.01</v>
      </c>
      <c r="J4" s="53">
        <v>5.79</v>
      </c>
      <c r="K4" s="53">
        <v>5.8</v>
      </c>
      <c r="L4" s="52">
        <v>5.9</v>
      </c>
      <c r="M4" s="54">
        <f t="shared" ref="M4:M9" si="2">AVERAGE(B4:K4)</f>
        <v>5.8904993505549266</v>
      </c>
      <c r="N4" s="54">
        <f>MAX(B4:K4)-MIN(B4:K4)</f>
        <v>0.22052631578947324</v>
      </c>
      <c r="O4" s="39">
        <v>5.7</v>
      </c>
      <c r="P4" s="40">
        <v>6.1</v>
      </c>
      <c r="Q4" s="30">
        <f>M4/M$3*100</f>
        <v>99.063054436648002</v>
      </c>
    </row>
    <row r="5" spans="1:18" ht="15.9" customHeight="1" x14ac:dyDescent="0.3">
      <c r="A5" s="22">
        <v>4</v>
      </c>
      <c r="B5" s="53">
        <v>5.809375000000002</v>
      </c>
      <c r="C5" s="53">
        <v>5.9550574712643671</v>
      </c>
      <c r="D5" s="100">
        <v>6.0666666666666655</v>
      </c>
      <c r="E5" s="53">
        <v>5.9848387096774207</v>
      </c>
      <c r="F5" s="53">
        <v>5.905000000000002</v>
      </c>
      <c r="G5" s="53">
        <v>5.8351351351351379</v>
      </c>
      <c r="H5" s="53"/>
      <c r="I5" s="53">
        <v>6.01</v>
      </c>
      <c r="J5" s="53">
        <v>5.78</v>
      </c>
      <c r="K5" s="53">
        <v>5.7</v>
      </c>
      <c r="L5" s="52">
        <v>5.9</v>
      </c>
      <c r="M5" s="54">
        <f t="shared" si="2"/>
        <v>5.8940081091937326</v>
      </c>
      <c r="N5" s="54">
        <f>MAX(B5:K5)-MIN(B5:K5)</f>
        <v>0.36666666666666536</v>
      </c>
      <c r="O5" s="39">
        <v>5.7</v>
      </c>
      <c r="P5" s="40">
        <v>6.1</v>
      </c>
      <c r="Q5" s="30">
        <f>M5/M$3*100</f>
        <v>99.12206273583547</v>
      </c>
    </row>
    <row r="6" spans="1:18" ht="15.9" customHeight="1" x14ac:dyDescent="0.3">
      <c r="A6" s="22">
        <v>5</v>
      </c>
      <c r="B6" s="53">
        <v>5.8187500000000023</v>
      </c>
      <c r="C6" s="53">
        <v>5.9572368421052619</v>
      </c>
      <c r="D6" s="100">
        <v>6.0578947368421048</v>
      </c>
      <c r="E6" s="53">
        <v>5.9809677419354843</v>
      </c>
      <c r="F6" s="53">
        <v>5.9055555555555577</v>
      </c>
      <c r="G6" s="53">
        <v>5.7896551724137941</v>
      </c>
      <c r="H6" s="53">
        <v>5.9619999999999997</v>
      </c>
      <c r="I6" s="53">
        <v>5.99</v>
      </c>
      <c r="J6" s="53">
        <v>5.75</v>
      </c>
      <c r="K6" s="53">
        <v>5.8</v>
      </c>
      <c r="L6" s="52">
        <v>5.9</v>
      </c>
      <c r="M6" s="54">
        <f t="shared" si="2"/>
        <v>5.9012060048852195</v>
      </c>
      <c r="N6" s="54">
        <f t="shared" si="1"/>
        <v>0.30789473684210478</v>
      </c>
      <c r="O6" s="39">
        <v>5.7</v>
      </c>
      <c r="P6" s="40">
        <v>6.1</v>
      </c>
      <c r="Q6" s="30">
        <f t="shared" ref="Q6:Q20" si="3">M6/M$3*100</f>
        <v>99.243112835373779</v>
      </c>
    </row>
    <row r="7" spans="1:18" ht="15.9" customHeight="1" x14ac:dyDescent="0.3">
      <c r="A7" s="22">
        <v>6</v>
      </c>
      <c r="B7" s="53">
        <v>5.8500000000000041</v>
      </c>
      <c r="C7" s="53">
        <v>5.9502469135802452</v>
      </c>
      <c r="D7" s="100">
        <v>6.0315789473684189</v>
      </c>
      <c r="E7" s="53">
        <v>5.9929999999999994</v>
      </c>
      <c r="F7" s="53">
        <v>5.9090909090909101</v>
      </c>
      <c r="G7" s="53">
        <v>5.745454545454546</v>
      </c>
      <c r="H7" s="53">
        <v>5.9379999999999997</v>
      </c>
      <c r="I7" s="53">
        <v>6.02</v>
      </c>
      <c r="J7" s="53">
        <v>5.75</v>
      </c>
      <c r="K7" s="53">
        <v>5.8</v>
      </c>
      <c r="L7" s="52">
        <v>5.9</v>
      </c>
      <c r="M7" s="54">
        <f t="shared" si="2"/>
        <v>5.8987371315494119</v>
      </c>
      <c r="N7" s="54">
        <f>MAX(B7:K7)-MIN(B7:K7)</f>
        <v>0.28612440191387289</v>
      </c>
      <c r="O7" s="39">
        <v>5.7</v>
      </c>
      <c r="P7" s="40">
        <v>6.1</v>
      </c>
      <c r="Q7" s="30">
        <f>M7/M$3*100</f>
        <v>99.201592733408361</v>
      </c>
    </row>
    <row r="8" spans="1:18" ht="15.9" customHeight="1" x14ac:dyDescent="0.3">
      <c r="A8" s="22">
        <v>7</v>
      </c>
      <c r="B8" s="53">
        <v>5.8500000000000041</v>
      </c>
      <c r="C8" s="53">
        <v>5.9474712643678185</v>
      </c>
      <c r="D8" s="100">
        <v>5.9375000000000009</v>
      </c>
      <c r="E8" s="53">
        <v>5.9990322580645179</v>
      </c>
      <c r="F8" s="53">
        <v>5.9047619047619069</v>
      </c>
      <c r="G8" s="53">
        <v>5.825925925925926</v>
      </c>
      <c r="H8" s="53">
        <v>5.9580000000000002</v>
      </c>
      <c r="I8" s="53">
        <v>6.05</v>
      </c>
      <c r="J8" s="53">
        <v>5.77</v>
      </c>
      <c r="K8" s="53">
        <v>5.8</v>
      </c>
      <c r="L8" s="52">
        <v>5.9</v>
      </c>
      <c r="M8" s="54">
        <f t="shared" si="2"/>
        <v>5.904269135312016</v>
      </c>
      <c r="N8" s="54">
        <f t="shared" si="1"/>
        <v>0.28000000000000025</v>
      </c>
      <c r="O8" s="39">
        <v>5.7</v>
      </c>
      <c r="P8" s="40">
        <v>6.1</v>
      </c>
      <c r="Q8" s="30">
        <f t="shared" si="3"/>
        <v>99.29462681375793</v>
      </c>
    </row>
    <row r="9" spans="1:18" ht="15.9" customHeight="1" x14ac:dyDescent="0.3">
      <c r="A9" s="22">
        <v>8</v>
      </c>
      <c r="B9" s="53">
        <v>5.8312500000000034</v>
      </c>
      <c r="C9" s="53">
        <v>5.9537804878048783</v>
      </c>
      <c r="D9" s="100">
        <v>5.9227272727272746</v>
      </c>
      <c r="E9" s="53">
        <v>5.9919354838709671</v>
      </c>
      <c r="F9" s="53">
        <v>5.9157894736842129</v>
      </c>
      <c r="G9" s="53">
        <v>5.8538461538461553</v>
      </c>
      <c r="H9" s="53">
        <v>5.9779999999999998</v>
      </c>
      <c r="I9" s="53">
        <v>6.06</v>
      </c>
      <c r="J9" s="53">
        <v>5.77</v>
      </c>
      <c r="K9" s="53">
        <v>5.7</v>
      </c>
      <c r="L9" s="52">
        <v>5.9</v>
      </c>
      <c r="M9" s="54">
        <f t="shared" si="2"/>
        <v>5.8977328871933494</v>
      </c>
      <c r="N9" s="54">
        <f t="shared" si="1"/>
        <v>0.35999999999999943</v>
      </c>
      <c r="O9" s="39">
        <v>5.7</v>
      </c>
      <c r="P9" s="40">
        <v>6.1</v>
      </c>
      <c r="Q9" s="30">
        <f t="shared" si="3"/>
        <v>99.184703925279905</v>
      </c>
    </row>
    <row r="10" spans="1:18" ht="15.9" customHeight="1" x14ac:dyDescent="0.3">
      <c r="A10" s="22">
        <v>9</v>
      </c>
      <c r="B10" s="53">
        <v>5.8906250000000036</v>
      </c>
      <c r="C10" s="53">
        <v>5.9485714285714275</v>
      </c>
      <c r="D10" s="100">
        <v>5.9764705882352942</v>
      </c>
      <c r="E10" s="53">
        <v>5.9786666666666681</v>
      </c>
      <c r="F10" s="53">
        <v>5.9047619047619069</v>
      </c>
      <c r="G10" s="53">
        <v>5.7969696969696969</v>
      </c>
      <c r="H10" s="53">
        <v>5.9269999999999996</v>
      </c>
      <c r="I10" s="53">
        <v>6.04</v>
      </c>
      <c r="J10" s="53">
        <v>5.74</v>
      </c>
      <c r="K10" s="53">
        <v>5.7</v>
      </c>
      <c r="L10" s="52">
        <v>5.9</v>
      </c>
      <c r="M10" s="54">
        <f t="shared" ref="M10:M20" si="4">AVERAGE(B10:K10)</f>
        <v>5.8903065285205001</v>
      </c>
      <c r="N10" s="54">
        <f t="shared" si="1"/>
        <v>0.33999999999999986</v>
      </c>
      <c r="O10" s="39">
        <v>5.7</v>
      </c>
      <c r="P10" s="40">
        <v>6.1</v>
      </c>
      <c r="Q10" s="30">
        <f>M10/M$3*100</f>
        <v>99.059811665779833</v>
      </c>
    </row>
    <row r="11" spans="1:18" ht="15.9" customHeight="1" x14ac:dyDescent="0.3">
      <c r="A11" s="22">
        <v>10</v>
      </c>
      <c r="B11" s="53">
        <v>5.8866666666666676</v>
      </c>
      <c r="C11" s="53">
        <v>5.9412676056338016</v>
      </c>
      <c r="D11" s="100">
        <v>6.0647058823529401</v>
      </c>
      <c r="E11" s="53">
        <v>5.9858064516129028</v>
      </c>
      <c r="F11" s="53">
        <v>5.9000000000000021</v>
      </c>
      <c r="G11" s="53">
        <v>5.8074712643678179</v>
      </c>
      <c r="H11" s="53">
        <v>5.9039999999999999</v>
      </c>
      <c r="I11" s="53">
        <v>6.05</v>
      </c>
      <c r="J11" s="53">
        <v>5.75</v>
      </c>
      <c r="K11" s="53">
        <v>5.7416666666666663</v>
      </c>
      <c r="L11" s="52">
        <v>5.9</v>
      </c>
      <c r="M11" s="54">
        <f t="shared" si="4"/>
        <v>5.9031584537300796</v>
      </c>
      <c r="N11" s="54">
        <f t="shared" si="1"/>
        <v>0.32303921568627381</v>
      </c>
      <c r="O11" s="39">
        <v>5.7</v>
      </c>
      <c r="P11" s="40">
        <v>6.1</v>
      </c>
      <c r="Q11" s="30">
        <f>M11/M$3*100</f>
        <v>99.275948005143377</v>
      </c>
    </row>
    <row r="12" spans="1:18" ht="15.9" customHeight="1" x14ac:dyDescent="0.3">
      <c r="A12" s="22">
        <v>11</v>
      </c>
      <c r="B12" s="53">
        <v>5.892105263157899</v>
      </c>
      <c r="C12" s="53">
        <v>5.9456944444444453</v>
      </c>
      <c r="D12" s="100">
        <v>6.0333333333333332</v>
      </c>
      <c r="E12" s="53">
        <v>5.9900000000000011</v>
      </c>
      <c r="F12" s="53">
        <v>5.9000000000000021</v>
      </c>
      <c r="G12" s="53">
        <v>5.7942307692307695</v>
      </c>
      <c r="H12" s="53">
        <v>5.93</v>
      </c>
      <c r="I12" s="53">
        <v>5.99</v>
      </c>
      <c r="J12" s="53">
        <v>5.73</v>
      </c>
      <c r="K12" s="53">
        <v>5.7333333333333334</v>
      </c>
      <c r="L12" s="52">
        <v>5.9</v>
      </c>
      <c r="M12" s="54">
        <f t="shared" si="4"/>
        <v>5.8938697143499779</v>
      </c>
      <c r="N12" s="54">
        <f t="shared" si="1"/>
        <v>0.30333333333333279</v>
      </c>
      <c r="O12" s="39">
        <v>5.7</v>
      </c>
      <c r="P12" s="40">
        <v>6.1</v>
      </c>
      <c r="Q12" s="30">
        <f t="shared" si="3"/>
        <v>99.119735290380547</v>
      </c>
    </row>
    <row r="13" spans="1:18" ht="15.9" customHeight="1" x14ac:dyDescent="0.3">
      <c r="A13" s="22">
        <v>12</v>
      </c>
      <c r="B13" s="53">
        <v>5.8842105263157931</v>
      </c>
      <c r="C13" s="53">
        <v>5.9463513513513506</v>
      </c>
      <c r="D13" s="100">
        <v>6.0111111111111102</v>
      </c>
      <c r="E13" s="53">
        <v>5.9819354838709673</v>
      </c>
      <c r="F13" s="53">
        <v>5.9050000000000029</v>
      </c>
      <c r="G13" s="53">
        <v>5.7400900900900886</v>
      </c>
      <c r="H13" s="53">
        <v>5.95</v>
      </c>
      <c r="I13" s="53">
        <v>5.98</v>
      </c>
      <c r="J13" s="53">
        <v>5.73</v>
      </c>
      <c r="K13" s="53">
        <v>5.75</v>
      </c>
      <c r="L13" s="52">
        <v>5.9</v>
      </c>
      <c r="M13" s="54">
        <f t="shared" si="4"/>
        <v>5.887869856273932</v>
      </c>
      <c r="N13" s="54">
        <f t="shared" si="1"/>
        <v>0.28111111111110976</v>
      </c>
      <c r="O13" s="39">
        <v>5.7</v>
      </c>
      <c r="P13" s="40">
        <v>6.1</v>
      </c>
      <c r="Q13" s="30">
        <f t="shared" si="3"/>
        <v>99.0188331033455</v>
      </c>
    </row>
    <row r="14" spans="1:18" ht="15.9" customHeight="1" x14ac:dyDescent="0.3">
      <c r="A14" s="22">
        <v>1</v>
      </c>
      <c r="B14" s="53">
        <v>5.8815789473684248</v>
      </c>
      <c r="C14" s="53">
        <v>5.9522058823529402</v>
      </c>
      <c r="D14" s="100">
        <v>6.0555555555555545</v>
      </c>
      <c r="E14" s="53">
        <v>5.9900000000000011</v>
      </c>
      <c r="F14" s="53">
        <v>5.9000000000000012</v>
      </c>
      <c r="G14" s="53">
        <v>5.7642857142857151</v>
      </c>
      <c r="H14" s="53">
        <v>5.9390000000000001</v>
      </c>
      <c r="I14" s="53">
        <v>5.98</v>
      </c>
      <c r="J14" s="53">
        <v>5.73</v>
      </c>
      <c r="K14" s="53">
        <v>5.8666666666666671</v>
      </c>
      <c r="L14" s="52">
        <v>5.9</v>
      </c>
      <c r="M14" s="54">
        <f t="shared" si="4"/>
        <v>5.9059292766229312</v>
      </c>
      <c r="N14" s="54">
        <f t="shared" si="1"/>
        <v>0.32555555555555404</v>
      </c>
      <c r="O14" s="39">
        <v>5.7</v>
      </c>
      <c r="P14" s="40">
        <v>6.1</v>
      </c>
      <c r="Q14" s="30">
        <f t="shared" si="3"/>
        <v>99.322546122337471</v>
      </c>
    </row>
    <row r="15" spans="1:18" ht="15.9" customHeight="1" x14ac:dyDescent="0.3">
      <c r="A15" s="22">
        <v>2</v>
      </c>
      <c r="B15" s="53">
        <v>5.8861003861003898</v>
      </c>
      <c r="C15" s="53">
        <v>5.9439436619718329</v>
      </c>
      <c r="D15" s="100">
        <v>5.9749999999999996</v>
      </c>
      <c r="E15" s="54">
        <v>5.9660000000000002</v>
      </c>
      <c r="F15" s="53">
        <v>5.8933333333333344</v>
      </c>
      <c r="G15" s="53">
        <v>5.7629629629629626</v>
      </c>
      <c r="H15" s="53">
        <v>5.9180000000000001</v>
      </c>
      <c r="I15" s="53">
        <v>5.87</v>
      </c>
      <c r="J15" s="53">
        <v>5.9</v>
      </c>
      <c r="K15" s="53">
        <v>5.9692307692307685</v>
      </c>
      <c r="L15" s="52">
        <v>5.9</v>
      </c>
      <c r="M15" s="54">
        <f t="shared" si="4"/>
        <v>5.9084571113599278</v>
      </c>
      <c r="N15" s="54">
        <f t="shared" si="1"/>
        <v>0.21203703703703702</v>
      </c>
      <c r="O15" s="39">
        <v>5.7</v>
      </c>
      <c r="P15" s="40">
        <v>6.1</v>
      </c>
      <c r="Q15" s="30">
        <f t="shared" si="3"/>
        <v>99.365057803479473</v>
      </c>
      <c r="R15" s="7"/>
    </row>
    <row r="16" spans="1:18" ht="15.9" customHeight="1" x14ac:dyDescent="0.3">
      <c r="A16" s="22">
        <v>3</v>
      </c>
      <c r="B16" s="53">
        <v>5.8815789473684248</v>
      </c>
      <c r="C16" s="53">
        <v>5.9401265822784826</v>
      </c>
      <c r="D16" s="100">
        <v>5.9904761904761914</v>
      </c>
      <c r="E16" s="53">
        <v>5.96</v>
      </c>
      <c r="F16" s="53">
        <v>5.9000000000000021</v>
      </c>
      <c r="G16" s="53">
        <v>5.7941441441441457</v>
      </c>
      <c r="H16" s="53">
        <v>5.8920000000000003</v>
      </c>
      <c r="I16" s="53">
        <v>5.9</v>
      </c>
      <c r="J16" s="53">
        <v>5.82</v>
      </c>
      <c r="K16" s="53">
        <v>5.9296296296296322</v>
      </c>
      <c r="L16" s="52">
        <v>5.9</v>
      </c>
      <c r="M16" s="54">
        <f t="shared" si="4"/>
        <v>5.900795549389688</v>
      </c>
      <c r="N16" s="54">
        <f t="shared" si="1"/>
        <v>0.19633204633204571</v>
      </c>
      <c r="O16" s="39">
        <v>5.7</v>
      </c>
      <c r="P16" s="40">
        <v>6.1</v>
      </c>
      <c r="Q16" s="30">
        <f t="shared" si="3"/>
        <v>99.236210029231586</v>
      </c>
      <c r="R16" s="7"/>
    </row>
    <row r="17" spans="1:18" ht="15.9" customHeight="1" x14ac:dyDescent="0.3">
      <c r="A17" s="24">
        <v>4</v>
      </c>
      <c r="B17" s="53">
        <v>5.8394736842105281</v>
      </c>
      <c r="C17" s="53">
        <v>5.9401265822784826</v>
      </c>
      <c r="D17" s="100">
        <v>5.8909090909090933</v>
      </c>
      <c r="E17" s="53">
        <v>5.9530000000000003</v>
      </c>
      <c r="F17" s="53">
        <v>5.8882352941176475</v>
      </c>
      <c r="G17" s="53">
        <v>5.7779411764705886</v>
      </c>
      <c r="H17" s="53">
        <v>5.8920000000000003</v>
      </c>
      <c r="I17" s="53">
        <v>5.87</v>
      </c>
      <c r="J17" s="53">
        <v>5.89</v>
      </c>
      <c r="K17" s="53">
        <v>5.9846153846153829</v>
      </c>
      <c r="L17" s="52">
        <v>5.9</v>
      </c>
      <c r="M17" s="54">
        <f t="shared" si="4"/>
        <v>5.8926301212601722</v>
      </c>
      <c r="N17" s="54">
        <f t="shared" si="1"/>
        <v>0.20667420814479431</v>
      </c>
      <c r="O17" s="39">
        <v>5.7</v>
      </c>
      <c r="P17" s="40">
        <v>6.1</v>
      </c>
      <c r="Q17" s="30">
        <f t="shared" si="3"/>
        <v>99.098888521638756</v>
      </c>
      <c r="R17" s="7"/>
    </row>
    <row r="18" spans="1:18" ht="15.9" customHeight="1" x14ac:dyDescent="0.3">
      <c r="A18" s="24">
        <v>5</v>
      </c>
      <c r="B18" s="53">
        <v>5.8972972972973006</v>
      </c>
      <c r="C18" s="53">
        <v>5.9458749999999991</v>
      </c>
      <c r="D18" s="100">
        <v>5.9125000000000014</v>
      </c>
      <c r="E18" s="53">
        <v>5.9480000000000004</v>
      </c>
      <c r="F18" s="53">
        <v>5.8764705882352946</v>
      </c>
      <c r="G18" s="53">
        <v>5.7960526315789487</v>
      </c>
      <c r="H18" s="53">
        <v>5.8757999999999999</v>
      </c>
      <c r="I18" s="53">
        <v>5.85</v>
      </c>
      <c r="J18" s="53">
        <v>5.83</v>
      </c>
      <c r="K18" s="53">
        <v>5.9933333333333341</v>
      </c>
      <c r="L18" s="52">
        <v>5.9</v>
      </c>
      <c r="M18" s="54">
        <f t="shared" si="4"/>
        <v>5.8925328850444867</v>
      </c>
      <c r="N18" s="54">
        <f t="shared" si="1"/>
        <v>0.19728070175438539</v>
      </c>
      <c r="O18" s="39">
        <v>5.7</v>
      </c>
      <c r="P18" s="40">
        <v>6.1</v>
      </c>
      <c r="Q18" s="30">
        <f t="shared" si="3"/>
        <v>99.097253258487967</v>
      </c>
      <c r="R18" s="7"/>
    </row>
    <row r="19" spans="1:18" ht="15.9" customHeight="1" x14ac:dyDescent="0.3">
      <c r="A19" s="24">
        <v>6</v>
      </c>
      <c r="B19" s="53">
        <v>5.8894736842105306</v>
      </c>
      <c r="C19" s="53">
        <v>5.9639080459770115</v>
      </c>
      <c r="D19" s="100">
        <v>5.9086956521739156</v>
      </c>
      <c r="E19" s="53">
        <v>5.9459999999999997</v>
      </c>
      <c r="F19" s="53">
        <v>5.8727272727272748</v>
      </c>
      <c r="G19" s="53">
        <v>5.7793333333333328</v>
      </c>
      <c r="H19" s="53">
        <v>5.8650000000000002</v>
      </c>
      <c r="I19" s="53">
        <v>5.86</v>
      </c>
      <c r="J19" s="53">
        <v>5.8</v>
      </c>
      <c r="K19" s="53">
        <v>6</v>
      </c>
      <c r="L19" s="52">
        <v>5.9</v>
      </c>
      <c r="M19" s="54">
        <f t="shared" si="4"/>
        <v>5.8885137988422063</v>
      </c>
      <c r="N19" s="54">
        <f t="shared" si="1"/>
        <v>0.22066666666666723</v>
      </c>
      <c r="O19" s="39">
        <v>5.7</v>
      </c>
      <c r="P19" s="40">
        <v>6.1</v>
      </c>
      <c r="Q19" s="30">
        <f t="shared" si="3"/>
        <v>99.029662561749404</v>
      </c>
      <c r="R19" s="7"/>
    </row>
    <row r="20" spans="1:18" ht="15.9" customHeight="1" x14ac:dyDescent="0.3">
      <c r="A20" s="24">
        <v>7</v>
      </c>
      <c r="B20" s="53">
        <v>5.8968750000000032</v>
      </c>
      <c r="C20" s="53">
        <v>5.9860227272727293</v>
      </c>
      <c r="D20" s="100">
        <v>5.9117647058823541</v>
      </c>
      <c r="E20" s="54">
        <v>5.9420000000000002</v>
      </c>
      <c r="F20" s="53">
        <v>5.8900000000000023</v>
      </c>
      <c r="G20" s="53">
        <v>5.8384057971014496</v>
      </c>
      <c r="H20" s="53">
        <v>5.915</v>
      </c>
      <c r="I20" s="53">
        <v>5.88</v>
      </c>
      <c r="J20" s="53">
        <v>5.87</v>
      </c>
      <c r="K20" s="53">
        <v>5.9692307692307685</v>
      </c>
      <c r="L20" s="52">
        <v>5.9</v>
      </c>
      <c r="M20" s="54">
        <f t="shared" si="4"/>
        <v>5.9099298999487306</v>
      </c>
      <c r="N20" s="54">
        <f t="shared" si="1"/>
        <v>0.14761693017127975</v>
      </c>
      <c r="O20" s="39">
        <v>5.7</v>
      </c>
      <c r="P20" s="40">
        <v>6.1</v>
      </c>
      <c r="Q20" s="30">
        <f t="shared" si="3"/>
        <v>99.3898263209622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R20"/>
  <sheetViews>
    <sheetView zoomScale="80" workbookViewId="0">
      <selection activeCell="S30" sqref="S30"/>
    </sheetView>
  </sheetViews>
  <sheetFormatPr defaultRowHeight="13.2" x14ac:dyDescent="0.2"/>
  <cols>
    <col min="1" max="1" width="3.6640625" customWidth="1"/>
    <col min="2" max="2" width="10.109375" customWidth="1"/>
    <col min="3" max="3" width="9.6640625" customWidth="1"/>
    <col min="4" max="5" width="10.21875" customWidth="1"/>
    <col min="6" max="6" width="10.109375" customWidth="1"/>
    <col min="7" max="7" width="9.6640625" customWidth="1"/>
    <col min="8" max="8" width="8.77734375" customWidth="1"/>
    <col min="9" max="9" width="10.6640625" customWidth="1"/>
    <col min="10" max="10" width="9.6640625" customWidth="1"/>
    <col min="11" max="11" width="10.441406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8" t="s">
        <v>55</v>
      </c>
    </row>
    <row r="2" spans="1:18" ht="16.2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2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104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16"/>
      <c r="G3" s="120">
        <v>968.52173913043475</v>
      </c>
      <c r="H3" s="120"/>
      <c r="I3" s="120">
        <v>946.5</v>
      </c>
      <c r="J3" s="120"/>
      <c r="K3" s="120"/>
      <c r="L3" s="50">
        <v>966</v>
      </c>
      <c r="M3" s="47">
        <f t="shared" ref="M3" si="0">AVERAGE(B3:K3)</f>
        <v>957.51086956521738</v>
      </c>
      <c r="N3" s="47">
        <f t="shared" ref="N3:N20" si="1">MAX(B3:K3)-MIN(B3:K3)</f>
        <v>22.021739130434753</v>
      </c>
      <c r="O3" s="45">
        <v>917</v>
      </c>
      <c r="P3" s="46">
        <v>1015</v>
      </c>
      <c r="Q3" s="59">
        <f>M3/M3*100</f>
        <v>100</v>
      </c>
    </row>
    <row r="4" spans="1:18" ht="15.9" customHeight="1" x14ac:dyDescent="0.35">
      <c r="A4" s="22">
        <v>3</v>
      </c>
      <c r="B4" s="52">
        <v>975.03125</v>
      </c>
      <c r="C4" s="52"/>
      <c r="D4" s="47">
        <v>974.35294117647061</v>
      </c>
      <c r="E4" s="47"/>
      <c r="F4" s="52">
        <v>966.7</v>
      </c>
      <c r="G4" s="52">
        <v>965.03205128205138</v>
      </c>
      <c r="H4" s="52"/>
      <c r="I4" s="52">
        <v>947</v>
      </c>
      <c r="J4" s="52">
        <v>969.02</v>
      </c>
      <c r="K4" s="52"/>
      <c r="L4" s="50">
        <v>966</v>
      </c>
      <c r="M4" s="47">
        <f t="shared" ref="M4:M9" si="2">AVERAGE(B4:K4)</f>
        <v>966.189373743087</v>
      </c>
      <c r="N4" s="23">
        <f>MAX(B4:K4)-MIN(B4:K4)</f>
        <v>28.03125</v>
      </c>
      <c r="O4" s="45">
        <v>917</v>
      </c>
      <c r="P4" s="46">
        <v>1015</v>
      </c>
      <c r="Q4" s="59">
        <f>M4/M$3*100</f>
        <v>100.90636090447833</v>
      </c>
    </row>
    <row r="5" spans="1:18" ht="15.9" customHeight="1" x14ac:dyDescent="0.35">
      <c r="A5" s="22">
        <v>4</v>
      </c>
      <c r="B5" s="52">
        <v>972.5</v>
      </c>
      <c r="C5" s="52">
        <v>978.94252873563232</v>
      </c>
      <c r="D5" s="47">
        <v>969.22666666666669</v>
      </c>
      <c r="E5" s="47"/>
      <c r="F5" s="52">
        <v>959.3</v>
      </c>
      <c r="G5" s="52">
        <v>962.83783783783781</v>
      </c>
      <c r="H5" s="52"/>
      <c r="I5" s="52">
        <v>949.1</v>
      </c>
      <c r="J5" s="52">
        <v>972.5</v>
      </c>
      <c r="K5" s="52"/>
      <c r="L5" s="50">
        <v>966</v>
      </c>
      <c r="M5" s="47">
        <f t="shared" si="2"/>
        <v>966.34386189144811</v>
      </c>
      <c r="N5" s="23">
        <f>MAX(B5:K5)-MIN(B5:K5)</f>
        <v>29.8425287356323</v>
      </c>
      <c r="O5" s="45">
        <v>917</v>
      </c>
      <c r="P5" s="46">
        <v>1015</v>
      </c>
      <c r="Q5" s="59">
        <f>M5/M$3*100</f>
        <v>100.92249525378669</v>
      </c>
    </row>
    <row r="6" spans="1:18" ht="15.9" customHeight="1" x14ac:dyDescent="0.35">
      <c r="A6" s="22">
        <v>5</v>
      </c>
      <c r="B6" s="52">
        <v>971.21875</v>
      </c>
      <c r="C6" s="52">
        <v>959.41621621621641</v>
      </c>
      <c r="D6" s="47">
        <v>958.77692307692291</v>
      </c>
      <c r="E6" s="47"/>
      <c r="F6" s="52">
        <v>956.33333333333337</v>
      </c>
      <c r="G6" s="52">
        <v>961.61494252873558</v>
      </c>
      <c r="H6" s="52"/>
      <c r="I6" s="52">
        <v>949.1</v>
      </c>
      <c r="J6" s="52">
        <v>972.42</v>
      </c>
      <c r="K6" s="52"/>
      <c r="L6" s="50">
        <v>966</v>
      </c>
      <c r="M6" s="47">
        <f t="shared" si="2"/>
        <v>961.26859502217269</v>
      </c>
      <c r="N6" s="23">
        <f t="shared" si="1"/>
        <v>23.319999999999936</v>
      </c>
      <c r="O6" s="45">
        <v>917</v>
      </c>
      <c r="P6" s="46">
        <v>1015</v>
      </c>
      <c r="Q6" s="59">
        <f t="shared" ref="Q6:Q20" si="3">M6/M$3*100</f>
        <v>100.39244728977977</v>
      </c>
    </row>
    <row r="7" spans="1:18" ht="15.9" customHeight="1" x14ac:dyDescent="0.35">
      <c r="A7" s="22">
        <v>6</v>
      </c>
      <c r="B7" s="52">
        <v>962.40625</v>
      </c>
      <c r="C7" s="52">
        <v>954.88481012658258</v>
      </c>
      <c r="D7" s="47">
        <v>954.28421052631586</v>
      </c>
      <c r="E7" s="47"/>
      <c r="F7" s="52">
        <v>949.90909090909088</v>
      </c>
      <c r="G7" s="52">
        <v>969.52173913043475</v>
      </c>
      <c r="H7" s="52"/>
      <c r="I7" s="52">
        <v>951.4</v>
      </c>
      <c r="J7" s="52">
        <v>970.9</v>
      </c>
      <c r="K7" s="52"/>
      <c r="L7" s="50">
        <v>966</v>
      </c>
      <c r="M7" s="47">
        <f t="shared" si="2"/>
        <v>959.04372867034624</v>
      </c>
      <c r="N7" s="23">
        <f>MAX(B7:K7)-MIN(B7:K7)</f>
        <v>20.990909090909099</v>
      </c>
      <c r="O7" s="45">
        <v>917</v>
      </c>
      <c r="P7" s="46">
        <v>1015</v>
      </c>
      <c r="Q7" s="59">
        <f>M7/M$3*100</f>
        <v>100.16008790645112</v>
      </c>
    </row>
    <row r="8" spans="1:18" ht="15.9" customHeight="1" x14ac:dyDescent="0.35">
      <c r="A8" s="22">
        <v>7</v>
      </c>
      <c r="B8" s="52">
        <v>955.3125</v>
      </c>
      <c r="C8" s="52">
        <v>957.96206896551757</v>
      </c>
      <c r="D8" s="47">
        <v>959.77058823529399</v>
      </c>
      <c r="E8" s="47"/>
      <c r="F8" s="52">
        <v>958.28571428571433</v>
      </c>
      <c r="G8" s="52">
        <v>965.22</v>
      </c>
      <c r="H8" s="52"/>
      <c r="I8" s="52">
        <v>950.9</v>
      </c>
      <c r="J8" s="52">
        <v>969.48</v>
      </c>
      <c r="K8" s="52"/>
      <c r="L8" s="50">
        <v>966</v>
      </c>
      <c r="M8" s="47">
        <f t="shared" si="2"/>
        <v>959.5615530695037</v>
      </c>
      <c r="N8" s="23">
        <f t="shared" si="1"/>
        <v>18.580000000000041</v>
      </c>
      <c r="O8" s="45">
        <v>917</v>
      </c>
      <c r="P8" s="46">
        <v>1015</v>
      </c>
      <c r="Q8" s="59">
        <f t="shared" si="3"/>
        <v>100.21416816972715</v>
      </c>
    </row>
    <row r="9" spans="1:18" ht="15.9" customHeight="1" x14ac:dyDescent="0.35">
      <c r="A9" s="22">
        <v>8</v>
      </c>
      <c r="B9" s="52">
        <v>967.84375</v>
      </c>
      <c r="C9" s="52">
        <v>951.86341463414635</v>
      </c>
      <c r="D9" s="47">
        <v>959.46111111111122</v>
      </c>
      <c r="E9" s="47"/>
      <c r="F9" s="52">
        <v>952.0526315789474</v>
      </c>
      <c r="G9" s="52">
        <v>923.32692307692309</v>
      </c>
      <c r="H9" s="52"/>
      <c r="I9" s="52">
        <v>950.9</v>
      </c>
      <c r="J9" s="52">
        <v>981.71</v>
      </c>
      <c r="K9" s="52"/>
      <c r="L9" s="50">
        <v>966</v>
      </c>
      <c r="M9" s="47">
        <f t="shared" si="2"/>
        <v>955.30826148587551</v>
      </c>
      <c r="N9" s="23">
        <f t="shared" si="1"/>
        <v>58.383076923076942</v>
      </c>
      <c r="O9" s="45">
        <v>917</v>
      </c>
      <c r="P9" s="46">
        <v>1015</v>
      </c>
      <c r="Q9" s="59">
        <f t="shared" si="3"/>
        <v>99.769965214040639</v>
      </c>
    </row>
    <row r="10" spans="1:18" ht="15.9" customHeight="1" x14ac:dyDescent="0.35">
      <c r="A10" s="22">
        <v>9</v>
      </c>
      <c r="B10" s="52">
        <v>967.25</v>
      </c>
      <c r="C10" s="52">
        <v>945.31139240506332</v>
      </c>
      <c r="D10" s="47">
        <v>955.99285714285725</v>
      </c>
      <c r="E10" s="47"/>
      <c r="F10" s="52">
        <v>957.42857142857144</v>
      </c>
      <c r="G10" s="52">
        <v>917.63043478260875</v>
      </c>
      <c r="H10" s="52"/>
      <c r="I10" s="52">
        <v>950.5</v>
      </c>
      <c r="J10" s="52">
        <v>992.69</v>
      </c>
      <c r="K10" s="52"/>
      <c r="L10" s="50">
        <v>966</v>
      </c>
      <c r="M10" s="47">
        <f t="shared" ref="M10:M20" si="4">AVERAGE(B10:K10)</f>
        <v>955.25760796558586</v>
      </c>
      <c r="N10" s="23">
        <f t="shared" si="1"/>
        <v>75.059565217391309</v>
      </c>
      <c r="O10" s="45">
        <v>917</v>
      </c>
      <c r="P10" s="46">
        <v>1015</v>
      </c>
      <c r="Q10" s="59">
        <f>M10/M$3*100</f>
        <v>99.764675089207628</v>
      </c>
    </row>
    <row r="11" spans="1:18" ht="15.9" customHeight="1" x14ac:dyDescent="0.35">
      <c r="A11" s="22">
        <v>10</v>
      </c>
      <c r="B11" s="52">
        <v>964.93333333333328</v>
      </c>
      <c r="C11" s="52">
        <v>951.29154929577464</v>
      </c>
      <c r="D11" s="47">
        <v>959.52</v>
      </c>
      <c r="E11" s="47"/>
      <c r="F11" s="52">
        <v>959.14285714285711</v>
      </c>
      <c r="G11" s="52">
        <v>925.41666666666652</v>
      </c>
      <c r="H11" s="52"/>
      <c r="I11" s="52">
        <v>951.3</v>
      </c>
      <c r="J11" s="52">
        <v>970.75</v>
      </c>
      <c r="K11" s="52"/>
      <c r="L11" s="50">
        <v>966</v>
      </c>
      <c r="M11" s="47">
        <f t="shared" si="4"/>
        <v>954.62205806266172</v>
      </c>
      <c r="N11" s="23">
        <f t="shared" si="1"/>
        <v>45.333333333333485</v>
      </c>
      <c r="O11" s="45">
        <v>917</v>
      </c>
      <c r="P11" s="46">
        <v>1015</v>
      </c>
      <c r="Q11" s="59">
        <f>M11/M$3*100</f>
        <v>99.698299873727038</v>
      </c>
    </row>
    <row r="12" spans="1:18" ht="15.9" customHeight="1" x14ac:dyDescent="0.35">
      <c r="A12" s="22">
        <v>11</v>
      </c>
      <c r="B12" s="52">
        <v>963.39473684210532</v>
      </c>
      <c r="C12" s="52">
        <v>944.71111111111122</v>
      </c>
      <c r="D12" s="47">
        <v>952.88000000000022</v>
      </c>
      <c r="E12" s="47"/>
      <c r="F12" s="52">
        <v>951.66666666666663</v>
      </c>
      <c r="G12" s="52">
        <v>921.14285714285711</v>
      </c>
      <c r="H12" s="52"/>
      <c r="I12" s="52">
        <v>958</v>
      </c>
      <c r="J12" s="52">
        <v>955</v>
      </c>
      <c r="K12" s="52"/>
      <c r="L12" s="50">
        <v>966</v>
      </c>
      <c r="M12" s="47">
        <f t="shared" si="4"/>
        <v>949.54219596610585</v>
      </c>
      <c r="N12" s="23">
        <f t="shared" si="1"/>
        <v>42.251879699248207</v>
      </c>
      <c r="O12" s="45">
        <v>917</v>
      </c>
      <c r="P12" s="46">
        <v>1015</v>
      </c>
      <c r="Q12" s="59">
        <f t="shared" si="3"/>
        <v>99.167771995869884</v>
      </c>
    </row>
    <row r="13" spans="1:18" ht="15.9" customHeight="1" x14ac:dyDescent="0.35">
      <c r="A13" s="22">
        <v>12</v>
      </c>
      <c r="B13" s="52">
        <v>963.36842105263156</v>
      </c>
      <c r="C13" s="52">
        <v>943.56956521739119</v>
      </c>
      <c r="D13" s="47">
        <v>951.67142857142846</v>
      </c>
      <c r="E13" s="47"/>
      <c r="F13" s="52">
        <v>953</v>
      </c>
      <c r="G13" s="52">
        <v>997.48076923076928</v>
      </c>
      <c r="H13" s="52"/>
      <c r="I13" s="52">
        <v>968.6</v>
      </c>
      <c r="J13" s="52">
        <v>955.12</v>
      </c>
      <c r="K13" s="52"/>
      <c r="L13" s="50">
        <v>966</v>
      </c>
      <c r="M13" s="47">
        <f t="shared" si="4"/>
        <v>961.83002629603163</v>
      </c>
      <c r="N13" s="23">
        <f t="shared" si="1"/>
        <v>53.911204013378097</v>
      </c>
      <c r="O13" s="45">
        <v>917</v>
      </c>
      <c r="P13" s="46">
        <v>1015</v>
      </c>
      <c r="Q13" s="59">
        <f t="shared" si="3"/>
        <v>100.45108174414517</v>
      </c>
    </row>
    <row r="14" spans="1:18" ht="15.9" customHeight="1" x14ac:dyDescent="0.35">
      <c r="A14" s="22">
        <v>1</v>
      </c>
      <c r="B14" s="52">
        <v>978.47368421052636</v>
      </c>
      <c r="C14" s="52">
        <v>949.82499999999982</v>
      </c>
      <c r="D14" s="47">
        <v>957.3</v>
      </c>
      <c r="E14" s="47"/>
      <c r="F14" s="52">
        <v>964.94117647058829</v>
      </c>
      <c r="G14" s="52">
        <v>1003.375</v>
      </c>
      <c r="H14" s="52"/>
      <c r="I14" s="52">
        <v>966.9</v>
      </c>
      <c r="J14" s="52">
        <v>947.81</v>
      </c>
      <c r="K14" s="52"/>
      <c r="L14" s="50">
        <v>966</v>
      </c>
      <c r="M14" s="47">
        <f t="shared" si="4"/>
        <v>966.94640866873044</v>
      </c>
      <c r="N14" s="23">
        <f t="shared" si="1"/>
        <v>55.565000000000055</v>
      </c>
      <c r="O14" s="45">
        <v>917</v>
      </c>
      <c r="P14" s="46">
        <v>1015</v>
      </c>
      <c r="Q14" s="59">
        <f t="shared" si="3"/>
        <v>100.98542370676142</v>
      </c>
    </row>
    <row r="15" spans="1:18" ht="15.9" customHeight="1" x14ac:dyDescent="0.35">
      <c r="A15" s="22">
        <v>2</v>
      </c>
      <c r="B15" s="52">
        <v>975.81756756756761</v>
      </c>
      <c r="C15" s="52">
        <v>971.0985915492962</v>
      </c>
      <c r="D15" s="47">
        <v>987.06666666666672</v>
      </c>
      <c r="E15" s="47"/>
      <c r="F15" s="52">
        <v>965.66666666666663</v>
      </c>
      <c r="G15" s="52">
        <v>1001.5925925925926</v>
      </c>
      <c r="H15" s="52"/>
      <c r="I15" s="52">
        <v>966.3</v>
      </c>
      <c r="J15" s="52">
        <v>946.39</v>
      </c>
      <c r="K15" s="52"/>
      <c r="L15" s="50">
        <v>966</v>
      </c>
      <c r="M15" s="47">
        <f t="shared" si="4"/>
        <v>973.41886929182715</v>
      </c>
      <c r="N15" s="23">
        <f t="shared" si="1"/>
        <v>55.202592592592623</v>
      </c>
      <c r="O15" s="45">
        <v>917</v>
      </c>
      <c r="P15" s="46">
        <v>1015</v>
      </c>
      <c r="Q15" s="59">
        <f t="shared" si="3"/>
        <v>101.66139103296375</v>
      </c>
      <c r="R15" s="7"/>
    </row>
    <row r="16" spans="1:18" ht="15.9" customHeight="1" x14ac:dyDescent="0.35">
      <c r="A16" s="22">
        <v>3</v>
      </c>
      <c r="B16" s="52">
        <v>979.07894736842104</v>
      </c>
      <c r="C16" s="52">
        <v>966.32337662337716</v>
      </c>
      <c r="D16" s="193">
        <v>988.22352941176462</v>
      </c>
      <c r="E16" s="47"/>
      <c r="F16" s="52">
        <v>967.73913043478262</v>
      </c>
      <c r="G16" s="52">
        <v>995.62162162162167</v>
      </c>
      <c r="H16" s="52"/>
      <c r="I16" s="52">
        <v>963.4</v>
      </c>
      <c r="J16" s="52">
        <v>947.73</v>
      </c>
      <c r="K16" s="52"/>
      <c r="L16" s="50">
        <v>966</v>
      </c>
      <c r="M16" s="47">
        <f t="shared" si="4"/>
        <v>972.58808649428101</v>
      </c>
      <c r="N16" s="23">
        <f t="shared" si="1"/>
        <v>47.891621621621653</v>
      </c>
      <c r="O16" s="45">
        <v>917</v>
      </c>
      <c r="P16" s="46">
        <v>1015</v>
      </c>
      <c r="Q16" s="59">
        <f t="shared" si="3"/>
        <v>101.57462619050057</v>
      </c>
      <c r="R16" s="7"/>
    </row>
    <row r="17" spans="1:18" ht="15.9" customHeight="1" x14ac:dyDescent="0.35">
      <c r="A17" s="24">
        <v>4</v>
      </c>
      <c r="B17" s="52">
        <v>979.76315789473688</v>
      </c>
      <c r="C17" s="52">
        <v>966.32337662337716</v>
      </c>
      <c r="D17" s="47">
        <v>966.88666666666688</v>
      </c>
      <c r="E17" s="211"/>
      <c r="F17" s="52">
        <v>964.88235294117646</v>
      </c>
      <c r="G17" s="52">
        <v>959.15714285714284</v>
      </c>
      <c r="H17" s="52"/>
      <c r="I17" s="52">
        <v>959.8</v>
      </c>
      <c r="J17" s="52">
        <v>946.6</v>
      </c>
      <c r="K17" s="52"/>
      <c r="L17" s="50">
        <v>966</v>
      </c>
      <c r="M17" s="47">
        <f t="shared" si="4"/>
        <v>963.34467099758581</v>
      </c>
      <c r="N17" s="23">
        <f t="shared" si="1"/>
        <v>33.163157894736855</v>
      </c>
      <c r="O17" s="45">
        <v>917</v>
      </c>
      <c r="P17" s="46">
        <v>1015</v>
      </c>
      <c r="Q17" s="59">
        <f t="shared" si="3"/>
        <v>100.60926738461124</v>
      </c>
      <c r="R17" s="7"/>
    </row>
    <row r="18" spans="1:18" ht="15.9" customHeight="1" x14ac:dyDescent="0.35">
      <c r="A18" s="24">
        <v>5</v>
      </c>
      <c r="B18" s="52">
        <v>977.96332046332043</v>
      </c>
      <c r="C18" s="52">
        <v>967.93037974683511</v>
      </c>
      <c r="D18" s="47">
        <v>966.74166666666645</v>
      </c>
      <c r="E18" s="211"/>
      <c r="F18" s="52">
        <v>960</v>
      </c>
      <c r="G18" s="52">
        <v>956.39473684210532</v>
      </c>
      <c r="H18" s="52"/>
      <c r="I18" s="52">
        <v>966.3</v>
      </c>
      <c r="J18" s="52">
        <v>973.06</v>
      </c>
      <c r="K18" s="52"/>
      <c r="L18" s="50">
        <v>966</v>
      </c>
      <c r="M18" s="47">
        <f t="shared" si="4"/>
        <v>966.91287195984683</v>
      </c>
      <c r="N18" s="23">
        <f t="shared" si="1"/>
        <v>21.568583621215112</v>
      </c>
      <c r="O18" s="45">
        <v>917</v>
      </c>
      <c r="P18" s="46">
        <v>1015</v>
      </c>
      <c r="Q18" s="59">
        <f t="shared" si="3"/>
        <v>100.98192121817881</v>
      </c>
      <c r="R18" s="7"/>
    </row>
    <row r="19" spans="1:18" ht="15.9" customHeight="1" x14ac:dyDescent="0.35">
      <c r="A19" s="24">
        <v>6</v>
      </c>
      <c r="B19" s="52">
        <v>972.23684210526312</v>
      </c>
      <c r="C19" s="52">
        <v>964.13333333333321</v>
      </c>
      <c r="D19" s="47">
        <v>974.76875000000018</v>
      </c>
      <c r="E19" s="211"/>
      <c r="F19" s="52">
        <v>960.5454545454545</v>
      </c>
      <c r="G19" s="52">
        <v>964.89102564102564</v>
      </c>
      <c r="H19" s="52"/>
      <c r="I19" s="52">
        <v>962.3</v>
      </c>
      <c r="J19" s="52">
        <v>974.94</v>
      </c>
      <c r="K19" s="52"/>
      <c r="L19" s="50">
        <v>966</v>
      </c>
      <c r="M19" s="47">
        <f t="shared" si="4"/>
        <v>967.68791508929667</v>
      </c>
      <c r="N19" s="23">
        <f t="shared" si="1"/>
        <v>14.39454545454555</v>
      </c>
      <c r="O19" s="45">
        <v>917</v>
      </c>
      <c r="P19" s="46">
        <v>1015</v>
      </c>
      <c r="Q19" s="59">
        <f t="shared" si="3"/>
        <v>101.06286475146757</v>
      </c>
      <c r="R19" s="7"/>
    </row>
    <row r="20" spans="1:18" ht="15.9" customHeight="1" x14ac:dyDescent="0.35">
      <c r="A20" s="24">
        <v>7</v>
      </c>
      <c r="B20" s="52">
        <v>969.59375</v>
      </c>
      <c r="C20" s="52">
        <v>978.25890410958914</v>
      </c>
      <c r="D20" s="47">
        <v>983.99999999999989</v>
      </c>
      <c r="E20" s="217"/>
      <c r="F20" s="52">
        <v>963.35</v>
      </c>
      <c r="G20" s="52">
        <v>982.56521739130437</v>
      </c>
      <c r="H20" s="52"/>
      <c r="I20" s="52">
        <v>964.9</v>
      </c>
      <c r="J20" s="52">
        <v>977.48</v>
      </c>
      <c r="K20" s="52"/>
      <c r="L20" s="50">
        <v>966</v>
      </c>
      <c r="M20" s="47">
        <f t="shared" si="4"/>
        <v>974.30683878584182</v>
      </c>
      <c r="N20" s="23">
        <f t="shared" si="1"/>
        <v>20.649999999999864</v>
      </c>
      <c r="O20" s="45">
        <v>917</v>
      </c>
      <c r="P20" s="46">
        <v>1015</v>
      </c>
      <c r="Q20" s="59">
        <f t="shared" si="3"/>
        <v>101.75412830856439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R20"/>
  <sheetViews>
    <sheetView zoomScale="80" workbookViewId="0">
      <selection activeCell="T28" sqref="T28"/>
    </sheetView>
  </sheetViews>
  <sheetFormatPr defaultRowHeight="13.2" x14ac:dyDescent="0.2"/>
  <cols>
    <col min="1" max="1" width="3.88671875" customWidth="1"/>
    <col min="2" max="2" width="10.109375" customWidth="1"/>
    <col min="3" max="3" width="10.44140625" bestFit="1" customWidth="1"/>
    <col min="4" max="4" width="9.88671875" customWidth="1"/>
    <col min="5" max="6" width="9.44140625" customWidth="1"/>
    <col min="7" max="7" width="9.88671875" customWidth="1"/>
    <col min="8" max="8" width="8.77734375" customWidth="1"/>
    <col min="9" max="9" width="10.6640625" customWidth="1"/>
    <col min="10" max="10" width="10.2187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8" t="s">
        <v>56</v>
      </c>
    </row>
    <row r="2" spans="1:18" ht="16.2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104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16"/>
      <c r="G3" s="120">
        <v>205.88235294117646</v>
      </c>
      <c r="H3" s="120"/>
      <c r="I3" s="120">
        <v>193</v>
      </c>
      <c r="J3" s="120"/>
      <c r="K3" s="120"/>
      <c r="L3" s="50">
        <v>202</v>
      </c>
      <c r="M3" s="47">
        <f t="shared" ref="M3" si="0">AVERAGE(B3:K3)</f>
        <v>199.44117647058823</v>
      </c>
      <c r="N3" s="47">
        <f t="shared" ref="N3:N20" si="1">MAX(B3:K3)-MIN(B3:K3)</f>
        <v>12.882352941176464</v>
      </c>
      <c r="O3" s="45">
        <v>181</v>
      </c>
      <c r="P3" s="46">
        <v>223</v>
      </c>
      <c r="Q3" s="59">
        <f>M3/M3*100</f>
        <v>100</v>
      </c>
    </row>
    <row r="4" spans="1:18" ht="15.9" customHeight="1" x14ac:dyDescent="0.3">
      <c r="A4" s="22">
        <v>3</v>
      </c>
      <c r="B4" s="52">
        <v>201.84375</v>
      </c>
      <c r="C4" s="52"/>
      <c r="D4" s="47">
        <v>205.56470588235294</v>
      </c>
      <c r="E4" s="52"/>
      <c r="F4" s="52">
        <v>203.3</v>
      </c>
      <c r="G4" s="52">
        <v>203.42307692307693</v>
      </c>
      <c r="H4" s="52"/>
      <c r="I4" s="52">
        <v>191.2</v>
      </c>
      <c r="J4" s="52">
        <v>205.4</v>
      </c>
      <c r="K4" s="52"/>
      <c r="L4" s="50">
        <v>202</v>
      </c>
      <c r="M4" s="47">
        <f t="shared" ref="M4:M9" si="2">AVERAGE(B4:K4)</f>
        <v>201.78858880090499</v>
      </c>
      <c r="N4" s="47">
        <f>MAX(B4:K4)-MIN(B4:K4)</f>
        <v>14.364705882352951</v>
      </c>
      <c r="O4" s="45">
        <v>181</v>
      </c>
      <c r="P4" s="46">
        <v>223</v>
      </c>
      <c r="Q4" s="59">
        <f>M4/M$3*100</f>
        <v>101.17699482717548</v>
      </c>
    </row>
    <row r="5" spans="1:18" ht="15.9" customHeight="1" x14ac:dyDescent="0.3">
      <c r="A5" s="22">
        <v>4</v>
      </c>
      <c r="B5" s="52">
        <v>203.96875</v>
      </c>
      <c r="C5" s="52">
        <v>213.19195402298851</v>
      </c>
      <c r="D5" s="47">
        <v>202.3</v>
      </c>
      <c r="E5" s="52"/>
      <c r="F5" s="52">
        <v>207.55</v>
      </c>
      <c r="G5" s="52">
        <v>202.54411764705881</v>
      </c>
      <c r="H5" s="52"/>
      <c r="I5" s="52">
        <v>195.5</v>
      </c>
      <c r="J5" s="52">
        <v>206.34</v>
      </c>
      <c r="K5" s="52"/>
      <c r="L5" s="50">
        <v>202</v>
      </c>
      <c r="M5" s="47">
        <f t="shared" si="2"/>
        <v>204.48497452429245</v>
      </c>
      <c r="N5" s="47">
        <f>MAX(B5:K5)-MIN(B5:K5)</f>
        <v>17.691954022988511</v>
      </c>
      <c r="O5" s="45">
        <v>181</v>
      </c>
      <c r="P5" s="46">
        <v>223</v>
      </c>
      <c r="Q5" s="59">
        <f>M5/M$3*100</f>
        <v>102.52896525329514</v>
      </c>
    </row>
    <row r="6" spans="1:18" ht="15.9" customHeight="1" x14ac:dyDescent="0.3">
      <c r="A6" s="22">
        <v>5</v>
      </c>
      <c r="B6" s="52">
        <v>204.875</v>
      </c>
      <c r="C6" s="52">
        <v>212.01466666666667</v>
      </c>
      <c r="D6" s="47">
        <v>204.78666666666666</v>
      </c>
      <c r="E6" s="52"/>
      <c r="F6" s="52">
        <v>204.61111111111111</v>
      </c>
      <c r="G6" s="52">
        <v>201.72413793103448</v>
      </c>
      <c r="H6" s="52"/>
      <c r="I6" s="52">
        <v>195.1</v>
      </c>
      <c r="J6" s="52">
        <v>206.28</v>
      </c>
      <c r="K6" s="52"/>
      <c r="L6" s="50">
        <v>202</v>
      </c>
      <c r="M6" s="47">
        <f t="shared" si="2"/>
        <v>204.19879748221123</v>
      </c>
      <c r="N6" s="47">
        <f t="shared" si="1"/>
        <v>16.914666666666676</v>
      </c>
      <c r="O6" s="45">
        <v>181</v>
      </c>
      <c r="P6" s="46">
        <v>223</v>
      </c>
      <c r="Q6" s="59">
        <f t="shared" ref="Q6:Q20" si="3">M6/M$3*100</f>
        <v>102.38547580585728</v>
      </c>
    </row>
    <row r="7" spans="1:18" ht="15.9" customHeight="1" x14ac:dyDescent="0.3">
      <c r="A7" s="22">
        <v>6</v>
      </c>
      <c r="B7" s="52">
        <v>204.5625</v>
      </c>
      <c r="C7" s="52">
        <v>202.79855072463766</v>
      </c>
      <c r="D7" s="47">
        <v>194.79999999999995</v>
      </c>
      <c r="E7" s="52"/>
      <c r="F7" s="52">
        <v>202.77272727272728</v>
      </c>
      <c r="G7" s="52">
        <v>200.14912280701753</v>
      </c>
      <c r="H7" s="52"/>
      <c r="I7" s="52">
        <v>201.6</v>
      </c>
      <c r="J7" s="52">
        <v>204.04</v>
      </c>
      <c r="K7" s="52"/>
      <c r="L7" s="50">
        <v>202</v>
      </c>
      <c r="M7" s="47">
        <f t="shared" si="2"/>
        <v>201.53184297205462</v>
      </c>
      <c r="N7" s="47">
        <f>MAX(B7:K7)-MIN(B7:K7)</f>
        <v>9.7625000000000455</v>
      </c>
      <c r="O7" s="45">
        <v>181</v>
      </c>
      <c r="P7" s="46">
        <v>223</v>
      </c>
      <c r="Q7" s="59">
        <f>M7/M$3*100</f>
        <v>101.0482622186972</v>
      </c>
    </row>
    <row r="8" spans="1:18" ht="15.9" customHeight="1" x14ac:dyDescent="0.3">
      <c r="A8" s="22">
        <v>7</v>
      </c>
      <c r="B8" s="52">
        <v>203.1875</v>
      </c>
      <c r="C8" s="52">
        <v>203.79425287356324</v>
      </c>
      <c r="D8" s="47">
        <v>202.57142857142861</v>
      </c>
      <c r="E8" s="52"/>
      <c r="F8" s="52">
        <v>202.38095238095238</v>
      </c>
      <c r="G8" s="52">
        <v>199.27777777777777</v>
      </c>
      <c r="H8" s="52"/>
      <c r="I8" s="52">
        <v>201.1</v>
      </c>
      <c r="J8" s="52">
        <v>199.46</v>
      </c>
      <c r="K8" s="52"/>
      <c r="L8" s="50">
        <v>202</v>
      </c>
      <c r="M8" s="47">
        <f t="shared" si="2"/>
        <v>201.68170165767455</v>
      </c>
      <c r="N8" s="47">
        <f t="shared" si="1"/>
        <v>4.5164750957854665</v>
      </c>
      <c r="O8" s="45">
        <v>181</v>
      </c>
      <c r="P8" s="46">
        <v>223</v>
      </c>
      <c r="Q8" s="59">
        <f t="shared" si="3"/>
        <v>101.12340150952565</v>
      </c>
    </row>
    <row r="9" spans="1:18" ht="15.9" customHeight="1" x14ac:dyDescent="0.3">
      <c r="A9" s="22">
        <v>8</v>
      </c>
      <c r="B9" s="52">
        <v>203.5</v>
      </c>
      <c r="C9" s="52">
        <v>206.80240963855425</v>
      </c>
      <c r="D9" s="47">
        <v>196.51052631578949</v>
      </c>
      <c r="E9" s="52"/>
      <c r="F9" s="52">
        <v>203.10526315789474</v>
      </c>
      <c r="G9" s="52">
        <v>199</v>
      </c>
      <c r="H9" s="52"/>
      <c r="I9" s="52">
        <v>201.1</v>
      </c>
      <c r="J9" s="52">
        <v>198.5</v>
      </c>
      <c r="K9" s="52"/>
      <c r="L9" s="50">
        <v>202</v>
      </c>
      <c r="M9" s="47">
        <f t="shared" si="2"/>
        <v>201.21688558746263</v>
      </c>
      <c r="N9" s="47">
        <f t="shared" si="1"/>
        <v>10.291883322764761</v>
      </c>
      <c r="O9" s="45">
        <v>181</v>
      </c>
      <c r="P9" s="46">
        <v>223</v>
      </c>
      <c r="Q9" s="59">
        <f t="shared" si="3"/>
        <v>100.8903422795123</v>
      </c>
    </row>
    <row r="10" spans="1:18" ht="15.9" customHeight="1" x14ac:dyDescent="0.3">
      <c r="A10" s="22">
        <v>9</v>
      </c>
      <c r="B10" s="52">
        <v>203.65625</v>
      </c>
      <c r="C10" s="52">
        <v>206.9746835443039</v>
      </c>
      <c r="D10" s="47">
        <v>200.12666666666667</v>
      </c>
      <c r="E10" s="52"/>
      <c r="F10" s="52">
        <v>207.71428571428572</v>
      </c>
      <c r="G10" s="52">
        <v>197.54347826086956</v>
      </c>
      <c r="H10" s="52"/>
      <c r="I10" s="52">
        <v>200.3</v>
      </c>
      <c r="J10" s="52">
        <v>198.31</v>
      </c>
      <c r="K10" s="52"/>
      <c r="L10" s="50">
        <v>202</v>
      </c>
      <c r="M10" s="47">
        <f t="shared" ref="M10:M20" si="4">AVERAGE(B10:K10)</f>
        <v>202.08933774087512</v>
      </c>
      <c r="N10" s="47">
        <f t="shared" si="1"/>
        <v>10.17080745341616</v>
      </c>
      <c r="O10" s="45">
        <v>181</v>
      </c>
      <c r="P10" s="46">
        <v>223</v>
      </c>
      <c r="Q10" s="59">
        <f>M10/M$3*100</f>
        <v>101.32779063839779</v>
      </c>
    </row>
    <row r="11" spans="1:18" ht="15.9" customHeight="1" x14ac:dyDescent="0.3">
      <c r="A11" s="22">
        <v>10</v>
      </c>
      <c r="B11" s="52">
        <v>203.53333333333333</v>
      </c>
      <c r="C11" s="52">
        <v>203.14366197183099</v>
      </c>
      <c r="D11" s="47">
        <v>204.11250000000001</v>
      </c>
      <c r="E11" s="52"/>
      <c r="F11" s="52">
        <v>206.47619047619048</v>
      </c>
      <c r="G11" s="52">
        <v>198.94252873563218</v>
      </c>
      <c r="H11" s="52"/>
      <c r="I11" s="52">
        <v>201.9</v>
      </c>
      <c r="J11" s="52">
        <v>199.6</v>
      </c>
      <c r="K11" s="52"/>
      <c r="L11" s="50">
        <v>202</v>
      </c>
      <c r="M11" s="47">
        <f t="shared" si="4"/>
        <v>202.52974493099813</v>
      </c>
      <c r="N11" s="47">
        <f t="shared" si="1"/>
        <v>7.5336617405583013</v>
      </c>
      <c r="O11" s="45">
        <v>181</v>
      </c>
      <c r="P11" s="46">
        <v>223</v>
      </c>
      <c r="Q11" s="59">
        <f>M11/M$3*100</f>
        <v>101.54861123217722</v>
      </c>
    </row>
    <row r="12" spans="1:18" ht="15.9" customHeight="1" x14ac:dyDescent="0.3">
      <c r="A12" s="22">
        <v>11</v>
      </c>
      <c r="B12" s="52">
        <v>204.89473684210526</v>
      </c>
      <c r="C12" s="52">
        <v>205.68888888888893</v>
      </c>
      <c r="D12" s="47">
        <v>205.11428571428573</v>
      </c>
      <c r="E12" s="52"/>
      <c r="F12" s="52">
        <v>204.22222222222223</v>
      </c>
      <c r="G12" s="52">
        <v>198.93209876543207</v>
      </c>
      <c r="H12" s="52"/>
      <c r="I12" s="52">
        <v>202.4</v>
      </c>
      <c r="J12" s="52">
        <v>199.89</v>
      </c>
      <c r="K12" s="52"/>
      <c r="L12" s="50">
        <v>202</v>
      </c>
      <c r="M12" s="47">
        <f t="shared" si="4"/>
        <v>203.0203189189906</v>
      </c>
      <c r="N12" s="47">
        <f t="shared" si="1"/>
        <v>6.7567901234568524</v>
      </c>
      <c r="O12" s="45">
        <v>181</v>
      </c>
      <c r="P12" s="46">
        <v>223</v>
      </c>
      <c r="Q12" s="59">
        <f t="shared" si="3"/>
        <v>101.79458550723611</v>
      </c>
    </row>
    <row r="13" spans="1:18" ht="15.9" customHeight="1" x14ac:dyDescent="0.3">
      <c r="A13" s="22">
        <v>12</v>
      </c>
      <c r="B13" s="52">
        <v>205.94736842105263</v>
      </c>
      <c r="C13" s="52">
        <v>201.43513513513511</v>
      </c>
      <c r="D13" s="47">
        <v>201.13124999999997</v>
      </c>
      <c r="E13" s="52"/>
      <c r="F13" s="52">
        <v>205.65</v>
      </c>
      <c r="G13" s="52">
        <v>204.47058823529412</v>
      </c>
      <c r="H13" s="52"/>
      <c r="I13" s="52">
        <v>203.4</v>
      </c>
      <c r="J13" s="52">
        <v>198.2</v>
      </c>
      <c r="K13" s="52"/>
      <c r="L13" s="50">
        <v>202</v>
      </c>
      <c r="M13" s="47">
        <f t="shared" si="4"/>
        <v>202.890620255926</v>
      </c>
      <c r="N13" s="47">
        <f t="shared" si="1"/>
        <v>7.7473684210526415</v>
      </c>
      <c r="O13" s="45">
        <v>181</v>
      </c>
      <c r="P13" s="46">
        <v>223</v>
      </c>
      <c r="Q13" s="59">
        <f t="shared" si="3"/>
        <v>101.7295544713388</v>
      </c>
    </row>
    <row r="14" spans="1:18" ht="15.9" customHeight="1" x14ac:dyDescent="0.3">
      <c r="A14" s="22">
        <v>1</v>
      </c>
      <c r="B14" s="52">
        <v>202.28947368421052</v>
      </c>
      <c r="C14" s="52">
        <v>199.67794117647054</v>
      </c>
      <c r="D14" s="47">
        <v>199.41333333333336</v>
      </c>
      <c r="E14" s="52"/>
      <c r="F14" s="52">
        <v>201.35294117647058</v>
      </c>
      <c r="G14" s="52">
        <v>205.45679012345678</v>
      </c>
      <c r="H14" s="52"/>
      <c r="I14" s="52">
        <v>201.1</v>
      </c>
      <c r="J14" s="52">
        <v>200.94</v>
      </c>
      <c r="K14" s="52"/>
      <c r="L14" s="50">
        <v>202</v>
      </c>
      <c r="M14" s="47">
        <f t="shared" si="4"/>
        <v>201.46149707056313</v>
      </c>
      <c r="N14" s="47">
        <f t="shared" si="1"/>
        <v>6.0434567901234288</v>
      </c>
      <c r="O14" s="45">
        <v>181</v>
      </c>
      <c r="P14" s="46">
        <v>223</v>
      </c>
      <c r="Q14" s="59">
        <f t="shared" si="3"/>
        <v>101.01299071522116</v>
      </c>
    </row>
    <row r="15" spans="1:18" ht="15.9" customHeight="1" x14ac:dyDescent="0.3">
      <c r="A15" s="22">
        <v>2</v>
      </c>
      <c r="B15" s="52">
        <v>202.51254826254828</v>
      </c>
      <c r="C15" s="52">
        <v>204.36521739130433</v>
      </c>
      <c r="D15" s="47">
        <v>200.27333333333334</v>
      </c>
      <c r="E15" s="53"/>
      <c r="F15" s="52">
        <v>203.13333333333333</v>
      </c>
      <c r="G15" s="52">
        <v>204.25925925925927</v>
      </c>
      <c r="H15" s="52"/>
      <c r="I15" s="52">
        <v>199</v>
      </c>
      <c r="J15" s="52">
        <v>203.93</v>
      </c>
      <c r="K15" s="52"/>
      <c r="L15" s="50">
        <v>202</v>
      </c>
      <c r="M15" s="47">
        <f t="shared" si="4"/>
        <v>202.49624165425411</v>
      </c>
      <c r="N15" s="47">
        <f t="shared" si="1"/>
        <v>5.3652173913043271</v>
      </c>
      <c r="O15" s="45">
        <v>181</v>
      </c>
      <c r="P15" s="46">
        <v>223</v>
      </c>
      <c r="Q15" s="59">
        <f t="shared" si="3"/>
        <v>101.53181265660875</v>
      </c>
      <c r="R15" s="7"/>
    </row>
    <row r="16" spans="1:18" ht="15.9" customHeight="1" x14ac:dyDescent="0.3">
      <c r="A16" s="22">
        <v>3</v>
      </c>
      <c r="B16" s="52">
        <v>202.07894736842104</v>
      </c>
      <c r="C16" s="52">
        <v>200.46493506493502</v>
      </c>
      <c r="D16" s="193">
        <v>199.625</v>
      </c>
      <c r="E16" s="47"/>
      <c r="F16" s="52">
        <v>203.82608695652175</v>
      </c>
      <c r="G16" s="52">
        <v>204.625</v>
      </c>
      <c r="H16" s="52"/>
      <c r="I16" s="52">
        <v>197</v>
      </c>
      <c r="J16" s="52">
        <v>207.6</v>
      </c>
      <c r="K16" s="52"/>
      <c r="L16" s="50">
        <v>202</v>
      </c>
      <c r="M16" s="47">
        <f t="shared" si="4"/>
        <v>202.17428134141113</v>
      </c>
      <c r="N16" s="47">
        <f t="shared" si="1"/>
        <v>10.599999999999994</v>
      </c>
      <c r="O16" s="45">
        <v>181</v>
      </c>
      <c r="P16" s="46">
        <v>223</v>
      </c>
      <c r="Q16" s="59">
        <f t="shared" si="3"/>
        <v>101.37038144238282</v>
      </c>
      <c r="R16" s="7"/>
    </row>
    <row r="17" spans="1:18" ht="15.9" customHeight="1" x14ac:dyDescent="0.3">
      <c r="A17" s="24">
        <v>4</v>
      </c>
      <c r="B17" s="52">
        <v>202.42105263157896</v>
      </c>
      <c r="C17" s="52">
        <v>200.46493506493502</v>
      </c>
      <c r="D17" s="47">
        <v>200.25624999999997</v>
      </c>
      <c r="E17" s="211"/>
      <c r="F17" s="52">
        <v>201.64705882352942</v>
      </c>
      <c r="G17" s="52">
        <v>200.6</v>
      </c>
      <c r="H17" s="52"/>
      <c r="I17" s="52">
        <v>194.7</v>
      </c>
      <c r="J17" s="52">
        <v>208.02</v>
      </c>
      <c r="K17" s="52"/>
      <c r="L17" s="50">
        <v>202</v>
      </c>
      <c r="M17" s="47">
        <f t="shared" si="4"/>
        <v>201.15847093143478</v>
      </c>
      <c r="N17" s="47">
        <f t="shared" si="1"/>
        <v>13.320000000000022</v>
      </c>
      <c r="O17" s="45">
        <v>181</v>
      </c>
      <c r="P17" s="46">
        <v>223</v>
      </c>
      <c r="Q17" s="59">
        <f t="shared" si="3"/>
        <v>100.8610531141245</v>
      </c>
      <c r="R17" s="7"/>
    </row>
    <row r="18" spans="1:18" ht="15.9" customHeight="1" x14ac:dyDescent="0.3">
      <c r="A18" s="24">
        <v>5</v>
      </c>
      <c r="B18" s="52">
        <v>202.3050193050193</v>
      </c>
      <c r="C18" s="52">
        <v>202.78124999999994</v>
      </c>
      <c r="D18" s="47">
        <v>205.00833333333333</v>
      </c>
      <c r="E18" s="211"/>
      <c r="F18" s="52">
        <v>201.94117647058823</v>
      </c>
      <c r="G18" s="52">
        <v>199.63157894736841</v>
      </c>
      <c r="H18" s="52"/>
      <c r="I18" s="52">
        <v>196.8</v>
      </c>
      <c r="J18" s="52">
        <v>208.44</v>
      </c>
      <c r="K18" s="52"/>
      <c r="L18" s="50">
        <v>202</v>
      </c>
      <c r="M18" s="47">
        <f t="shared" si="4"/>
        <v>202.41533686518707</v>
      </c>
      <c r="N18" s="47">
        <f t="shared" si="1"/>
        <v>11.639999999999986</v>
      </c>
      <c r="O18" s="45">
        <v>181</v>
      </c>
      <c r="P18" s="46">
        <v>223</v>
      </c>
      <c r="Q18" s="59">
        <f t="shared" si="3"/>
        <v>101.49124691662527</v>
      </c>
      <c r="R18" s="7"/>
    </row>
    <row r="19" spans="1:18" ht="15.9" customHeight="1" x14ac:dyDescent="0.3">
      <c r="A19" s="24">
        <v>6</v>
      </c>
      <c r="B19" s="52">
        <v>201.68421052631578</v>
      </c>
      <c r="C19" s="52">
        <v>204.17356321839097</v>
      </c>
      <c r="D19" s="47">
        <v>199.08571428571429</v>
      </c>
      <c r="E19" s="211"/>
      <c r="F19" s="52">
        <v>200.68181818181819</v>
      </c>
      <c r="G19" s="52">
        <v>200.67391304347825</v>
      </c>
      <c r="H19" s="52"/>
      <c r="I19" s="52">
        <v>195.6</v>
      </c>
      <c r="J19" s="52">
        <v>198.56</v>
      </c>
      <c r="K19" s="52"/>
      <c r="L19" s="50">
        <v>202</v>
      </c>
      <c r="M19" s="47">
        <f t="shared" si="4"/>
        <v>200.06560275081674</v>
      </c>
      <c r="N19" s="47">
        <f t="shared" si="1"/>
        <v>8.5735632183909729</v>
      </c>
      <c r="O19" s="45">
        <v>181</v>
      </c>
      <c r="P19" s="46">
        <v>223</v>
      </c>
      <c r="Q19" s="59">
        <f t="shared" si="3"/>
        <v>100.31308794466551</v>
      </c>
      <c r="R19" s="7"/>
    </row>
    <row r="20" spans="1:18" ht="15.9" customHeight="1" x14ac:dyDescent="0.3">
      <c r="A20" s="24">
        <v>7</v>
      </c>
      <c r="B20" s="52">
        <v>202</v>
      </c>
      <c r="C20" s="52">
        <v>201.13707865168541</v>
      </c>
      <c r="D20" s="47">
        <v>195.58571428571426</v>
      </c>
      <c r="E20" s="217"/>
      <c r="F20" s="52">
        <v>202.1</v>
      </c>
      <c r="G20" s="52">
        <v>196.45652173913044</v>
      </c>
      <c r="H20" s="52"/>
      <c r="I20" s="52">
        <v>198.7</v>
      </c>
      <c r="J20" s="52">
        <v>195.78</v>
      </c>
      <c r="K20" s="52"/>
      <c r="L20" s="50">
        <v>202</v>
      </c>
      <c r="M20" s="47">
        <f t="shared" si="4"/>
        <v>198.82275923950434</v>
      </c>
      <c r="N20" s="47">
        <f t="shared" si="1"/>
        <v>6.5142857142857338</v>
      </c>
      <c r="O20" s="45">
        <v>181</v>
      </c>
      <c r="P20" s="46">
        <v>223</v>
      </c>
      <c r="Q20" s="59">
        <f t="shared" si="3"/>
        <v>99.689924998424246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20"/>
  <sheetViews>
    <sheetView zoomScale="80" workbookViewId="0">
      <selection activeCell="X17" sqref="X17"/>
    </sheetView>
  </sheetViews>
  <sheetFormatPr defaultRowHeight="13.2" x14ac:dyDescent="0.2"/>
  <cols>
    <col min="1" max="1" width="3.6640625" customWidth="1"/>
    <col min="2" max="2" width="8.109375" customWidth="1"/>
    <col min="4" max="4" width="8.77734375" customWidth="1"/>
    <col min="5" max="5" width="10.44140625" customWidth="1"/>
    <col min="6" max="6" width="9.44140625" customWidth="1"/>
    <col min="7" max="8" width="8.77734375" customWidth="1"/>
    <col min="9" max="9" width="10.6640625" customWidth="1"/>
    <col min="10" max="11" width="8.6640625" customWidth="1"/>
    <col min="12" max="12" width="6.88671875" customWidth="1"/>
    <col min="13" max="13" width="9.77734375" customWidth="1"/>
    <col min="14" max="14" width="8.21875" customWidth="1"/>
    <col min="15" max="16" width="2.6640625" customWidth="1"/>
    <col min="17" max="17" width="10.109375" bestFit="1" customWidth="1"/>
  </cols>
  <sheetData>
    <row r="1" spans="1:19" ht="20.100000000000001" customHeight="1" x14ac:dyDescent="0.45">
      <c r="F1" s="18" t="s">
        <v>15</v>
      </c>
    </row>
    <row r="2" spans="1:19" s="29" customFormat="1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  <c r="R2"/>
      <c r="S2"/>
    </row>
    <row r="3" spans="1:19" s="29" customFormat="1" ht="15.9" customHeight="1" x14ac:dyDescent="0.3">
      <c r="A3" s="22">
        <v>2</v>
      </c>
      <c r="B3" s="119"/>
      <c r="C3" s="119"/>
      <c r="D3" s="119"/>
      <c r="E3" s="119"/>
      <c r="F3" s="117"/>
      <c r="G3" s="119">
        <v>5.2757142857142858</v>
      </c>
      <c r="H3" s="119"/>
      <c r="I3" s="53">
        <v>5.25</v>
      </c>
      <c r="J3" s="119"/>
      <c r="K3" s="119"/>
      <c r="L3" s="52">
        <v>5.3</v>
      </c>
      <c r="M3" s="54">
        <f t="shared" ref="M3:M9" si="0">AVERAGE(B3:K3)</f>
        <v>5.2628571428571433</v>
      </c>
      <c r="N3" s="54">
        <f t="shared" ref="N3:N20" si="1">MAX(B3:K3)-MIN(B3:K3)</f>
        <v>2.5714285714285801E-2</v>
      </c>
      <c r="O3" s="27">
        <v>5.0999999999999996</v>
      </c>
      <c r="P3" s="28">
        <v>5.5</v>
      </c>
      <c r="Q3" s="30">
        <f>M3/M3*100</f>
        <v>100</v>
      </c>
    </row>
    <row r="4" spans="1:19" s="29" customFormat="1" ht="15.9" customHeight="1" x14ac:dyDescent="0.3">
      <c r="A4" s="22">
        <v>3</v>
      </c>
      <c r="B4" s="53">
        <v>5.3587500000000015</v>
      </c>
      <c r="C4" s="53"/>
      <c r="D4" s="100">
        <v>5.4219999999999988</v>
      </c>
      <c r="E4" s="53">
        <v>5.3003225806451617</v>
      </c>
      <c r="F4" s="53">
        <v>5.405000000000002</v>
      </c>
      <c r="G4" s="53">
        <v>5.2673076923076918</v>
      </c>
      <c r="H4" s="53"/>
      <c r="I4" s="53">
        <v>5.25</v>
      </c>
      <c r="J4" s="53">
        <v>5.39</v>
      </c>
      <c r="K4" s="53">
        <v>5.3</v>
      </c>
      <c r="L4" s="52">
        <v>5.3</v>
      </c>
      <c r="M4" s="54">
        <f t="shared" si="0"/>
        <v>5.3366725341191064</v>
      </c>
      <c r="N4" s="54">
        <f>MAX(B4:K4)-MIN(B4:K4)</f>
        <v>0.17199999999999882</v>
      </c>
      <c r="O4" s="27">
        <v>5.0999999999999996</v>
      </c>
      <c r="P4" s="28">
        <v>5.5</v>
      </c>
      <c r="Q4" s="59">
        <f>M4/M$3*100</f>
        <v>101.40257258098192</v>
      </c>
    </row>
    <row r="5" spans="1:19" s="29" customFormat="1" ht="15.9" customHeight="1" x14ac:dyDescent="0.3">
      <c r="A5" s="22">
        <v>4</v>
      </c>
      <c r="B5" s="53">
        <v>5.3528125000000006</v>
      </c>
      <c r="C5" s="53">
        <v>5.3475510204081624</v>
      </c>
      <c r="D5" s="100">
        <v>5.400526315789473</v>
      </c>
      <c r="E5" s="53">
        <v>5.3122580645161284</v>
      </c>
      <c r="F5" s="53">
        <v>5.4200000000000017</v>
      </c>
      <c r="G5" s="53">
        <v>5.300540540540541</v>
      </c>
      <c r="H5" s="53"/>
      <c r="I5" s="53">
        <v>5.3</v>
      </c>
      <c r="J5" s="53">
        <v>5.4</v>
      </c>
      <c r="K5" s="53">
        <v>5.3</v>
      </c>
      <c r="L5" s="52">
        <v>5.3</v>
      </c>
      <c r="M5" s="54">
        <f t="shared" si="0"/>
        <v>5.3481876045838108</v>
      </c>
      <c r="N5" s="54">
        <f>MAX(B5:K5)-MIN(B5:K5)</f>
        <v>0.12000000000000188</v>
      </c>
      <c r="O5" s="27">
        <v>5.0999999999999996</v>
      </c>
      <c r="P5" s="28">
        <v>5.5</v>
      </c>
      <c r="Q5" s="59">
        <f>M5/M$3*100</f>
        <v>101.62137142260225</v>
      </c>
    </row>
    <row r="6" spans="1:19" s="29" customFormat="1" ht="15.9" customHeight="1" x14ac:dyDescent="0.3">
      <c r="A6" s="22">
        <v>5</v>
      </c>
      <c r="B6" s="53">
        <v>5.3587500000000015</v>
      </c>
      <c r="C6" s="53">
        <v>5.30679012345679</v>
      </c>
      <c r="D6" s="100">
        <v>5.4125000000000005</v>
      </c>
      <c r="E6" s="53">
        <v>5.3690322580645153</v>
      </c>
      <c r="F6" s="53">
        <v>5.3944444444444448</v>
      </c>
      <c r="G6" s="53">
        <v>5.3106896551724132</v>
      </c>
      <c r="H6" s="53">
        <v>5.3920000000000003</v>
      </c>
      <c r="I6" s="53">
        <v>5.33</v>
      </c>
      <c r="J6" s="53">
        <v>5.39</v>
      </c>
      <c r="K6" s="53">
        <v>5.3</v>
      </c>
      <c r="L6" s="52">
        <v>5.3</v>
      </c>
      <c r="M6" s="54">
        <f t="shared" si="0"/>
        <v>5.3564206481138168</v>
      </c>
      <c r="N6" s="54">
        <f t="shared" si="1"/>
        <v>0.11250000000000071</v>
      </c>
      <c r="O6" s="27">
        <v>5.0999999999999996</v>
      </c>
      <c r="P6" s="28">
        <v>5.5</v>
      </c>
      <c r="Q6" s="59">
        <f t="shared" ref="Q6:Q20" si="2">M6/M$3*100</f>
        <v>101.77780818891615</v>
      </c>
    </row>
    <row r="7" spans="1:19" s="29" customFormat="1" ht="15.9" customHeight="1" x14ac:dyDescent="0.3">
      <c r="A7" s="22">
        <v>6</v>
      </c>
      <c r="B7" s="53">
        <v>5.3509374999999997</v>
      </c>
      <c r="C7" s="53">
        <v>5.3155421686746971</v>
      </c>
      <c r="D7" s="100">
        <v>5.3789473684210511</v>
      </c>
      <c r="E7" s="53">
        <v>5.3459999999999992</v>
      </c>
      <c r="F7" s="53">
        <v>5.4272727272727295</v>
      </c>
      <c r="G7" s="53">
        <v>5.2890476190476194</v>
      </c>
      <c r="H7" s="53">
        <v>5.3920000000000003</v>
      </c>
      <c r="I7" s="53">
        <v>5.31</v>
      </c>
      <c r="J7" s="53">
        <v>5.4</v>
      </c>
      <c r="K7" s="53">
        <v>5.3</v>
      </c>
      <c r="L7" s="52">
        <v>5.3</v>
      </c>
      <c r="M7" s="54">
        <f t="shared" si="0"/>
        <v>5.35097473834161</v>
      </c>
      <c r="N7" s="54">
        <f t="shared" si="1"/>
        <v>0.13822510822511003</v>
      </c>
      <c r="O7" s="27">
        <v>5.0999999999999996</v>
      </c>
      <c r="P7" s="28">
        <v>5.5</v>
      </c>
      <c r="Q7" s="59">
        <f>M7/M$3*100</f>
        <v>101.67432999020431</v>
      </c>
    </row>
    <row r="8" spans="1:19" s="29" customFormat="1" ht="15.9" customHeight="1" x14ac:dyDescent="0.3">
      <c r="A8" s="22">
        <v>7</v>
      </c>
      <c r="B8" s="53">
        <v>5.3571875000000011</v>
      </c>
      <c r="C8" s="53">
        <v>5.3136893203883471</v>
      </c>
      <c r="D8" s="100">
        <v>5.3842105263157904</v>
      </c>
      <c r="E8" s="53">
        <v>5.3635483870967748</v>
      </c>
      <c r="F8" s="53">
        <v>5.4333333333333345</v>
      </c>
      <c r="G8" s="53">
        <v>5.3235714285714284</v>
      </c>
      <c r="H8" s="53">
        <v>5.3579999999999997</v>
      </c>
      <c r="I8" s="53">
        <v>5.32</v>
      </c>
      <c r="J8" s="53">
        <v>5.41</v>
      </c>
      <c r="K8" s="53">
        <v>5.3</v>
      </c>
      <c r="L8" s="52">
        <v>5.3</v>
      </c>
      <c r="M8" s="54">
        <f t="shared" si="0"/>
        <v>5.3563540495705668</v>
      </c>
      <c r="N8" s="54">
        <f t="shared" si="1"/>
        <v>0.13333333333333464</v>
      </c>
      <c r="O8" s="27">
        <v>5.0999999999999996</v>
      </c>
      <c r="P8" s="28">
        <v>5.5</v>
      </c>
      <c r="Q8" s="59">
        <f t="shared" si="2"/>
        <v>101.77654274428329</v>
      </c>
    </row>
    <row r="9" spans="1:19" s="29" customFormat="1" ht="15.9" customHeight="1" x14ac:dyDescent="0.3">
      <c r="A9" s="22">
        <v>8</v>
      </c>
      <c r="B9" s="53">
        <v>5.3500000000000014</v>
      </c>
      <c r="C9" s="53">
        <v>5.3042424242424229</v>
      </c>
      <c r="D9" s="100">
        <v>5.3684210526315796</v>
      </c>
      <c r="E9" s="53">
        <v>5.3480645161290328</v>
      </c>
      <c r="F9" s="53">
        <v>5.4368421052631586</v>
      </c>
      <c r="G9" s="53">
        <v>5.3165384615384621</v>
      </c>
      <c r="H9" s="53">
        <v>5.3620000000000001</v>
      </c>
      <c r="I9" s="53">
        <v>5.22</v>
      </c>
      <c r="J9" s="53">
        <v>5.39</v>
      </c>
      <c r="K9" s="53">
        <v>5.3</v>
      </c>
      <c r="L9" s="52">
        <v>5.3</v>
      </c>
      <c r="M9" s="54">
        <f t="shared" si="0"/>
        <v>5.3396108559804656</v>
      </c>
      <c r="N9" s="54">
        <f t="shared" si="1"/>
        <v>0.21684210526315884</v>
      </c>
      <c r="O9" s="27">
        <v>5.0999999999999996</v>
      </c>
      <c r="P9" s="28">
        <v>5.5</v>
      </c>
      <c r="Q9" s="59">
        <f t="shared" si="2"/>
        <v>101.45840388670808</v>
      </c>
    </row>
    <row r="10" spans="1:19" s="29" customFormat="1" ht="15.9" customHeight="1" x14ac:dyDescent="0.3">
      <c r="A10" s="22">
        <v>9</v>
      </c>
      <c r="B10" s="53">
        <v>5.3390624999999998</v>
      </c>
      <c r="C10" s="53">
        <v>5.2974157303370779</v>
      </c>
      <c r="D10" s="100">
        <v>5.3818750000000009</v>
      </c>
      <c r="E10" s="53">
        <v>5.3810000000000002</v>
      </c>
      <c r="F10" s="53">
        <v>5.4380952380952401</v>
      </c>
      <c r="G10" s="53">
        <v>5.3195833333333331</v>
      </c>
      <c r="H10" s="53">
        <v>5.3630000000000004</v>
      </c>
      <c r="I10" s="53">
        <v>5.32</v>
      </c>
      <c r="J10" s="53">
        <v>5.4</v>
      </c>
      <c r="K10" s="53">
        <v>5.4</v>
      </c>
      <c r="L10" s="52">
        <v>5.3</v>
      </c>
      <c r="M10" s="54">
        <f t="shared" ref="M10:M20" si="3">AVERAGE(B10:K10)</f>
        <v>5.3640031801765646</v>
      </c>
      <c r="N10" s="54">
        <f t="shared" si="1"/>
        <v>0.14067950775816218</v>
      </c>
      <c r="O10" s="27">
        <v>5.0999999999999996</v>
      </c>
      <c r="P10" s="28">
        <v>5.5</v>
      </c>
      <c r="Q10" s="59">
        <f>M10/M$3*100</f>
        <v>101.92188453104221</v>
      </c>
    </row>
    <row r="11" spans="1:19" s="29" customFormat="1" ht="15.9" customHeight="1" x14ac:dyDescent="0.3">
      <c r="A11" s="22">
        <v>10</v>
      </c>
      <c r="B11" s="53">
        <v>5.3340000000000005</v>
      </c>
      <c r="C11" s="53">
        <v>5.2961904761904757</v>
      </c>
      <c r="D11" s="100">
        <v>5.3831250000000006</v>
      </c>
      <c r="E11" s="53">
        <v>5.3606451612903232</v>
      </c>
      <c r="F11" s="53">
        <v>5.4238095238095259</v>
      </c>
      <c r="G11" s="53">
        <v>5.3065517241379307</v>
      </c>
      <c r="H11" s="53">
        <v>5.3780000000000001</v>
      </c>
      <c r="I11" s="53">
        <v>5.24</v>
      </c>
      <c r="J11" s="53">
        <v>5.4</v>
      </c>
      <c r="K11" s="53">
        <v>5.3749999999999991</v>
      </c>
      <c r="L11" s="52">
        <v>5.3</v>
      </c>
      <c r="M11" s="54">
        <f t="shared" si="3"/>
        <v>5.3497321885428253</v>
      </c>
      <c r="N11" s="54">
        <f t="shared" si="1"/>
        <v>0.18380952380952564</v>
      </c>
      <c r="O11" s="27">
        <v>5.0999999999999996</v>
      </c>
      <c r="P11" s="28">
        <v>5.5</v>
      </c>
      <c r="Q11" s="59">
        <f>M11/M$3*100</f>
        <v>101.65072019489622</v>
      </c>
    </row>
    <row r="12" spans="1:19" s="29" customFormat="1" ht="15.9" customHeight="1" x14ac:dyDescent="0.3">
      <c r="A12" s="22">
        <v>11</v>
      </c>
      <c r="B12" s="53">
        <v>5.3463157894736826</v>
      </c>
      <c r="C12" s="53">
        <v>5.3017808219178066</v>
      </c>
      <c r="D12" s="100">
        <v>5.3826666666666672</v>
      </c>
      <c r="E12" s="53">
        <v>5.3538709677419352</v>
      </c>
      <c r="F12" s="53">
        <v>5.4388888888888891</v>
      </c>
      <c r="G12" s="53">
        <v>5.3048000000000011</v>
      </c>
      <c r="H12" s="53">
        <v>5.367</v>
      </c>
      <c r="I12" s="53">
        <v>5.26</v>
      </c>
      <c r="J12" s="53">
        <v>5.39</v>
      </c>
      <c r="K12" s="53">
        <v>5.3636363636363624</v>
      </c>
      <c r="L12" s="52">
        <v>5.3</v>
      </c>
      <c r="M12" s="54">
        <f t="shared" si="3"/>
        <v>5.3508959498325339</v>
      </c>
      <c r="N12" s="54">
        <f t="shared" si="1"/>
        <v>0.17888888888888932</v>
      </c>
      <c r="O12" s="27">
        <v>5.0999999999999996</v>
      </c>
      <c r="P12" s="28">
        <v>5.5</v>
      </c>
      <c r="Q12" s="59">
        <f t="shared" si="2"/>
        <v>101.67283292298517</v>
      </c>
    </row>
    <row r="13" spans="1:19" s="29" customFormat="1" ht="15.9" customHeight="1" x14ac:dyDescent="0.3">
      <c r="A13" s="22">
        <v>12</v>
      </c>
      <c r="B13" s="53">
        <v>5.3481578947368424</v>
      </c>
      <c r="C13" s="53">
        <v>5.3152564102564099</v>
      </c>
      <c r="D13" s="100">
        <v>5.3855555555555545</v>
      </c>
      <c r="E13" s="53">
        <v>5.3258064516129018</v>
      </c>
      <c r="F13" s="53">
        <v>5.4300000000000015</v>
      </c>
      <c r="G13" s="53">
        <v>5.2857142857142874</v>
      </c>
      <c r="H13" s="53">
        <v>5.3620000000000001</v>
      </c>
      <c r="I13" s="53">
        <v>5.3</v>
      </c>
      <c r="J13" s="53">
        <v>5.38</v>
      </c>
      <c r="K13" s="53">
        <v>5.3999999999999995</v>
      </c>
      <c r="L13" s="52">
        <v>5.3</v>
      </c>
      <c r="M13" s="54">
        <f t="shared" si="3"/>
        <v>5.3532490597875997</v>
      </c>
      <c r="N13" s="54">
        <f t="shared" si="1"/>
        <v>0.14428571428571413</v>
      </c>
      <c r="O13" s="27">
        <v>5.0999999999999996</v>
      </c>
      <c r="P13" s="28">
        <v>5.5</v>
      </c>
      <c r="Q13" s="59">
        <f t="shared" si="2"/>
        <v>101.71754456708251</v>
      </c>
    </row>
    <row r="14" spans="1:19" s="29" customFormat="1" ht="15.9" customHeight="1" x14ac:dyDescent="0.3">
      <c r="A14" s="22">
        <v>1</v>
      </c>
      <c r="B14" s="53">
        <v>5.3442105263157895</v>
      </c>
      <c r="C14" s="53">
        <v>5.3312280701754409</v>
      </c>
      <c r="D14" s="100">
        <v>5.3737499999999994</v>
      </c>
      <c r="E14" s="53">
        <v>5.3538709677419352</v>
      </c>
      <c r="F14" s="53">
        <v>5.4000000000000012</v>
      </c>
      <c r="G14" s="53">
        <v>5.2889285714285723</v>
      </c>
      <c r="H14" s="53">
        <v>5.3789999999999996</v>
      </c>
      <c r="I14" s="53">
        <v>5.27</v>
      </c>
      <c r="J14" s="53">
        <v>5.37</v>
      </c>
      <c r="K14" s="53">
        <v>5.3833333333333329</v>
      </c>
      <c r="L14" s="52">
        <v>5.3</v>
      </c>
      <c r="M14" s="54">
        <f t="shared" si="3"/>
        <v>5.349432146899507</v>
      </c>
      <c r="N14" s="54">
        <f t="shared" si="1"/>
        <v>0.13000000000000167</v>
      </c>
      <c r="O14" s="27">
        <v>5.0999999999999996</v>
      </c>
      <c r="P14" s="28">
        <v>5.5</v>
      </c>
      <c r="Q14" s="59">
        <f t="shared" si="2"/>
        <v>101.64501907789507</v>
      </c>
    </row>
    <row r="15" spans="1:19" s="29" customFormat="1" ht="15.9" customHeight="1" x14ac:dyDescent="0.3">
      <c r="A15" s="22">
        <v>2</v>
      </c>
      <c r="B15" s="53">
        <v>5.3400289575289586</v>
      </c>
      <c r="C15" s="53">
        <v>5.3260526315789489</v>
      </c>
      <c r="D15" s="100">
        <v>5.36</v>
      </c>
      <c r="E15" s="54">
        <v>5.3170000000000002</v>
      </c>
      <c r="F15" s="53">
        <v>5.3933333333333344</v>
      </c>
      <c r="G15" s="53">
        <v>5.3059259259259264</v>
      </c>
      <c r="H15" s="53">
        <v>5.3540000000000001</v>
      </c>
      <c r="I15" s="53">
        <v>5.29</v>
      </c>
      <c r="J15" s="53">
        <v>5.37</v>
      </c>
      <c r="K15" s="53">
        <v>5.4</v>
      </c>
      <c r="L15" s="52">
        <v>5.3</v>
      </c>
      <c r="M15" s="54">
        <f t="shared" si="3"/>
        <v>5.3456340848367159</v>
      </c>
      <c r="N15" s="54">
        <f t="shared" si="1"/>
        <v>0.11000000000000032</v>
      </c>
      <c r="O15" s="27">
        <v>5.0999999999999996</v>
      </c>
      <c r="P15" s="28">
        <v>5.5</v>
      </c>
      <c r="Q15" s="59">
        <f t="shared" si="2"/>
        <v>101.57285177485616</v>
      </c>
      <c r="R15" s="36"/>
    </row>
    <row r="16" spans="1:19" s="29" customFormat="1" ht="15.9" customHeight="1" x14ac:dyDescent="0.3">
      <c r="A16" s="22">
        <v>3</v>
      </c>
      <c r="B16" s="53">
        <v>5.3410526315789486</v>
      </c>
      <c r="C16" s="53">
        <v>5.3377647058823507</v>
      </c>
      <c r="D16" s="100">
        <v>5.3694999999999995</v>
      </c>
      <c r="E16" s="53">
        <v>5.3239999999999998</v>
      </c>
      <c r="F16" s="53">
        <v>5.4086956521739156</v>
      </c>
      <c r="G16" s="53">
        <v>5.3025000000000011</v>
      </c>
      <c r="H16" s="53">
        <v>5.3440000000000003</v>
      </c>
      <c r="I16" s="53">
        <v>5.25</v>
      </c>
      <c r="J16" s="53">
        <v>5.37</v>
      </c>
      <c r="K16" s="53">
        <v>5.3678571428571447</v>
      </c>
      <c r="L16" s="52">
        <v>5.3</v>
      </c>
      <c r="M16" s="54">
        <f t="shared" si="3"/>
        <v>5.3415370132492352</v>
      </c>
      <c r="N16" s="54">
        <f t="shared" si="1"/>
        <v>0.15869565217391557</v>
      </c>
      <c r="O16" s="27">
        <v>5.0999999999999996</v>
      </c>
      <c r="P16" s="28">
        <v>5.5</v>
      </c>
      <c r="Q16" s="59">
        <f t="shared" si="2"/>
        <v>101.49500296619067</v>
      </c>
      <c r="R16" s="36"/>
    </row>
    <row r="17" spans="1:18" s="29" customFormat="1" ht="15.9" customHeight="1" x14ac:dyDescent="0.3">
      <c r="A17" s="24">
        <v>4</v>
      </c>
      <c r="B17" s="53">
        <v>5.3434210526315811</v>
      </c>
      <c r="C17" s="53">
        <v>5.3377647058823507</v>
      </c>
      <c r="D17" s="100">
        <v>5.3774999999999995</v>
      </c>
      <c r="E17" s="53">
        <v>5.3360000000000003</v>
      </c>
      <c r="F17" s="53">
        <v>5.4176470588235297</v>
      </c>
      <c r="G17" s="53">
        <v>5.286363636363637</v>
      </c>
      <c r="H17" s="53">
        <v>5.3440000000000003</v>
      </c>
      <c r="I17" s="53">
        <v>5.26</v>
      </c>
      <c r="J17" s="53">
        <v>5.36</v>
      </c>
      <c r="K17" s="53">
        <v>5.3769230769230774</v>
      </c>
      <c r="L17" s="52">
        <v>5.3</v>
      </c>
      <c r="M17" s="54">
        <f t="shared" si="3"/>
        <v>5.3439619530624167</v>
      </c>
      <c r="N17" s="54">
        <f t="shared" si="1"/>
        <v>0.15764705882352992</v>
      </c>
      <c r="O17" s="27">
        <v>5.0999999999999996</v>
      </c>
      <c r="P17" s="28">
        <v>5.5</v>
      </c>
      <c r="Q17" s="59">
        <f t="shared" si="2"/>
        <v>101.54107945558337</v>
      </c>
      <c r="R17" s="36"/>
    </row>
    <row r="18" spans="1:18" s="29" customFormat="1" ht="15.9" customHeight="1" x14ac:dyDescent="0.3">
      <c r="A18" s="24">
        <v>5</v>
      </c>
      <c r="B18" s="53">
        <v>5.3508204633204626</v>
      </c>
      <c r="C18" s="53">
        <v>5.326063829787234</v>
      </c>
      <c r="D18" s="100">
        <v>5.3713333333333333</v>
      </c>
      <c r="E18" s="53">
        <v>5.3230000000000004</v>
      </c>
      <c r="F18" s="53">
        <v>5.411764705882355</v>
      </c>
      <c r="G18" s="53">
        <v>5.3394736842105273</v>
      </c>
      <c r="H18" s="53">
        <v>5.3250500000000001</v>
      </c>
      <c r="I18" s="53">
        <v>5.31</v>
      </c>
      <c r="J18" s="53">
        <v>5.35</v>
      </c>
      <c r="K18" s="53">
        <v>5.38</v>
      </c>
      <c r="L18" s="52">
        <v>5.3</v>
      </c>
      <c r="M18" s="54">
        <f t="shared" si="3"/>
        <v>5.348750601653391</v>
      </c>
      <c r="N18" s="54">
        <f t="shared" si="1"/>
        <v>0.10176470588235542</v>
      </c>
      <c r="O18" s="27">
        <v>5.0999999999999996</v>
      </c>
      <c r="P18" s="28">
        <v>5.5</v>
      </c>
      <c r="Q18" s="59">
        <f t="shared" si="2"/>
        <v>101.63206897821317</v>
      </c>
      <c r="R18" s="36"/>
    </row>
    <row r="19" spans="1:18" s="29" customFormat="1" ht="15.9" customHeight="1" x14ac:dyDescent="0.3">
      <c r="A19" s="24">
        <v>6</v>
      </c>
      <c r="B19" s="53">
        <v>5.3439473684210519</v>
      </c>
      <c r="C19" s="53">
        <v>5.3272448979591811</v>
      </c>
      <c r="D19" s="100">
        <v>5.3625000000000007</v>
      </c>
      <c r="E19" s="53">
        <v>5.3109999999999999</v>
      </c>
      <c r="F19" s="53">
        <v>5.4136363636363649</v>
      </c>
      <c r="G19" s="53">
        <v>5.309166666666667</v>
      </c>
      <c r="H19" s="53">
        <v>5.3479999999999999</v>
      </c>
      <c r="I19" s="53">
        <v>5.29</v>
      </c>
      <c r="J19" s="53">
        <v>5.35</v>
      </c>
      <c r="K19" s="53">
        <v>5.4</v>
      </c>
      <c r="L19" s="52">
        <v>5.3</v>
      </c>
      <c r="M19" s="54">
        <f t="shared" si="3"/>
        <v>5.3455495296683271</v>
      </c>
      <c r="N19" s="54">
        <f t="shared" si="1"/>
        <v>0.12363636363636488</v>
      </c>
      <c r="O19" s="27">
        <v>5.0999999999999996</v>
      </c>
      <c r="P19" s="28">
        <v>5.5</v>
      </c>
      <c r="Q19" s="59">
        <f t="shared" si="2"/>
        <v>101.57124513484877</v>
      </c>
      <c r="R19" s="36"/>
    </row>
    <row r="20" spans="1:18" s="29" customFormat="1" ht="15.9" customHeight="1" x14ac:dyDescent="0.3">
      <c r="A20" s="24">
        <v>7</v>
      </c>
      <c r="B20" s="53">
        <v>5.3484374999999993</v>
      </c>
      <c r="C20" s="53">
        <v>5.3161290322580639</v>
      </c>
      <c r="D20" s="100">
        <v>5.3650000000000011</v>
      </c>
      <c r="E20" s="54">
        <v>5.3179999999999996</v>
      </c>
      <c r="F20" s="53">
        <v>5.4150000000000018</v>
      </c>
      <c r="G20" s="53">
        <v>5.3243478260869566</v>
      </c>
      <c r="H20" s="53">
        <v>5.335</v>
      </c>
      <c r="I20" s="53">
        <v>5.29</v>
      </c>
      <c r="J20" s="53">
        <v>5.37</v>
      </c>
      <c r="K20" s="53">
        <v>5.4</v>
      </c>
      <c r="L20" s="52">
        <v>5.3</v>
      </c>
      <c r="M20" s="54">
        <f t="shared" si="3"/>
        <v>5.3481914358345026</v>
      </c>
      <c r="N20" s="54">
        <f t="shared" si="1"/>
        <v>0.12500000000000178</v>
      </c>
      <c r="O20" s="27">
        <v>5.0999999999999996</v>
      </c>
      <c r="P20" s="28">
        <v>5.5</v>
      </c>
      <c r="Q20" s="59">
        <f t="shared" si="2"/>
        <v>101.62144422052528</v>
      </c>
      <c r="R20" s="36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20"/>
  <sheetViews>
    <sheetView zoomScale="80" workbookViewId="0">
      <selection activeCell="V27" sqref="V27"/>
    </sheetView>
  </sheetViews>
  <sheetFormatPr defaultRowHeight="13.2" x14ac:dyDescent="0.2"/>
  <cols>
    <col min="1" max="1" width="3.6640625" customWidth="1"/>
    <col min="2" max="2" width="8.44140625" customWidth="1"/>
    <col min="4" max="5" width="8.77734375" customWidth="1"/>
    <col min="6" max="6" width="9.44140625" customWidth="1"/>
    <col min="7" max="8" width="8.77734375" customWidth="1"/>
    <col min="9" max="9" width="10.6640625" customWidth="1"/>
    <col min="10" max="10" width="8.6640625" customWidth="1"/>
    <col min="11" max="11" width="9.33203125" customWidth="1"/>
    <col min="12" max="12" width="7.44140625" style="2" customWidth="1"/>
    <col min="13" max="13" width="9.77734375" style="2" customWidth="1"/>
    <col min="14" max="14" width="7.88671875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8" t="s">
        <v>57</v>
      </c>
    </row>
    <row r="2" spans="1:18" ht="16.2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104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16"/>
      <c r="G3" s="120">
        <v>88.072463768115952</v>
      </c>
      <c r="H3" s="120"/>
      <c r="I3" s="120">
        <v>88.5</v>
      </c>
      <c r="J3" s="120"/>
      <c r="K3" s="120"/>
      <c r="L3" s="50">
        <v>88</v>
      </c>
      <c r="M3" s="47">
        <f t="shared" ref="M3" si="0">AVERAGE(B3:K3)</f>
        <v>88.286231884057969</v>
      </c>
      <c r="N3" s="47">
        <f t="shared" ref="N3:N20" si="1">MAX(B3:K3)-MIN(B3:K3)</f>
        <v>0.42753623188404788</v>
      </c>
      <c r="O3" s="45">
        <v>79</v>
      </c>
      <c r="P3" s="46">
        <v>97</v>
      </c>
      <c r="Q3" s="59">
        <f>M3/M3*100</f>
        <v>100</v>
      </c>
    </row>
    <row r="4" spans="1:18" ht="15.9" customHeight="1" x14ac:dyDescent="0.3">
      <c r="A4" s="22">
        <v>3</v>
      </c>
      <c r="B4" s="52">
        <v>91</v>
      </c>
      <c r="C4" s="52"/>
      <c r="D4" s="193">
        <v>87.2</v>
      </c>
      <c r="E4" s="47"/>
      <c r="F4" s="47">
        <v>88.05</v>
      </c>
      <c r="G4" s="47">
        <v>90.602564102564116</v>
      </c>
      <c r="H4" s="47"/>
      <c r="I4" s="47">
        <v>88.6</v>
      </c>
      <c r="J4" s="47">
        <v>88.32</v>
      </c>
      <c r="K4" s="47"/>
      <c r="L4" s="50">
        <v>88</v>
      </c>
      <c r="M4" s="47">
        <f t="shared" ref="M4:M9" si="2">AVERAGE(B4:K4)</f>
        <v>88.962094017094003</v>
      </c>
      <c r="N4" s="47">
        <f>MAX(B4:K4)-MIN(B4:K4)</f>
        <v>3.7999999999999972</v>
      </c>
      <c r="O4" s="45">
        <v>79</v>
      </c>
      <c r="P4" s="46">
        <v>97</v>
      </c>
      <c r="Q4" s="59">
        <f>M4/M$3*100</f>
        <v>100.76553514473652</v>
      </c>
    </row>
    <row r="5" spans="1:18" ht="15.9" customHeight="1" x14ac:dyDescent="0.3">
      <c r="A5" s="22">
        <v>4</v>
      </c>
      <c r="B5" s="52">
        <v>89.40625</v>
      </c>
      <c r="C5" s="52">
        <v>90.642528735632197</v>
      </c>
      <c r="D5" s="193">
        <v>88.211111111111109</v>
      </c>
      <c r="E5" s="47"/>
      <c r="F5" s="47">
        <v>90.05</v>
      </c>
      <c r="G5" s="47">
        <v>91.698198198198185</v>
      </c>
      <c r="H5" s="47"/>
      <c r="I5" s="47">
        <v>86.9</v>
      </c>
      <c r="J5" s="47">
        <v>88.6</v>
      </c>
      <c r="K5" s="47"/>
      <c r="L5" s="50">
        <v>88</v>
      </c>
      <c r="M5" s="47">
        <f t="shared" si="2"/>
        <v>89.358298292134492</v>
      </c>
      <c r="N5" s="47">
        <f>MAX(B5:K5)-MIN(B5:K5)</f>
        <v>4.7981981981981789</v>
      </c>
      <c r="O5" s="45">
        <v>79</v>
      </c>
      <c r="P5" s="46">
        <v>97</v>
      </c>
      <c r="Q5" s="59">
        <f>M5/M$3*100</f>
        <v>101.21430758250551</v>
      </c>
    </row>
    <row r="6" spans="1:18" ht="15.9" customHeight="1" x14ac:dyDescent="0.3">
      <c r="A6" s="22">
        <v>5</v>
      </c>
      <c r="B6" s="52">
        <v>88.8125</v>
      </c>
      <c r="C6" s="52">
        <v>88.711999999999989</v>
      </c>
      <c r="D6" s="193">
        <v>88.735294117647058</v>
      </c>
      <c r="E6" s="47"/>
      <c r="F6" s="47">
        <v>88.944444444444443</v>
      </c>
      <c r="G6" s="47">
        <v>91.580459770114928</v>
      </c>
      <c r="H6" s="47"/>
      <c r="I6" s="47">
        <v>87</v>
      </c>
      <c r="J6" s="47">
        <v>89.6</v>
      </c>
      <c r="K6" s="47"/>
      <c r="L6" s="50">
        <v>88</v>
      </c>
      <c r="M6" s="47">
        <f t="shared" si="2"/>
        <v>89.054956904600928</v>
      </c>
      <c r="N6" s="47">
        <f t="shared" si="1"/>
        <v>4.5804597701149277</v>
      </c>
      <c r="O6" s="45">
        <v>79</v>
      </c>
      <c r="P6" s="46">
        <v>97</v>
      </c>
      <c r="Q6" s="59">
        <f t="shared" ref="Q6:Q20" si="3">M6/M$3*100</f>
        <v>100.87071902848055</v>
      </c>
    </row>
    <row r="7" spans="1:18" ht="15.9" customHeight="1" x14ac:dyDescent="0.3">
      <c r="A7" s="22">
        <v>6</v>
      </c>
      <c r="B7" s="52">
        <v>87.4375</v>
      </c>
      <c r="C7" s="52">
        <v>85.692405063291091</v>
      </c>
      <c r="D7" s="193">
        <v>88.823529411764724</v>
      </c>
      <c r="E7" s="47"/>
      <c r="F7" s="47">
        <v>87.545454545454547</v>
      </c>
      <c r="G7" s="47">
        <v>87.644927536231876</v>
      </c>
      <c r="H7" s="47"/>
      <c r="I7" s="47">
        <v>86.2</v>
      </c>
      <c r="J7" s="47">
        <v>88.15</v>
      </c>
      <c r="K7" s="47"/>
      <c r="L7" s="50">
        <v>88</v>
      </c>
      <c r="M7" s="47">
        <f t="shared" si="2"/>
        <v>87.356259508106035</v>
      </c>
      <c r="N7" s="47">
        <f>MAX(B7:K7)-MIN(B7:K7)</f>
        <v>3.1311243484736337</v>
      </c>
      <c r="O7" s="45">
        <v>79</v>
      </c>
      <c r="P7" s="46">
        <v>97</v>
      </c>
      <c r="Q7" s="59">
        <f>M7/M$3*100</f>
        <v>98.9466394067274</v>
      </c>
    </row>
    <row r="8" spans="1:18" ht="15.9" customHeight="1" x14ac:dyDescent="0.3">
      <c r="A8" s="22">
        <v>7</v>
      </c>
      <c r="B8" s="52">
        <v>86.625</v>
      </c>
      <c r="C8" s="52">
        <v>84.983529411764692</v>
      </c>
      <c r="D8" s="193">
        <v>87.972222222222214</v>
      </c>
      <c r="E8" s="47"/>
      <c r="F8" s="47">
        <v>87.857142857142861</v>
      </c>
      <c r="G8" s="47">
        <v>88.074074074074076</v>
      </c>
      <c r="H8" s="47"/>
      <c r="I8" s="47">
        <v>86.2</v>
      </c>
      <c r="J8" s="47">
        <v>88.12</v>
      </c>
      <c r="K8" s="47"/>
      <c r="L8" s="50">
        <v>88</v>
      </c>
      <c r="M8" s="47">
        <f t="shared" si="2"/>
        <v>87.118852652171981</v>
      </c>
      <c r="N8" s="47">
        <f t="shared" si="1"/>
        <v>3.1364705882353121</v>
      </c>
      <c r="O8" s="45">
        <v>79</v>
      </c>
      <c r="P8" s="46">
        <v>97</v>
      </c>
      <c r="Q8" s="59">
        <f t="shared" si="3"/>
        <v>98.67773354126264</v>
      </c>
    </row>
    <row r="9" spans="1:18" ht="15.9" customHeight="1" x14ac:dyDescent="0.3">
      <c r="A9" s="22">
        <v>8</v>
      </c>
      <c r="B9" s="52">
        <v>88.625</v>
      </c>
      <c r="C9" s="52">
        <v>86.268292682926869</v>
      </c>
      <c r="D9" s="193">
        <v>87.209523809523802</v>
      </c>
      <c r="E9" s="47"/>
      <c r="F9" s="47">
        <v>88.473684210526315</v>
      </c>
      <c r="G9" s="47">
        <v>87.942307692307693</v>
      </c>
      <c r="H9" s="47"/>
      <c r="I9" s="47">
        <v>86.2</v>
      </c>
      <c r="J9" s="47">
        <v>89.22</v>
      </c>
      <c r="K9" s="47"/>
      <c r="L9" s="50">
        <v>88</v>
      </c>
      <c r="M9" s="47">
        <f t="shared" si="2"/>
        <v>87.705544056469236</v>
      </c>
      <c r="N9" s="47">
        <f t="shared" si="1"/>
        <v>3.019999999999996</v>
      </c>
      <c r="O9" s="45">
        <v>79</v>
      </c>
      <c r="P9" s="46">
        <v>97</v>
      </c>
      <c r="Q9" s="59">
        <f t="shared" si="3"/>
        <v>99.342266834593957</v>
      </c>
    </row>
    <row r="10" spans="1:18" ht="15.9" customHeight="1" x14ac:dyDescent="0.3">
      <c r="A10" s="22">
        <v>9</v>
      </c>
      <c r="B10" s="52">
        <v>88.3125</v>
      </c>
      <c r="C10" s="52">
        <v>87.110256410256412</v>
      </c>
      <c r="D10" s="193">
        <v>86.873333333333306</v>
      </c>
      <c r="E10" s="47"/>
      <c r="F10" s="47">
        <v>88.61904761904762</v>
      </c>
      <c r="G10" s="47">
        <v>83.304347826086953</v>
      </c>
      <c r="H10" s="47"/>
      <c r="I10" s="47">
        <v>85.6</v>
      </c>
      <c r="J10" s="47">
        <v>87.58</v>
      </c>
      <c r="K10" s="47"/>
      <c r="L10" s="50">
        <v>88</v>
      </c>
      <c r="M10" s="47">
        <f t="shared" ref="M10:M20" si="4">AVERAGE(B10:K10)</f>
        <v>86.771355026960606</v>
      </c>
      <c r="N10" s="47">
        <f t="shared" si="1"/>
        <v>5.314699792960667</v>
      </c>
      <c r="O10" s="45">
        <v>79</v>
      </c>
      <c r="P10" s="46">
        <v>97</v>
      </c>
      <c r="Q10" s="59">
        <f>M10/M$3*100</f>
        <v>98.28413012451729</v>
      </c>
    </row>
    <row r="11" spans="1:18" ht="15.9" customHeight="1" x14ac:dyDescent="0.3">
      <c r="A11" s="22">
        <v>10</v>
      </c>
      <c r="B11" s="52">
        <v>88.533333333333331</v>
      </c>
      <c r="C11" s="52">
        <v>84.914084507042276</v>
      </c>
      <c r="D11" s="193">
        <v>87.306666666666644</v>
      </c>
      <c r="E11" s="47"/>
      <c r="F11" s="47">
        <v>89.523809523809518</v>
      </c>
      <c r="G11" s="47">
        <v>81.568965517241381</v>
      </c>
      <c r="H11" s="47"/>
      <c r="I11" s="47">
        <v>86.2</v>
      </c>
      <c r="J11" s="47">
        <v>86.89</v>
      </c>
      <c r="K11" s="47"/>
      <c r="L11" s="50">
        <v>88</v>
      </c>
      <c r="M11" s="47">
        <f t="shared" si="4"/>
        <v>86.419551364013302</v>
      </c>
      <c r="N11" s="47">
        <f t="shared" si="1"/>
        <v>7.9548440065681376</v>
      </c>
      <c r="O11" s="45">
        <v>79</v>
      </c>
      <c r="P11" s="46">
        <v>97</v>
      </c>
      <c r="Q11" s="59">
        <f>M11/M$3*100</f>
        <v>97.885649347345478</v>
      </c>
    </row>
    <row r="12" spans="1:18" ht="15.9" customHeight="1" x14ac:dyDescent="0.3">
      <c r="A12" s="22">
        <v>11</v>
      </c>
      <c r="B12" s="52">
        <v>88.921052631578945</v>
      </c>
      <c r="C12" s="52">
        <v>87.370833333333323</v>
      </c>
      <c r="D12" s="193">
        <v>87.853333333333339</v>
      </c>
      <c r="E12" s="47"/>
      <c r="F12" s="47">
        <v>87.5</v>
      </c>
      <c r="G12" s="47">
        <v>81.518518518518519</v>
      </c>
      <c r="H12" s="47"/>
      <c r="I12" s="47">
        <v>84.2</v>
      </c>
      <c r="J12" s="47">
        <v>87.15</v>
      </c>
      <c r="K12" s="47"/>
      <c r="L12" s="50">
        <v>88</v>
      </c>
      <c r="M12" s="47">
        <f t="shared" si="4"/>
        <v>86.359105402394874</v>
      </c>
      <c r="N12" s="47">
        <f t="shared" si="1"/>
        <v>7.4025341130604261</v>
      </c>
      <c r="O12" s="45">
        <v>79</v>
      </c>
      <c r="P12" s="46">
        <v>97</v>
      </c>
      <c r="Q12" s="59">
        <f t="shared" si="3"/>
        <v>97.817183449177108</v>
      </c>
    </row>
    <row r="13" spans="1:18" ht="15.9" customHeight="1" x14ac:dyDescent="0.3">
      <c r="A13" s="22">
        <v>12</v>
      </c>
      <c r="B13" s="52">
        <v>88.5</v>
      </c>
      <c r="C13" s="52">
        <v>88.297260273972583</v>
      </c>
      <c r="D13" s="193">
        <v>88.577777777777797</v>
      </c>
      <c r="E13" s="47"/>
      <c r="F13" s="47">
        <v>88.7</v>
      </c>
      <c r="G13" s="47">
        <v>88.986486486486484</v>
      </c>
      <c r="H13" s="47"/>
      <c r="I13" s="47">
        <v>86.2</v>
      </c>
      <c r="J13" s="47">
        <v>89.44</v>
      </c>
      <c r="K13" s="47"/>
      <c r="L13" s="50">
        <v>88</v>
      </c>
      <c r="M13" s="47">
        <f t="shared" si="4"/>
        <v>88.385932076890995</v>
      </c>
      <c r="N13" s="47">
        <f t="shared" si="1"/>
        <v>3.2399999999999949</v>
      </c>
      <c r="O13" s="45">
        <v>79</v>
      </c>
      <c r="P13" s="46">
        <v>97</v>
      </c>
      <c r="Q13" s="59">
        <f t="shared" si="3"/>
        <v>100.11292835893593</v>
      </c>
    </row>
    <row r="14" spans="1:18" ht="15.9" customHeight="1" x14ac:dyDescent="0.3">
      <c r="A14" s="22">
        <v>1</v>
      </c>
      <c r="B14" s="52">
        <v>88.078947368421055</v>
      </c>
      <c r="C14" s="52">
        <v>88.064705882352939</v>
      </c>
      <c r="D14" s="193">
        <v>90.179999999999993</v>
      </c>
      <c r="E14" s="47"/>
      <c r="F14" s="47">
        <v>88.352941176470594</v>
      </c>
      <c r="G14" s="47">
        <v>88.857142857142861</v>
      </c>
      <c r="H14" s="47"/>
      <c r="I14" s="47">
        <v>85</v>
      </c>
      <c r="J14" s="47">
        <v>89.33</v>
      </c>
      <c r="K14" s="47"/>
      <c r="L14" s="50">
        <v>88</v>
      </c>
      <c r="M14" s="47">
        <f t="shared" si="4"/>
        <v>88.266248183483938</v>
      </c>
      <c r="N14" s="47">
        <f t="shared" si="1"/>
        <v>5.1799999999999926</v>
      </c>
      <c r="O14" s="45">
        <v>79</v>
      </c>
      <c r="P14" s="46">
        <v>97</v>
      </c>
      <c r="Q14" s="59">
        <f t="shared" si="3"/>
        <v>99.977364873154542</v>
      </c>
    </row>
    <row r="15" spans="1:18" ht="15.9" customHeight="1" x14ac:dyDescent="0.3">
      <c r="A15" s="22">
        <v>2</v>
      </c>
      <c r="B15" s="52">
        <v>88.555984555984551</v>
      </c>
      <c r="C15" s="52">
        <v>87.523943661971842</v>
      </c>
      <c r="D15" s="193">
        <v>89.15384615384616</v>
      </c>
      <c r="E15" s="208"/>
      <c r="F15" s="47">
        <v>88.533333333333331</v>
      </c>
      <c r="G15" s="47">
        <v>88.462962962962962</v>
      </c>
      <c r="H15" s="47"/>
      <c r="I15" s="47">
        <v>84.8</v>
      </c>
      <c r="J15" s="47">
        <v>88.4</v>
      </c>
      <c r="K15" s="47"/>
      <c r="L15" s="50">
        <v>88</v>
      </c>
      <c r="M15" s="47">
        <f t="shared" si="4"/>
        <v>87.918581524014115</v>
      </c>
      <c r="N15" s="47">
        <f t="shared" si="1"/>
        <v>4.3538461538461632</v>
      </c>
      <c r="O15" s="45">
        <v>79</v>
      </c>
      <c r="P15" s="46">
        <v>97</v>
      </c>
      <c r="Q15" s="59">
        <f t="shared" si="3"/>
        <v>99.583569994779396</v>
      </c>
      <c r="R15" s="7"/>
    </row>
    <row r="16" spans="1:18" ht="15.9" customHeight="1" x14ac:dyDescent="0.3">
      <c r="A16" s="22">
        <v>3</v>
      </c>
      <c r="B16" s="52">
        <v>88.71052631578948</v>
      </c>
      <c r="C16" s="52">
        <v>87.018181818181816</v>
      </c>
      <c r="D16" s="47">
        <v>88.594117647058837</v>
      </c>
      <c r="E16" s="52"/>
      <c r="F16" s="52">
        <v>88.173913043478265</v>
      </c>
      <c r="G16" s="52">
        <v>88.069444444444443</v>
      </c>
      <c r="H16" s="52"/>
      <c r="I16" s="52">
        <v>85.6</v>
      </c>
      <c r="J16" s="52">
        <v>89.12</v>
      </c>
      <c r="K16" s="52"/>
      <c r="L16" s="50">
        <v>88</v>
      </c>
      <c r="M16" s="47">
        <f t="shared" si="4"/>
        <v>87.898026181278979</v>
      </c>
      <c r="N16" s="47">
        <f t="shared" si="1"/>
        <v>3.5200000000000102</v>
      </c>
      <c r="O16" s="45">
        <v>79</v>
      </c>
      <c r="P16" s="46">
        <v>97</v>
      </c>
      <c r="Q16" s="59">
        <f t="shared" si="3"/>
        <v>99.560287380609012</v>
      </c>
      <c r="R16" s="7"/>
    </row>
    <row r="17" spans="1:18" ht="15.9" customHeight="1" x14ac:dyDescent="0.3">
      <c r="A17" s="24">
        <v>4</v>
      </c>
      <c r="B17" s="52">
        <v>89.5</v>
      </c>
      <c r="C17" s="52">
        <v>87.018181818181816</v>
      </c>
      <c r="D17" s="47">
        <v>88.137499999999989</v>
      </c>
      <c r="E17" s="211"/>
      <c r="F17" s="52">
        <v>88.529411764705884</v>
      </c>
      <c r="G17" s="52">
        <v>87.928571428571431</v>
      </c>
      <c r="H17" s="52"/>
      <c r="I17" s="52">
        <v>86.1</v>
      </c>
      <c r="J17" s="52">
        <v>88.48</v>
      </c>
      <c r="K17" s="52"/>
      <c r="L17" s="50">
        <v>88</v>
      </c>
      <c r="M17" s="47">
        <f t="shared" si="4"/>
        <v>87.956237858779886</v>
      </c>
      <c r="N17" s="47">
        <f t="shared" si="1"/>
        <v>3.4000000000000057</v>
      </c>
      <c r="O17" s="45">
        <v>79</v>
      </c>
      <c r="P17" s="46">
        <v>97</v>
      </c>
      <c r="Q17" s="59">
        <f t="shared" si="3"/>
        <v>99.626222551086514</v>
      </c>
      <c r="R17" s="7"/>
    </row>
    <row r="18" spans="1:18" ht="15.9" customHeight="1" x14ac:dyDescent="0.3">
      <c r="A18" s="24">
        <v>5</v>
      </c>
      <c r="B18" s="52">
        <v>88.779922779922785</v>
      </c>
      <c r="C18" s="52">
        <v>91.716249999999931</v>
      </c>
      <c r="D18" s="47">
        <v>88.094117647058837</v>
      </c>
      <c r="E18" s="211"/>
      <c r="F18" s="52">
        <v>87.17647058823529</v>
      </c>
      <c r="G18" s="52">
        <v>87.223684210526315</v>
      </c>
      <c r="H18" s="52"/>
      <c r="I18" s="52">
        <v>85.8</v>
      </c>
      <c r="J18" s="52">
        <v>86.23</v>
      </c>
      <c r="K18" s="52"/>
      <c r="L18" s="50">
        <v>88</v>
      </c>
      <c r="M18" s="47">
        <f t="shared" si="4"/>
        <v>87.860063603677602</v>
      </c>
      <c r="N18" s="47">
        <f t="shared" si="1"/>
        <v>5.9162499999999341</v>
      </c>
      <c r="O18" s="45">
        <v>79</v>
      </c>
      <c r="P18" s="46">
        <v>97</v>
      </c>
      <c r="Q18" s="59">
        <f t="shared" si="3"/>
        <v>99.517287949337302</v>
      </c>
      <c r="R18" s="7"/>
    </row>
    <row r="19" spans="1:18" ht="15.9" customHeight="1" x14ac:dyDescent="0.3">
      <c r="A19" s="24">
        <v>6</v>
      </c>
      <c r="B19" s="52">
        <v>88.34210526315789</v>
      </c>
      <c r="C19" s="52">
        <v>91.00344827586207</v>
      </c>
      <c r="D19" s="47">
        <v>87.557894736842101</v>
      </c>
      <c r="E19" s="211"/>
      <c r="F19" s="52">
        <v>88.227272727272734</v>
      </c>
      <c r="G19" s="52">
        <v>87.59615384615384</v>
      </c>
      <c r="H19" s="52"/>
      <c r="I19" s="52">
        <v>85.7</v>
      </c>
      <c r="J19" s="52">
        <v>84.98</v>
      </c>
      <c r="K19" s="52"/>
      <c r="L19" s="50">
        <v>88</v>
      </c>
      <c r="M19" s="47">
        <f t="shared" si="4"/>
        <v>87.629553549898375</v>
      </c>
      <c r="N19" s="47">
        <f t="shared" si="1"/>
        <v>6.0234482758620658</v>
      </c>
      <c r="O19" s="45">
        <v>79</v>
      </c>
      <c r="P19" s="46">
        <v>97</v>
      </c>
      <c r="Q19" s="59">
        <f t="shared" si="3"/>
        <v>99.256193949899256</v>
      </c>
      <c r="R19" s="7"/>
    </row>
    <row r="20" spans="1:18" ht="15.9" customHeight="1" x14ac:dyDescent="0.3">
      <c r="A20" s="24">
        <v>7</v>
      </c>
      <c r="B20" s="52">
        <v>89.40625</v>
      </c>
      <c r="C20" s="52">
        <v>86.808450704225336</v>
      </c>
      <c r="D20" s="47">
        <v>86.205555555555577</v>
      </c>
      <c r="E20" s="217"/>
      <c r="F20" s="52">
        <v>87.4</v>
      </c>
      <c r="G20" s="52">
        <v>90.108695652173907</v>
      </c>
      <c r="H20" s="52"/>
      <c r="I20" s="52">
        <v>86.7</v>
      </c>
      <c r="J20" s="52">
        <v>84.08</v>
      </c>
      <c r="K20" s="52"/>
      <c r="L20" s="50">
        <v>88</v>
      </c>
      <c r="M20" s="47">
        <f t="shared" si="4"/>
        <v>87.244135987422126</v>
      </c>
      <c r="N20" s="47">
        <f t="shared" si="1"/>
        <v>6.0286956521739086</v>
      </c>
      <c r="O20" s="45">
        <v>79</v>
      </c>
      <c r="P20" s="46">
        <v>97</v>
      </c>
      <c r="Q20" s="59">
        <f t="shared" si="3"/>
        <v>98.819639399714816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B21"/>
  <sheetViews>
    <sheetView tabSelected="1" topLeftCell="A4" zoomScale="80" workbookViewId="0">
      <selection activeCell="W29" sqref="W29"/>
    </sheetView>
  </sheetViews>
  <sheetFormatPr defaultRowHeight="13.2" x14ac:dyDescent="0.2"/>
  <cols>
    <col min="1" max="1" width="3.6640625" customWidth="1"/>
    <col min="2" max="2" width="9.21875" customWidth="1"/>
    <col min="3" max="3" width="9.109375" customWidth="1"/>
    <col min="4" max="5" width="9.21875" customWidth="1"/>
    <col min="6" max="6" width="9.33203125" customWidth="1"/>
    <col min="7" max="8" width="9.21875" customWidth="1"/>
    <col min="9" max="10" width="10.6640625" customWidth="1"/>
    <col min="11" max="11" width="9.77734375" customWidth="1"/>
    <col min="12" max="12" width="10.6640625" customWidth="1"/>
    <col min="13" max="13" width="9.109375" customWidth="1"/>
    <col min="14" max="14" width="7.88671875" customWidth="1"/>
    <col min="15" max="15" width="11.33203125" customWidth="1"/>
    <col min="16" max="16" width="9.33203125" customWidth="1"/>
    <col min="17" max="17" width="8.77734375" customWidth="1"/>
    <col min="18" max="21" width="3.441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8" ht="20.100000000000001" customHeight="1" x14ac:dyDescent="0.45">
      <c r="F1" s="18" t="s">
        <v>37</v>
      </c>
    </row>
    <row r="2" spans="1:28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123" t="s">
        <v>145</v>
      </c>
      <c r="M2" s="122" t="s">
        <v>106</v>
      </c>
      <c r="N2" s="106" t="s">
        <v>29</v>
      </c>
      <c r="O2" s="95" t="s">
        <v>41</v>
      </c>
      <c r="P2" s="95" t="s">
        <v>42</v>
      </c>
      <c r="Q2" s="106" t="s">
        <v>29</v>
      </c>
      <c r="R2" s="121" t="s">
        <v>143</v>
      </c>
      <c r="S2" s="38" t="s">
        <v>144</v>
      </c>
      <c r="T2" s="38" t="s">
        <v>43</v>
      </c>
      <c r="U2" s="38" t="s">
        <v>44</v>
      </c>
      <c r="V2" s="17" t="s">
        <v>146</v>
      </c>
    </row>
    <row r="3" spans="1:28" ht="15.9" customHeight="1" x14ac:dyDescent="0.3">
      <c r="A3" s="22">
        <v>2</v>
      </c>
      <c r="B3" s="191"/>
      <c r="C3" s="191"/>
      <c r="D3" s="191"/>
      <c r="E3" s="191"/>
      <c r="F3" s="191"/>
      <c r="G3" s="191">
        <v>61.798245614035089</v>
      </c>
      <c r="H3" s="191"/>
      <c r="I3" s="191">
        <v>81.2</v>
      </c>
      <c r="J3" s="191"/>
      <c r="K3" s="191"/>
      <c r="L3" s="67">
        <v>80</v>
      </c>
      <c r="M3" s="47">
        <f t="shared" ref="M3:M8" si="0">AVERAGE(B3,D3,F3,I3)</f>
        <v>81.2</v>
      </c>
      <c r="N3" s="47">
        <f>MAX(B3,D3,F3,I3)-MIN(B3,D3,F3,I3)</f>
        <v>0</v>
      </c>
      <c r="O3" s="50">
        <v>60</v>
      </c>
      <c r="P3" s="47">
        <f t="shared" ref="P3" si="1">AVERAGE(C3,E3,G3,H3,J3,K3)</f>
        <v>61.798245614035089</v>
      </c>
      <c r="Q3" s="47">
        <f>MAX(C3,E3,G3,H3,J3,K3)-MIN(C3,E3,G3,H3,J3,K3)</f>
        <v>0</v>
      </c>
      <c r="R3" s="27">
        <v>75</v>
      </c>
      <c r="S3" s="28">
        <v>85</v>
      </c>
      <c r="T3" s="28">
        <v>55</v>
      </c>
      <c r="U3" s="28">
        <v>65</v>
      </c>
      <c r="V3" s="59">
        <f>P3/P3*100</f>
        <v>100</v>
      </c>
    </row>
    <row r="4" spans="1:28" ht="15.9" customHeight="1" x14ac:dyDescent="0.3">
      <c r="A4" s="22">
        <v>3</v>
      </c>
      <c r="B4" s="52">
        <v>81.375</v>
      </c>
      <c r="C4" s="52"/>
      <c r="D4" s="47">
        <v>80.266666666666666</v>
      </c>
      <c r="E4" s="52">
        <v>58.270967741935479</v>
      </c>
      <c r="F4" s="52">
        <v>81.5</v>
      </c>
      <c r="G4" s="52">
        <v>61.109722222222224</v>
      </c>
      <c r="H4" s="52"/>
      <c r="I4" s="52">
        <v>80.900000000000006</v>
      </c>
      <c r="J4" s="52">
        <v>60.77</v>
      </c>
      <c r="K4" s="52">
        <v>62.9</v>
      </c>
      <c r="L4" s="67">
        <v>80</v>
      </c>
      <c r="M4" s="47">
        <f t="shared" si="0"/>
        <v>81.010416666666657</v>
      </c>
      <c r="N4" s="47">
        <f>MAX(B4,D4,F4,I4)-MIN(B4,D4,F4,I4)</f>
        <v>1.2333333333333343</v>
      </c>
      <c r="O4" s="50">
        <v>60</v>
      </c>
      <c r="P4" s="47">
        <f t="shared" ref="P4:P9" si="2">AVERAGE(C4,E4,G4,H4,J4,K4)</f>
        <v>60.762672491039432</v>
      </c>
      <c r="Q4" s="47">
        <f>MAX(C4,E4,G4,H4,J4,K4)-MIN(C4,E4,G4,H4,J4,K4)</f>
        <v>4.6290322580645196</v>
      </c>
      <c r="R4" s="27">
        <v>75</v>
      </c>
      <c r="S4" s="28">
        <v>85</v>
      </c>
      <c r="T4" s="28">
        <v>55</v>
      </c>
      <c r="U4" s="28">
        <v>65</v>
      </c>
      <c r="V4" s="59">
        <f>P4/P$3*100</f>
        <v>98.324267764066647</v>
      </c>
    </row>
    <row r="5" spans="1:28" ht="15.9" customHeight="1" x14ac:dyDescent="0.3">
      <c r="A5" s="22">
        <v>4</v>
      </c>
      <c r="B5" s="52">
        <v>81.59375</v>
      </c>
      <c r="C5" s="52">
        <v>56.8125</v>
      </c>
      <c r="D5" s="47">
        <v>80.277777777777771</v>
      </c>
      <c r="E5" s="52">
        <v>58.029032258064518</v>
      </c>
      <c r="F5" s="52">
        <v>81.400000000000006</v>
      </c>
      <c r="G5" s="52">
        <v>63.156944444444449</v>
      </c>
      <c r="H5" s="52"/>
      <c r="I5" s="52">
        <v>80.900000000000006</v>
      </c>
      <c r="J5" s="52">
        <v>60.97</v>
      </c>
      <c r="K5" s="52">
        <v>58.8</v>
      </c>
      <c r="L5" s="67">
        <v>80</v>
      </c>
      <c r="M5" s="47">
        <f t="shared" si="0"/>
        <v>81.042881944444446</v>
      </c>
      <c r="N5" s="47">
        <f>MAX(B5,D5,F5,I5)-MIN(B5,D5,F5,I5)</f>
        <v>1.3159722222222285</v>
      </c>
      <c r="O5" s="50">
        <v>60</v>
      </c>
      <c r="P5" s="47">
        <f t="shared" si="2"/>
        <v>59.55369534050179</v>
      </c>
      <c r="Q5" s="47">
        <f>MAX(C5,E5,G5,H5,J5,K5)-MIN(C5,E5,G5,H5,J5,K5)</f>
        <v>6.3444444444444485</v>
      </c>
      <c r="R5" s="27">
        <v>75</v>
      </c>
      <c r="S5" s="28">
        <v>85</v>
      </c>
      <c r="T5" s="28">
        <v>55</v>
      </c>
      <c r="U5" s="28">
        <v>65</v>
      </c>
      <c r="V5" s="59">
        <f>P5/P$3*100</f>
        <v>96.367938521181031</v>
      </c>
    </row>
    <row r="6" spans="1:28" ht="15.9" customHeight="1" x14ac:dyDescent="0.3">
      <c r="A6" s="22">
        <v>5</v>
      </c>
      <c r="B6" s="52">
        <v>81.625</v>
      </c>
      <c r="C6" s="52">
        <v>56.772368421052626</v>
      </c>
      <c r="D6" s="47">
        <v>79.352941176470594</v>
      </c>
      <c r="E6" s="52">
        <v>58.377419354838693</v>
      </c>
      <c r="F6" s="52">
        <v>80.555555555555557</v>
      </c>
      <c r="G6" s="52">
        <v>62.548275862068969</v>
      </c>
      <c r="H6" s="52">
        <v>61.462000000000003</v>
      </c>
      <c r="I6" s="52">
        <v>80.7</v>
      </c>
      <c r="J6" s="52">
        <v>61.11</v>
      </c>
      <c r="K6" s="52">
        <v>61.3</v>
      </c>
      <c r="L6" s="67">
        <v>80</v>
      </c>
      <c r="M6" s="47">
        <f t="shared" si="0"/>
        <v>80.558374183006535</v>
      </c>
      <c r="N6" s="47">
        <f>MAX(B6,D6,F6,I6)-MIN(B6,D6,F6,I6)</f>
        <v>2.2720588235294059</v>
      </c>
      <c r="O6" s="50">
        <v>60</v>
      </c>
      <c r="P6" s="47">
        <f t="shared" si="2"/>
        <v>60.261677272993388</v>
      </c>
      <c r="Q6" s="47">
        <f t="shared" ref="Q6:Q10" si="3">MAX(C6,E6,G6,H6,J6,K6)-MIN(C6,E6,G6,H6,J6,K6)</f>
        <v>5.7759074410163436</v>
      </c>
      <c r="R6" s="27">
        <v>75</v>
      </c>
      <c r="S6" s="28">
        <v>85</v>
      </c>
      <c r="T6" s="28">
        <v>55</v>
      </c>
      <c r="U6" s="28">
        <v>65</v>
      </c>
      <c r="V6" s="59">
        <f>P6/P$3*100</f>
        <v>97.513572876100014</v>
      </c>
    </row>
    <row r="7" spans="1:28" ht="15.9" customHeight="1" x14ac:dyDescent="0.3">
      <c r="A7" s="22">
        <v>6</v>
      </c>
      <c r="B7" s="52">
        <v>80.84375</v>
      </c>
      <c r="C7" s="52">
        <v>58.067500000000031</v>
      </c>
      <c r="D7" s="47">
        <v>79.45</v>
      </c>
      <c r="E7" s="52">
        <v>58.950000000000017</v>
      </c>
      <c r="F7" s="52">
        <v>80.772727272727266</v>
      </c>
      <c r="G7" s="52">
        <v>62.096969696969701</v>
      </c>
      <c r="H7" s="52">
        <v>61.231000000000002</v>
      </c>
      <c r="I7" s="52">
        <v>80</v>
      </c>
      <c r="J7" s="52">
        <v>59.77</v>
      </c>
      <c r="K7" s="52">
        <v>57.4</v>
      </c>
      <c r="L7" s="67">
        <v>80</v>
      </c>
      <c r="M7" s="47">
        <f t="shared" si="0"/>
        <v>80.26661931818181</v>
      </c>
      <c r="N7" s="47">
        <f>MAX(B7,D7,F7,I7)-MIN(B7,D7,F7,I7)</f>
        <v>1.3937499999999972</v>
      </c>
      <c r="O7" s="50">
        <v>60</v>
      </c>
      <c r="P7" s="47">
        <f t="shared" si="2"/>
        <v>59.585911616161617</v>
      </c>
      <c r="Q7" s="47">
        <f>MAX(C7,E7,G7,H7,J7,K7)-MIN(C7,E7,G7,H7,J7,K7)</f>
        <v>4.6969696969697026</v>
      </c>
      <c r="R7" s="27">
        <v>75</v>
      </c>
      <c r="S7" s="28">
        <v>85</v>
      </c>
      <c r="T7" s="28">
        <v>55</v>
      </c>
      <c r="U7" s="28">
        <v>65</v>
      </c>
      <c r="V7" s="59">
        <f>P7/P$3*100</f>
        <v>96.420069896982596</v>
      </c>
    </row>
    <row r="8" spans="1:28" ht="15.9" customHeight="1" x14ac:dyDescent="0.3">
      <c r="A8" s="22">
        <v>7</v>
      </c>
      <c r="B8" s="52">
        <v>80.28125</v>
      </c>
      <c r="C8" s="52">
        <v>58.221590909090885</v>
      </c>
      <c r="D8" s="47">
        <v>79.142857142857139</v>
      </c>
      <c r="E8" s="52">
        <v>59.648387096774201</v>
      </c>
      <c r="F8" s="52">
        <v>81.142857142857139</v>
      </c>
      <c r="G8" s="52">
        <v>62.911538461538449</v>
      </c>
      <c r="H8" s="52">
        <v>61.55</v>
      </c>
      <c r="I8" s="52">
        <v>79.900000000000006</v>
      </c>
      <c r="J8" s="52">
        <v>60.91</v>
      </c>
      <c r="K8" s="52">
        <v>61.1</v>
      </c>
      <c r="L8" s="67">
        <v>80</v>
      </c>
      <c r="M8" s="47">
        <f t="shared" si="0"/>
        <v>80.116741071428578</v>
      </c>
      <c r="N8" s="47">
        <f t="shared" ref="N8" si="4">MAX(B8,D8,F8,I8)-MIN(B8,D8,F8,I8)</f>
        <v>2</v>
      </c>
      <c r="O8" s="50">
        <v>60</v>
      </c>
      <c r="P8" s="47">
        <f t="shared" si="2"/>
        <v>60.723586077900585</v>
      </c>
      <c r="Q8" s="47">
        <f t="shared" si="3"/>
        <v>4.6899475524475633</v>
      </c>
      <c r="R8" s="27">
        <v>75</v>
      </c>
      <c r="S8" s="28">
        <v>85</v>
      </c>
      <c r="T8" s="28">
        <v>55</v>
      </c>
      <c r="U8" s="28">
        <v>65</v>
      </c>
      <c r="V8" s="59">
        <f t="shared" ref="V8:V17" si="5">P8/P$3*100</f>
        <v>98.261019345360779</v>
      </c>
    </row>
    <row r="9" spans="1:28" ht="15.9" customHeight="1" x14ac:dyDescent="0.3">
      <c r="A9" s="22">
        <v>8</v>
      </c>
      <c r="B9" s="52">
        <v>80.84375</v>
      </c>
      <c r="C9" s="52">
        <v>58.714634146341446</v>
      </c>
      <c r="D9" s="47">
        <v>75.526315789473685</v>
      </c>
      <c r="E9" s="52">
        <v>59.683870967741939</v>
      </c>
      <c r="F9" s="52">
        <v>81.21052631578948</v>
      </c>
      <c r="G9" s="52">
        <v>62.896153846153844</v>
      </c>
      <c r="H9" s="52">
        <v>61.518999999999998</v>
      </c>
      <c r="I9" s="52">
        <v>79.599999999999994</v>
      </c>
      <c r="J9" s="52">
        <v>61.21</v>
      </c>
      <c r="K9" s="52">
        <v>60.4</v>
      </c>
      <c r="L9" s="67">
        <v>80</v>
      </c>
      <c r="M9" s="47">
        <f t="shared" ref="M9:M20" si="6">AVERAGE(B9,D9,F9,I9)</f>
        <v>79.295148026315786</v>
      </c>
      <c r="N9" s="47">
        <f t="shared" ref="N9:N20" si="7">MAX(B9,D9,F9,I9)-MIN(B9,D9,F9,I9)</f>
        <v>5.6842105263157947</v>
      </c>
      <c r="O9" s="50">
        <v>60</v>
      </c>
      <c r="P9" s="47">
        <f t="shared" si="2"/>
        <v>60.737276493372867</v>
      </c>
      <c r="Q9" s="47">
        <f t="shared" si="3"/>
        <v>4.181519699812398</v>
      </c>
      <c r="R9" s="27">
        <v>75</v>
      </c>
      <c r="S9" s="28">
        <v>85</v>
      </c>
      <c r="T9" s="28">
        <v>55</v>
      </c>
      <c r="U9" s="28">
        <v>65</v>
      </c>
      <c r="V9" s="59">
        <f t="shared" si="5"/>
        <v>98.283172750099453</v>
      </c>
    </row>
    <row r="10" spans="1:28" ht="15.9" customHeight="1" x14ac:dyDescent="0.3">
      <c r="A10" s="22">
        <v>9</v>
      </c>
      <c r="B10" s="52">
        <v>79.90625</v>
      </c>
      <c r="C10" s="52">
        <v>59.485897435897428</v>
      </c>
      <c r="D10" s="47">
        <v>79.470588235294116</v>
      </c>
      <c r="E10" s="52">
        <v>59.56333333333334</v>
      </c>
      <c r="F10" s="52">
        <v>80.476190476190482</v>
      </c>
      <c r="G10" s="52">
        <v>63.131249999999987</v>
      </c>
      <c r="H10" s="52">
        <v>61.210999999999999</v>
      </c>
      <c r="I10" s="52">
        <v>76.8</v>
      </c>
      <c r="J10" s="52">
        <v>61.64</v>
      </c>
      <c r="K10" s="52">
        <v>61.4</v>
      </c>
      <c r="L10" s="67">
        <v>80</v>
      </c>
      <c r="M10" s="47">
        <f t="shared" si="6"/>
        <v>79.163257177871145</v>
      </c>
      <c r="N10" s="47">
        <f t="shared" si="7"/>
        <v>3.6761904761904844</v>
      </c>
      <c r="O10" s="50">
        <v>60</v>
      </c>
      <c r="P10" s="47">
        <f t="shared" ref="P10:P20" si="8">AVERAGE(C10,E10,G10,H10,J10,K10)</f>
        <v>61.071913461538458</v>
      </c>
      <c r="Q10" s="47">
        <f t="shared" si="3"/>
        <v>3.6453525641025593</v>
      </c>
      <c r="R10" s="27">
        <v>75</v>
      </c>
      <c r="S10" s="28">
        <v>85</v>
      </c>
      <c r="T10" s="28">
        <v>55</v>
      </c>
      <c r="U10" s="28">
        <v>65</v>
      </c>
      <c r="V10" s="59">
        <f t="shared" si="5"/>
        <v>98.824671889501545</v>
      </c>
    </row>
    <row r="11" spans="1:28" ht="15.9" customHeight="1" x14ac:dyDescent="0.3">
      <c r="A11" s="22">
        <v>10</v>
      </c>
      <c r="B11" s="52">
        <v>80</v>
      </c>
      <c r="C11" s="52">
        <v>59.214084507042237</v>
      </c>
      <c r="D11" s="47">
        <v>80.3</v>
      </c>
      <c r="E11" s="52">
        <v>59.548387096774192</v>
      </c>
      <c r="F11" s="52">
        <v>80.333333333333329</v>
      </c>
      <c r="G11" s="52">
        <v>63.123333333333335</v>
      </c>
      <c r="H11" s="52">
        <v>60.518999999999998</v>
      </c>
      <c r="I11" s="52">
        <v>79.8</v>
      </c>
      <c r="J11" s="52">
        <v>60.92</v>
      </c>
      <c r="K11" s="52">
        <v>61.75</v>
      </c>
      <c r="L11" s="67">
        <v>80</v>
      </c>
      <c r="M11" s="47">
        <f t="shared" si="6"/>
        <v>80.108333333333334</v>
      </c>
      <c r="N11" s="47">
        <f t="shared" si="7"/>
        <v>0.53333333333333144</v>
      </c>
      <c r="O11" s="50">
        <v>60</v>
      </c>
      <c r="P11" s="47">
        <f t="shared" si="8"/>
        <v>60.845800822858301</v>
      </c>
      <c r="Q11" s="47">
        <f t="shared" ref="Q11:Q20" si="9">MAX(C11,E11,G11,H11,J11,K11)-MIN(C11,E11,G11,H11,J11,K11)</f>
        <v>3.9092488262910976</v>
      </c>
      <c r="R11" s="27">
        <v>75</v>
      </c>
      <c r="S11" s="28">
        <v>85</v>
      </c>
      <c r="T11" s="28">
        <v>55</v>
      </c>
      <c r="U11" s="28">
        <v>65</v>
      </c>
      <c r="V11" s="59">
        <f t="shared" si="5"/>
        <v>98.45878344649887</v>
      </c>
    </row>
    <row r="12" spans="1:28" ht="15.9" customHeight="1" x14ac:dyDescent="0.3">
      <c r="A12" s="22">
        <v>11</v>
      </c>
      <c r="B12" s="52">
        <v>80.10526315789474</v>
      </c>
      <c r="C12" s="52">
        <v>56.31805555555556</v>
      </c>
      <c r="D12" s="47">
        <v>80.263157894736835</v>
      </c>
      <c r="E12" s="52">
        <v>59.999999999999993</v>
      </c>
      <c r="F12" s="52">
        <v>80.888888888888886</v>
      </c>
      <c r="G12" s="52">
        <v>60.257692307692309</v>
      </c>
      <c r="H12" s="52">
        <v>60.725999999999999</v>
      </c>
      <c r="I12" s="52">
        <v>78.599999999999994</v>
      </c>
      <c r="J12" s="52">
        <v>61.18</v>
      </c>
      <c r="K12" s="52">
        <v>62</v>
      </c>
      <c r="L12" s="67">
        <v>80</v>
      </c>
      <c r="M12" s="47">
        <f t="shared" si="6"/>
        <v>79.96432748538011</v>
      </c>
      <c r="N12" s="47">
        <f t="shared" si="7"/>
        <v>2.2888888888888914</v>
      </c>
      <c r="O12" s="50">
        <v>60</v>
      </c>
      <c r="P12" s="47">
        <f t="shared" si="8"/>
        <v>60.080291310541305</v>
      </c>
      <c r="Q12" s="47">
        <f t="shared" si="9"/>
        <v>5.68194444444444</v>
      </c>
      <c r="R12" s="27">
        <v>75</v>
      </c>
      <c r="S12" s="28">
        <v>85</v>
      </c>
      <c r="T12" s="28">
        <v>55</v>
      </c>
      <c r="U12" s="28">
        <v>65</v>
      </c>
      <c r="V12" s="59">
        <f t="shared" si="5"/>
        <v>97.220059750201685</v>
      </c>
    </row>
    <row r="13" spans="1:28" ht="15.9" customHeight="1" x14ac:dyDescent="0.6">
      <c r="A13" s="22">
        <v>12</v>
      </c>
      <c r="B13" s="52">
        <v>80.631578947368425</v>
      </c>
      <c r="C13" s="52">
        <v>54.82297297297297</v>
      </c>
      <c r="D13" s="47">
        <v>79.611111111111114</v>
      </c>
      <c r="E13" s="52">
        <v>60.0741935483871</v>
      </c>
      <c r="F13" s="52">
        <v>81.25</v>
      </c>
      <c r="G13" s="52">
        <v>59.313963963963957</v>
      </c>
      <c r="H13" s="52">
        <v>61.314</v>
      </c>
      <c r="I13" s="52">
        <v>76.099999999999994</v>
      </c>
      <c r="J13" s="52">
        <v>61.39</v>
      </c>
      <c r="K13" s="52">
        <v>64.5</v>
      </c>
      <c r="L13" s="67">
        <v>80</v>
      </c>
      <c r="M13" s="47">
        <f t="shared" si="6"/>
        <v>79.398172514619887</v>
      </c>
      <c r="N13" s="47">
        <f t="shared" si="7"/>
        <v>5.1500000000000057</v>
      </c>
      <c r="O13" s="50">
        <v>60</v>
      </c>
      <c r="P13" s="47">
        <f t="shared" si="8"/>
        <v>60.23585508088734</v>
      </c>
      <c r="Q13" s="47">
        <f t="shared" si="9"/>
        <v>9.6770270270270302</v>
      </c>
      <c r="R13" s="27">
        <v>75</v>
      </c>
      <c r="S13" s="28">
        <v>85</v>
      </c>
      <c r="T13" s="28">
        <v>55</v>
      </c>
      <c r="U13" s="28">
        <v>65</v>
      </c>
      <c r="V13" s="59">
        <f t="shared" si="5"/>
        <v>97.47178820753949</v>
      </c>
      <c r="AB13" s="92"/>
    </row>
    <row r="14" spans="1:28" ht="15.9" customHeight="1" x14ac:dyDescent="0.3">
      <c r="A14" s="22">
        <v>1</v>
      </c>
      <c r="B14" s="52">
        <v>80.315789473684205</v>
      </c>
      <c r="C14" s="52">
        <v>56.063043478260873</v>
      </c>
      <c r="D14" s="47">
        <v>79.17647058823529</v>
      </c>
      <c r="E14" s="52">
        <v>59.999999999999993</v>
      </c>
      <c r="F14" s="52">
        <v>81.235294117647058</v>
      </c>
      <c r="G14" s="52">
        <v>60.602380952380955</v>
      </c>
      <c r="H14" s="52">
        <v>61.469000000000001</v>
      </c>
      <c r="I14" s="52">
        <v>76</v>
      </c>
      <c r="J14" s="52">
        <v>61.1</v>
      </c>
      <c r="K14" s="52">
        <v>63.833333333333336</v>
      </c>
      <c r="L14" s="67">
        <v>80</v>
      </c>
      <c r="M14" s="47">
        <f t="shared" si="6"/>
        <v>79.181888544891635</v>
      </c>
      <c r="N14" s="47">
        <f t="shared" si="7"/>
        <v>5.235294117647058</v>
      </c>
      <c r="O14" s="50">
        <v>60</v>
      </c>
      <c r="P14" s="47">
        <f t="shared" si="8"/>
        <v>60.511292960662523</v>
      </c>
      <c r="Q14" s="47">
        <f t="shared" si="9"/>
        <v>7.7702898550724626</v>
      </c>
      <c r="R14" s="27">
        <v>75</v>
      </c>
      <c r="S14" s="28">
        <v>85</v>
      </c>
      <c r="T14" s="28">
        <v>55</v>
      </c>
      <c r="U14" s="28">
        <v>65</v>
      </c>
      <c r="V14" s="59">
        <f t="shared" si="5"/>
        <v>97.917493222363774</v>
      </c>
    </row>
    <row r="15" spans="1:28" ht="15.9" customHeight="1" x14ac:dyDescent="0.3">
      <c r="A15" s="22">
        <v>2</v>
      </c>
      <c r="B15" s="52">
        <v>80.222007722007717</v>
      </c>
      <c r="C15" s="52">
        <v>56.578461538461525</v>
      </c>
      <c r="D15" s="47">
        <v>80.8125</v>
      </c>
      <c r="E15" s="47">
        <v>58.944000000000003</v>
      </c>
      <c r="F15" s="52">
        <v>81.266666666666666</v>
      </c>
      <c r="G15" s="52">
        <v>60.490123456790123</v>
      </c>
      <c r="H15" s="52">
        <v>60.521999999999998</v>
      </c>
      <c r="I15" s="52">
        <v>75.8</v>
      </c>
      <c r="J15" s="52">
        <v>60.98</v>
      </c>
      <c r="K15" s="52">
        <v>63.615384615384613</v>
      </c>
      <c r="L15" s="67">
        <v>80</v>
      </c>
      <c r="M15" s="47">
        <f t="shared" si="6"/>
        <v>79.525293597168599</v>
      </c>
      <c r="N15" s="47">
        <f t="shared" si="7"/>
        <v>5.4666666666666686</v>
      </c>
      <c r="O15" s="50">
        <v>60</v>
      </c>
      <c r="P15" s="47">
        <f t="shared" si="8"/>
        <v>60.188328268439385</v>
      </c>
      <c r="Q15" s="47">
        <f t="shared" si="9"/>
        <v>7.0369230769230882</v>
      </c>
      <c r="R15" s="27">
        <v>75</v>
      </c>
      <c r="S15" s="28">
        <v>85</v>
      </c>
      <c r="T15" s="28">
        <v>55</v>
      </c>
      <c r="U15" s="28">
        <v>65</v>
      </c>
      <c r="V15" s="59">
        <f t="shared" si="5"/>
        <v>97.394881797048825</v>
      </c>
      <c r="W15" s="7"/>
    </row>
    <row r="16" spans="1:28" ht="15.9" customHeight="1" x14ac:dyDescent="0.3">
      <c r="A16" s="22">
        <v>3</v>
      </c>
      <c r="B16" s="52">
        <v>80.131578947368425</v>
      </c>
      <c r="C16" s="52">
        <v>60.044444444444444</v>
      </c>
      <c r="D16" s="47">
        <v>81.090909090909093</v>
      </c>
      <c r="E16" s="52">
        <v>58.237000000000002</v>
      </c>
      <c r="F16" s="52">
        <v>80</v>
      </c>
      <c r="G16" s="52">
        <v>60.648198198198195</v>
      </c>
      <c r="H16" s="52">
        <v>61.024000000000001</v>
      </c>
      <c r="I16" s="52">
        <v>77.400000000000006</v>
      </c>
      <c r="J16" s="52">
        <v>61.19</v>
      </c>
      <c r="K16" s="52">
        <v>63.857142857142854</v>
      </c>
      <c r="L16" s="67">
        <v>80</v>
      </c>
      <c r="M16" s="47">
        <f t="shared" si="6"/>
        <v>79.655622009569385</v>
      </c>
      <c r="N16" s="47">
        <f t="shared" si="7"/>
        <v>3.6909090909090878</v>
      </c>
      <c r="O16" s="50">
        <v>60</v>
      </c>
      <c r="P16" s="47">
        <f t="shared" si="8"/>
        <v>60.833464249964244</v>
      </c>
      <c r="Q16" s="47">
        <f t="shared" si="9"/>
        <v>5.6201428571428522</v>
      </c>
      <c r="R16" s="27">
        <v>75</v>
      </c>
      <c r="S16" s="28">
        <v>85</v>
      </c>
      <c r="T16" s="28">
        <v>55</v>
      </c>
      <c r="U16" s="28">
        <v>65</v>
      </c>
      <c r="V16" s="59">
        <f t="shared" si="5"/>
        <v>98.438820787734898</v>
      </c>
      <c r="W16" s="7"/>
    </row>
    <row r="17" spans="1:23" ht="15.9" customHeight="1" x14ac:dyDescent="0.3">
      <c r="A17" s="24">
        <v>4</v>
      </c>
      <c r="B17" s="52">
        <v>80.05263157894737</v>
      </c>
      <c r="C17" s="52">
        <v>60.044444444444444</v>
      </c>
      <c r="D17" s="47">
        <v>80.529411764705884</v>
      </c>
      <c r="E17" s="52">
        <v>58.226999999999997</v>
      </c>
      <c r="F17" s="52">
        <v>80.058823529411768</v>
      </c>
      <c r="G17" s="52">
        <v>61.624019607843124</v>
      </c>
      <c r="H17" s="52">
        <v>61.024000000000001</v>
      </c>
      <c r="I17" s="52">
        <v>78.7</v>
      </c>
      <c r="J17" s="52">
        <v>60.68</v>
      </c>
      <c r="K17" s="52">
        <v>63.615384615384613</v>
      </c>
      <c r="L17" s="67">
        <v>80</v>
      </c>
      <c r="M17" s="47">
        <f t="shared" si="6"/>
        <v>79.835216718266253</v>
      </c>
      <c r="N17" s="47">
        <f t="shared" si="7"/>
        <v>1.8294117647058812</v>
      </c>
      <c r="O17" s="50">
        <v>60</v>
      </c>
      <c r="P17" s="47">
        <f t="shared" si="8"/>
        <v>60.869141444612033</v>
      </c>
      <c r="Q17" s="47">
        <f t="shared" si="9"/>
        <v>5.3883846153846164</v>
      </c>
      <c r="R17" s="27">
        <v>75</v>
      </c>
      <c r="S17" s="28">
        <v>85</v>
      </c>
      <c r="T17" s="28">
        <v>55</v>
      </c>
      <c r="U17" s="28">
        <v>65</v>
      </c>
      <c r="V17" s="59">
        <f t="shared" si="5"/>
        <v>98.49655251505709</v>
      </c>
      <c r="W17" s="7"/>
    </row>
    <row r="18" spans="1:23" ht="15.9" customHeight="1" x14ac:dyDescent="0.3">
      <c r="A18" s="24">
        <v>5</v>
      </c>
      <c r="B18" s="52">
        <v>79.9449806949807</v>
      </c>
      <c r="C18" s="52">
        <v>57.97674418604651</v>
      </c>
      <c r="D18" s="47">
        <v>80.3125</v>
      </c>
      <c r="E18" s="194">
        <v>58.618000000000002</v>
      </c>
      <c r="F18" s="52">
        <v>80</v>
      </c>
      <c r="G18" s="52">
        <v>58.451388888888886</v>
      </c>
      <c r="H18" s="52">
        <v>60.779000000000003</v>
      </c>
      <c r="I18" s="52">
        <v>78.900000000000006</v>
      </c>
      <c r="J18" s="52">
        <v>60.21</v>
      </c>
      <c r="K18" s="52">
        <v>63.2</v>
      </c>
      <c r="L18" s="67">
        <v>80</v>
      </c>
      <c r="M18" s="47">
        <f t="shared" si="6"/>
        <v>79.789370173745169</v>
      </c>
      <c r="N18" s="47">
        <f t="shared" si="7"/>
        <v>1.4124999999999943</v>
      </c>
      <c r="O18" s="50">
        <v>60</v>
      </c>
      <c r="P18" s="47">
        <f t="shared" si="8"/>
        <v>59.872522179155901</v>
      </c>
      <c r="Q18" s="47">
        <f t="shared" si="9"/>
        <v>5.223255813953493</v>
      </c>
      <c r="R18" s="27">
        <v>75</v>
      </c>
      <c r="S18" s="28">
        <v>85</v>
      </c>
      <c r="T18" s="28">
        <v>55</v>
      </c>
      <c r="U18" s="28">
        <v>65</v>
      </c>
      <c r="V18" s="59">
        <f>P18/P$3*100</f>
        <v>96.883854200479377</v>
      </c>
      <c r="W18" s="7"/>
    </row>
    <row r="19" spans="1:23" ht="15.9" customHeight="1" x14ac:dyDescent="0.3">
      <c r="A19" s="24">
        <v>6</v>
      </c>
      <c r="B19" s="52">
        <v>79.84210526315789</v>
      </c>
      <c r="C19" s="52">
        <v>57.55250000000003</v>
      </c>
      <c r="D19" s="47">
        <v>79.625</v>
      </c>
      <c r="E19" s="52">
        <v>58.34</v>
      </c>
      <c r="F19" s="52">
        <v>80.454545454545453</v>
      </c>
      <c r="G19" s="52">
        <v>58.085999999999984</v>
      </c>
      <c r="H19" s="52">
        <v>60.262999999999998</v>
      </c>
      <c r="I19" s="52">
        <v>79.5</v>
      </c>
      <c r="J19" s="52">
        <v>59.55</v>
      </c>
      <c r="K19" s="52">
        <v>61.1</v>
      </c>
      <c r="L19" s="67">
        <v>80</v>
      </c>
      <c r="M19" s="47">
        <f t="shared" si="6"/>
        <v>79.855412679425839</v>
      </c>
      <c r="N19" s="47">
        <f t="shared" si="7"/>
        <v>0.95454545454545325</v>
      </c>
      <c r="O19" s="50">
        <v>60</v>
      </c>
      <c r="P19" s="47">
        <f t="shared" si="8"/>
        <v>59.148583333333342</v>
      </c>
      <c r="Q19" s="47">
        <f t="shared" si="9"/>
        <v>3.547499999999971</v>
      </c>
      <c r="R19" s="27">
        <v>75</v>
      </c>
      <c r="S19" s="28">
        <v>85</v>
      </c>
      <c r="T19" s="28">
        <v>55</v>
      </c>
      <c r="U19" s="28">
        <v>65</v>
      </c>
      <c r="V19" s="59">
        <f>P19/P$3*100</f>
        <v>95.712398864442889</v>
      </c>
      <c r="W19" s="7"/>
    </row>
    <row r="20" spans="1:23" ht="15.9" customHeight="1" x14ac:dyDescent="0.3">
      <c r="A20" s="24">
        <v>7</v>
      </c>
      <c r="B20" s="52">
        <v>79.71875</v>
      </c>
      <c r="C20" s="52">
        <v>55.555681818181824</v>
      </c>
      <c r="D20" s="47">
        <v>78.526315789473685</v>
      </c>
      <c r="E20" s="47">
        <v>57.267000000000003</v>
      </c>
      <c r="F20" s="52">
        <v>80.3</v>
      </c>
      <c r="G20" s="52">
        <v>57.380434782608702</v>
      </c>
      <c r="H20" s="52">
        <v>58.61</v>
      </c>
      <c r="I20" s="52">
        <v>78.099999999999994</v>
      </c>
      <c r="J20" s="52">
        <v>59.75</v>
      </c>
      <c r="K20" s="52">
        <v>62.230769230769234</v>
      </c>
      <c r="L20" s="99">
        <v>80</v>
      </c>
      <c r="M20" s="47">
        <f t="shared" si="6"/>
        <v>79.161266447368433</v>
      </c>
      <c r="N20" s="47">
        <f t="shared" si="7"/>
        <v>2.2000000000000028</v>
      </c>
      <c r="O20" s="50">
        <v>60</v>
      </c>
      <c r="P20" s="47">
        <f t="shared" si="8"/>
        <v>58.465647638593289</v>
      </c>
      <c r="Q20" s="47">
        <f t="shared" si="9"/>
        <v>6.6750874125874091</v>
      </c>
      <c r="R20" s="27">
        <v>75</v>
      </c>
      <c r="S20" s="28">
        <v>85</v>
      </c>
      <c r="T20" s="28">
        <v>55</v>
      </c>
      <c r="U20" s="28">
        <v>65</v>
      </c>
      <c r="V20" s="59">
        <f>P20/P$3*100</f>
        <v>94.607293552869194</v>
      </c>
      <c r="W20" s="7"/>
    </row>
    <row r="21" spans="1:23" x14ac:dyDescent="0.2">
      <c r="L21" s="65"/>
      <c r="M21" s="65"/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E19"/>
  <sheetViews>
    <sheetView zoomScale="75" workbookViewId="0">
      <selection activeCell="AE20" sqref="AE20"/>
    </sheetView>
  </sheetViews>
  <sheetFormatPr defaultRowHeight="13.2" x14ac:dyDescent="0.2"/>
  <cols>
    <col min="1" max="1" width="6.6640625" customWidth="1"/>
    <col min="2" max="2" width="9.44140625" customWidth="1"/>
    <col min="3" max="7" width="8.77734375" bestFit="1" customWidth="1"/>
    <col min="8" max="8" width="8" bestFit="1" customWidth="1"/>
    <col min="9" max="10" width="8.77734375" bestFit="1" customWidth="1"/>
    <col min="11" max="11" width="8.44140625" bestFit="1" customWidth="1"/>
    <col min="12" max="27" width="8.77734375" bestFit="1" customWidth="1"/>
    <col min="28" max="28" width="9.109375" bestFit="1" customWidth="1"/>
    <col min="29" max="30" width="8.77734375" bestFit="1" customWidth="1"/>
    <col min="31" max="31" width="8" bestFit="1" customWidth="1"/>
  </cols>
  <sheetData>
    <row r="1" spans="1:31" ht="16.2" x14ac:dyDescent="0.3">
      <c r="A1" s="61" t="s">
        <v>153</v>
      </c>
      <c r="B1" s="64" t="s">
        <v>14</v>
      </c>
      <c r="C1" s="64" t="s">
        <v>15</v>
      </c>
      <c r="D1" s="64" t="s">
        <v>16</v>
      </c>
      <c r="E1" s="64" t="s">
        <v>17</v>
      </c>
      <c r="F1" s="64" t="s">
        <v>13</v>
      </c>
      <c r="G1" s="64" t="s">
        <v>8</v>
      </c>
      <c r="H1" s="64" t="s">
        <v>34</v>
      </c>
      <c r="I1" s="64" t="s">
        <v>35</v>
      </c>
      <c r="J1" s="64" t="s">
        <v>9</v>
      </c>
      <c r="K1" s="64" t="s">
        <v>36</v>
      </c>
      <c r="L1" s="64" t="s">
        <v>39</v>
      </c>
      <c r="M1" s="64" t="s">
        <v>20</v>
      </c>
      <c r="N1" s="64" t="s">
        <v>12</v>
      </c>
      <c r="O1" s="64" t="s">
        <v>10</v>
      </c>
      <c r="P1" s="64" t="s">
        <v>11</v>
      </c>
      <c r="Q1" s="63" t="s">
        <v>2</v>
      </c>
      <c r="R1" s="64" t="s">
        <v>3</v>
      </c>
      <c r="S1" s="64" t="s">
        <v>4</v>
      </c>
      <c r="T1" s="64" t="s">
        <v>5</v>
      </c>
      <c r="U1" s="64" t="s">
        <v>6</v>
      </c>
      <c r="V1" s="64" t="s">
        <v>38</v>
      </c>
      <c r="W1" s="64" t="s">
        <v>32</v>
      </c>
      <c r="X1" s="64" t="s">
        <v>33</v>
      </c>
      <c r="Y1" s="64" t="s">
        <v>19</v>
      </c>
      <c r="Z1" s="64" t="s">
        <v>48</v>
      </c>
      <c r="AA1" s="64" t="s">
        <v>18</v>
      </c>
      <c r="AB1" s="64" t="s">
        <v>21</v>
      </c>
      <c r="AC1" s="64" t="s">
        <v>22</v>
      </c>
      <c r="AD1" s="64" t="s">
        <v>23</v>
      </c>
      <c r="AE1" s="64" t="s">
        <v>37</v>
      </c>
    </row>
    <row r="2" spans="1:31" s="69" customFormat="1" ht="16.2" x14ac:dyDescent="0.2">
      <c r="A2" s="68" t="s">
        <v>150</v>
      </c>
      <c r="B2" s="97">
        <v>100</v>
      </c>
      <c r="C2" s="97">
        <v>100</v>
      </c>
      <c r="D2" s="97">
        <v>100</v>
      </c>
      <c r="E2" s="97">
        <v>100</v>
      </c>
      <c r="F2" s="97">
        <v>100</v>
      </c>
      <c r="G2" s="97">
        <v>100</v>
      </c>
      <c r="H2" s="97">
        <v>100</v>
      </c>
      <c r="I2" s="97">
        <v>100</v>
      </c>
      <c r="J2" s="97">
        <v>100</v>
      </c>
      <c r="K2" s="97">
        <v>100</v>
      </c>
      <c r="L2" s="97">
        <v>100</v>
      </c>
      <c r="M2" s="97">
        <v>100</v>
      </c>
      <c r="N2" s="97">
        <v>100</v>
      </c>
      <c r="O2" s="97">
        <v>100</v>
      </c>
      <c r="P2" s="97">
        <v>100</v>
      </c>
      <c r="Q2" s="98">
        <v>100</v>
      </c>
      <c r="R2" s="97">
        <v>100</v>
      </c>
      <c r="S2" s="97">
        <v>100</v>
      </c>
      <c r="T2" s="97">
        <v>100</v>
      </c>
      <c r="U2" s="97">
        <v>100</v>
      </c>
      <c r="V2" s="97">
        <v>100</v>
      </c>
      <c r="W2" s="97">
        <v>100</v>
      </c>
      <c r="X2" s="97">
        <v>100</v>
      </c>
      <c r="Y2" s="97">
        <v>100</v>
      </c>
      <c r="Z2" s="97">
        <v>100</v>
      </c>
      <c r="AA2" s="97">
        <v>100</v>
      </c>
      <c r="AB2" s="97">
        <v>100</v>
      </c>
      <c r="AC2" s="97">
        <v>100</v>
      </c>
      <c r="AD2" s="97">
        <v>100</v>
      </c>
      <c r="AE2" s="97">
        <v>100</v>
      </c>
    </row>
    <row r="3" spans="1:31" s="69" customFormat="1" ht="16.2" x14ac:dyDescent="0.2">
      <c r="A3" s="70">
        <v>3</v>
      </c>
      <c r="B3" s="98">
        <f ca="1">INDIRECT(B$1&amp;"!Q4")</f>
        <v>100.209563403521</v>
      </c>
      <c r="C3" s="98">
        <f ca="1">INDIRECT(C$1&amp;"!Q4")</f>
        <v>101.40257258098192</v>
      </c>
      <c r="D3" s="98">
        <f ca="1">INDIRECT(D$1&amp;"!V4")</f>
        <v>99.986361663877005</v>
      </c>
      <c r="E3" s="98">
        <f ca="1">INDIRECT(E$1&amp;"!Q4")</f>
        <v>99.738689821101616</v>
      </c>
      <c r="F3" s="98">
        <f ca="1">INDIRECT(F$1&amp;"!Q4")</f>
        <v>99.57631280883632</v>
      </c>
      <c r="G3" s="98">
        <f ca="1">INDIRECT(G$1&amp;"!Q4")</f>
        <v>100.15900819910426</v>
      </c>
      <c r="H3" s="98">
        <f ca="1">INDIRECT(H$1&amp;"!Q4")</f>
        <v>100.26678086418926</v>
      </c>
      <c r="I3" s="98">
        <f ca="1">INDIRECT(I$1&amp;"!V4")</f>
        <v>99.101375543091578</v>
      </c>
      <c r="J3" s="98">
        <f t="shared" ref="J3:X3" ca="1" si="0">INDIRECT(J$1&amp;"!Q4")</f>
        <v>99.713542888677509</v>
      </c>
      <c r="K3" s="98">
        <f t="shared" ca="1" si="0"/>
        <v>98.288281653792779</v>
      </c>
      <c r="L3" s="98">
        <f t="shared" ca="1" si="0"/>
        <v>97.309677711288018</v>
      </c>
      <c r="M3" s="98">
        <f t="shared" ca="1" si="0"/>
        <v>97.169432324604657</v>
      </c>
      <c r="N3" s="98">
        <f t="shared" ca="1" si="0"/>
        <v>99.862676445913564</v>
      </c>
      <c r="O3" s="98">
        <f t="shared" ca="1" si="0"/>
        <v>99.956766276045059</v>
      </c>
      <c r="P3" s="98">
        <f t="shared" ca="1" si="0"/>
        <v>101.48892942394039</v>
      </c>
      <c r="Q3" s="98">
        <f t="shared" ca="1" si="0"/>
        <v>100</v>
      </c>
      <c r="R3" s="98">
        <f t="shared" ca="1" si="0"/>
        <v>100</v>
      </c>
      <c r="S3" s="98">
        <f ca="1">INDIRECT(S$1&amp;"!V4")</f>
        <v>99.346612453953213</v>
      </c>
      <c r="T3" s="98">
        <f ca="1">INDIRECT(T$1&amp;"!V4")</f>
        <v>99.041556739848915</v>
      </c>
      <c r="U3" s="98">
        <f t="shared" ca="1" si="0"/>
        <v>100.0694412505802</v>
      </c>
      <c r="V3" s="98">
        <f t="shared" ca="1" si="0"/>
        <v>99.859798911759754</v>
      </c>
      <c r="W3" s="98">
        <f t="shared" ca="1" si="0"/>
        <v>99.182884359188776</v>
      </c>
      <c r="X3" s="98">
        <f t="shared" ca="1" si="0"/>
        <v>98.211928327272304</v>
      </c>
      <c r="Y3" s="98">
        <f ca="1">INDIRECT(Y$1&amp;"!Q4")</f>
        <v>98.997871787865705</v>
      </c>
      <c r="Z3" s="98">
        <f ca="1">INDIRECT(Z$1&amp;"!Q4")</f>
        <v>98.674830744723224</v>
      </c>
      <c r="AA3" s="98">
        <f t="shared" ref="AA3:AD3" ca="1" si="1">INDIRECT(AA$1&amp;"!Q4")</f>
        <v>99.063054436648002</v>
      </c>
      <c r="AB3" s="98">
        <f t="shared" ca="1" si="1"/>
        <v>100.90636090447833</v>
      </c>
      <c r="AC3" s="98">
        <f t="shared" ca="1" si="1"/>
        <v>101.17699482717548</v>
      </c>
      <c r="AD3" s="98">
        <f t="shared" ca="1" si="1"/>
        <v>100.76553514473652</v>
      </c>
      <c r="AE3" s="98">
        <f ca="1">INDIRECT(AE$1&amp;"!V4")</f>
        <v>98.324267764066647</v>
      </c>
    </row>
    <row r="4" spans="1:31" s="69" customFormat="1" ht="16.2" x14ac:dyDescent="0.2">
      <c r="A4" s="71">
        <v>4</v>
      </c>
      <c r="B4" s="98">
        <f ca="1">INDIRECT(B$1&amp;"!Q5")</f>
        <v>100.55419485683217</v>
      </c>
      <c r="C4" s="98">
        <f ca="1">INDIRECT(C$1&amp;"!Q5")</f>
        <v>101.62137142260225</v>
      </c>
      <c r="D4" s="98">
        <f ca="1">INDIRECT(D$1&amp;"!V5")</f>
        <v>100.34361418608542</v>
      </c>
      <c r="E4" s="98">
        <f ca="1">INDIRECT(E$1&amp;"!Q5")</f>
        <v>99.193603083666176</v>
      </c>
      <c r="F4" s="98">
        <f ca="1">INDIRECT(F$1&amp;"!Q5")</f>
        <v>99.3939972883785</v>
      </c>
      <c r="G4" s="98">
        <f ca="1">INDIRECT(G$1&amp;"!Q5")</f>
        <v>99.705304639332908</v>
      </c>
      <c r="H4" s="98">
        <f ca="1">INDIRECT(H$1&amp;"!Q5")</f>
        <v>99.74132621241894</v>
      </c>
      <c r="I4" s="98">
        <f ca="1">INDIRECT(I$1&amp;"!V5")</f>
        <v>97.306388329801379</v>
      </c>
      <c r="J4" s="98">
        <f t="shared" ref="J4:AD4" ca="1" si="2">INDIRECT(J$1&amp;"!Q5")</f>
        <v>99.558428669473585</v>
      </c>
      <c r="K4" s="98">
        <f t="shared" ca="1" si="2"/>
        <v>97.943933543690235</v>
      </c>
      <c r="L4" s="98">
        <f t="shared" ca="1" si="2"/>
        <v>97.450201834127199</v>
      </c>
      <c r="M4" s="98">
        <f t="shared" ca="1" si="2"/>
        <v>97.858262822297462</v>
      </c>
      <c r="N4" s="98">
        <f t="shared" ca="1" si="2"/>
        <v>100.01169914801163</v>
      </c>
      <c r="O4" s="98">
        <f t="shared" ca="1" si="2"/>
        <v>99.994442896719036</v>
      </c>
      <c r="P4" s="98">
        <f t="shared" ca="1" si="2"/>
        <v>101.46931506498009</v>
      </c>
      <c r="Q4" s="98">
        <f t="shared" ca="1" si="2"/>
        <v>100.0751901302601</v>
      </c>
      <c r="R4" s="98">
        <f t="shared" ca="1" si="2"/>
        <v>100.32060973601592</v>
      </c>
      <c r="S4" s="98">
        <f ca="1">INDIRECT(S$1&amp;"!V5")</f>
        <v>98.94654014953187</v>
      </c>
      <c r="T4" s="98">
        <f ca="1">INDIRECT(T$1&amp;"!V5")</f>
        <v>98.978023040743963</v>
      </c>
      <c r="U4" s="98">
        <f t="shared" ca="1" si="2"/>
        <v>100.23103768676884</v>
      </c>
      <c r="V4" s="98">
        <f t="shared" ca="1" si="2"/>
        <v>99.817301465841695</v>
      </c>
      <c r="W4" s="98">
        <f t="shared" ca="1" si="2"/>
        <v>99.112322874414033</v>
      </c>
      <c r="X4" s="98">
        <f t="shared" ca="1" si="2"/>
        <v>98.37724557248994</v>
      </c>
      <c r="Y4" s="98">
        <f t="shared" ca="1" si="2"/>
        <v>99.202913524197839</v>
      </c>
      <c r="Z4" s="98">
        <f t="shared" ca="1" si="2"/>
        <v>99.18125185846597</v>
      </c>
      <c r="AA4" s="98">
        <f t="shared" ca="1" si="2"/>
        <v>99.12206273583547</v>
      </c>
      <c r="AB4" s="98">
        <f t="shared" ca="1" si="2"/>
        <v>100.92249525378669</v>
      </c>
      <c r="AC4" s="98">
        <f t="shared" ca="1" si="2"/>
        <v>102.52896525329514</v>
      </c>
      <c r="AD4" s="98">
        <f t="shared" ca="1" si="2"/>
        <v>101.21430758250551</v>
      </c>
      <c r="AE4" s="98">
        <f ca="1">INDIRECT(AE$1&amp;"!V5")</f>
        <v>96.367938521181031</v>
      </c>
    </row>
    <row r="5" spans="1:31" s="69" customFormat="1" ht="16.2" x14ac:dyDescent="0.2">
      <c r="A5" s="72" t="s">
        <v>151</v>
      </c>
      <c r="B5" s="98">
        <f ca="1">INDIRECT(B$1&amp;"!Q6")</f>
        <v>100.4773635108329</v>
      </c>
      <c r="C5" s="98">
        <f ca="1">INDIRECT(C$1&amp;"!Q6")</f>
        <v>101.77780818891615</v>
      </c>
      <c r="D5" s="98">
        <f ca="1">INDIRECT(D$1&amp;"!V6")</f>
        <v>100.48724391120238</v>
      </c>
      <c r="E5" s="98">
        <f ca="1">INDIRECT(E$1&amp;"!Q6")</f>
        <v>99.879851160779666</v>
      </c>
      <c r="F5" s="98">
        <f ca="1">INDIRECT(F$1&amp;"!Q6")</f>
        <v>99.714730492767629</v>
      </c>
      <c r="G5" s="98">
        <f ca="1">INDIRECT(G$1&amp;"!Q6")</f>
        <v>99.879695576493901</v>
      </c>
      <c r="H5" s="98">
        <f ca="1">INDIRECT(H$1&amp;"!Q6")</f>
        <v>99.759693255434215</v>
      </c>
      <c r="I5" s="98">
        <f ca="1">INDIRECT(I$1&amp;"!V6")</f>
        <v>97.481125195192149</v>
      </c>
      <c r="J5" s="98">
        <f t="shared" ref="J5:AD5" ca="1" si="3">INDIRECT(J$1&amp;"!Q6")</f>
        <v>99.38826810120942</v>
      </c>
      <c r="K5" s="98">
        <f t="shared" ca="1" si="3"/>
        <v>97.871707270093481</v>
      </c>
      <c r="L5" s="98">
        <f t="shared" ca="1" si="3"/>
        <v>97.778923215536977</v>
      </c>
      <c r="M5" s="98">
        <f t="shared" ca="1" si="3"/>
        <v>97.426773771110959</v>
      </c>
      <c r="N5" s="98">
        <f t="shared" ca="1" si="3"/>
        <v>99.820768075317659</v>
      </c>
      <c r="O5" s="98">
        <f t="shared" ca="1" si="3"/>
        <v>100.03405109602161</v>
      </c>
      <c r="P5" s="98">
        <f t="shared" ca="1" si="3"/>
        <v>101.72803663973235</v>
      </c>
      <c r="Q5" s="98">
        <f t="shared" ca="1" si="3"/>
        <v>100.1287451760107</v>
      </c>
      <c r="R5" s="98">
        <f t="shared" ca="1" si="3"/>
        <v>100.2051148892958</v>
      </c>
      <c r="S5" s="98">
        <f ca="1">INDIRECT(S$1&amp;"!V6")</f>
        <v>99.341560806310056</v>
      </c>
      <c r="T5" s="98">
        <f ca="1">INDIRECT(T$1&amp;"!V6")</f>
        <v>99.470415053073438</v>
      </c>
      <c r="U5" s="98">
        <f t="shared" ca="1" si="3"/>
        <v>99.679433985257759</v>
      </c>
      <c r="V5" s="98">
        <f t="shared" ca="1" si="3"/>
        <v>99.653871169830367</v>
      </c>
      <c r="W5" s="98">
        <f t="shared" ca="1" si="3"/>
        <v>99.11320400748518</v>
      </c>
      <c r="X5" s="98">
        <f t="shared" ca="1" si="3"/>
        <v>98.647825077244619</v>
      </c>
      <c r="Y5" s="98">
        <f t="shared" ca="1" si="3"/>
        <v>99.144072126602055</v>
      </c>
      <c r="Z5" s="98">
        <f t="shared" ca="1" si="3"/>
        <v>99.328227343804926</v>
      </c>
      <c r="AA5" s="98">
        <f t="shared" ca="1" si="3"/>
        <v>99.243112835373779</v>
      </c>
      <c r="AB5" s="98">
        <f t="shared" ca="1" si="3"/>
        <v>100.39244728977977</v>
      </c>
      <c r="AC5" s="98">
        <f t="shared" ca="1" si="3"/>
        <v>102.38547580585728</v>
      </c>
      <c r="AD5" s="98">
        <f t="shared" ca="1" si="3"/>
        <v>100.87071902848055</v>
      </c>
      <c r="AE5" s="98">
        <f ca="1">INDIRECT(AE$1&amp;"!V6")</f>
        <v>97.513572876100014</v>
      </c>
    </row>
    <row r="6" spans="1:31" s="69" customFormat="1" ht="16.2" x14ac:dyDescent="0.2">
      <c r="A6" s="70">
        <v>6</v>
      </c>
      <c r="B6" s="98">
        <f ca="1">INDIRECT(B$1&amp;"!Q7")</f>
        <v>100.47761212024217</v>
      </c>
      <c r="C6" s="98">
        <f ca="1">INDIRECT(C$1&amp;"!Q7")</f>
        <v>101.67432999020431</v>
      </c>
      <c r="D6" s="98">
        <f ca="1">INDIRECT(D$1&amp;"!V7")</f>
        <v>100.57665110807702</v>
      </c>
      <c r="E6" s="98">
        <f t="shared" ref="E6:H6" ca="1" si="4">INDIRECT(E$1&amp;"!Q7")</f>
        <v>99.869535840861872</v>
      </c>
      <c r="F6" s="98">
        <f t="shared" ca="1" si="4"/>
        <v>99.719051846570864</v>
      </c>
      <c r="G6" s="98">
        <f t="shared" ca="1" si="4"/>
        <v>99.348301569383509</v>
      </c>
      <c r="H6" s="98">
        <f t="shared" ca="1" si="4"/>
        <v>99.7090595837698</v>
      </c>
      <c r="I6" s="98">
        <f ca="1">INDIRECT(I$1&amp;"!V7")</f>
        <v>96.196917569825274</v>
      </c>
      <c r="J6" s="98">
        <f t="shared" ref="J6:AD6" ca="1" si="5">INDIRECT(J$1&amp;"!Q7")</f>
        <v>99.252198374902122</v>
      </c>
      <c r="K6" s="98">
        <f t="shared" ca="1" si="5"/>
        <v>97.677905006473011</v>
      </c>
      <c r="L6" s="98">
        <f t="shared" ca="1" si="5"/>
        <v>96.523450583633476</v>
      </c>
      <c r="M6" s="98">
        <f t="shared" ca="1" si="5"/>
        <v>96.92542181656539</v>
      </c>
      <c r="N6" s="98">
        <f t="shared" ca="1" si="5"/>
        <v>99.986005074040818</v>
      </c>
      <c r="O6" s="98">
        <f t="shared" ca="1" si="5"/>
        <v>99.919401371690626</v>
      </c>
      <c r="P6" s="98">
        <f t="shared" ca="1" si="5"/>
        <v>101.72686749099809</v>
      </c>
      <c r="Q6" s="98">
        <f t="shared" ca="1" si="5"/>
        <v>100.04019881770645</v>
      </c>
      <c r="R6" s="98">
        <f t="shared" ca="1" si="5"/>
        <v>100.5109940421975</v>
      </c>
      <c r="S6" s="98">
        <f ca="1">INDIRECT(S$1&amp;"!V7")</f>
        <v>99.152964244798255</v>
      </c>
      <c r="T6" s="98">
        <f ca="1">INDIRECT(T$1&amp;"!V7")</f>
        <v>99.475738376210359</v>
      </c>
      <c r="U6" s="98">
        <f t="shared" ca="1" si="5"/>
        <v>99.624988944393763</v>
      </c>
      <c r="V6" s="98">
        <f t="shared" ca="1" si="5"/>
        <v>99.866099935231318</v>
      </c>
      <c r="W6" s="98">
        <f t="shared" ca="1" si="5"/>
        <v>99.02953370772822</v>
      </c>
      <c r="X6" s="98">
        <f t="shared" ca="1" si="5"/>
        <v>98.740136805501493</v>
      </c>
      <c r="Y6" s="98">
        <f t="shared" ca="1" si="5"/>
        <v>98.835021993203085</v>
      </c>
      <c r="Z6" s="98">
        <f t="shared" ca="1" si="5"/>
        <v>100.10646291948069</v>
      </c>
      <c r="AA6" s="98">
        <f t="shared" ca="1" si="5"/>
        <v>99.201592733408361</v>
      </c>
      <c r="AB6" s="98">
        <f t="shared" ca="1" si="5"/>
        <v>100.16008790645112</v>
      </c>
      <c r="AC6" s="98">
        <f t="shared" ca="1" si="5"/>
        <v>101.0482622186972</v>
      </c>
      <c r="AD6" s="98">
        <f t="shared" ca="1" si="5"/>
        <v>98.9466394067274</v>
      </c>
      <c r="AE6" s="98">
        <f ca="1">INDIRECT(AE$1&amp;"!V7")</f>
        <v>96.420069896982596</v>
      </c>
    </row>
    <row r="7" spans="1:31" s="69" customFormat="1" ht="16.2" x14ac:dyDescent="0.2">
      <c r="A7" s="70">
        <v>7</v>
      </c>
      <c r="B7" s="98">
        <f ca="1">INDIRECT(B$1&amp;"!Q8")</f>
        <v>100.47756787766153</v>
      </c>
      <c r="C7" s="98">
        <f ca="1">INDIRECT(C$1&amp;"!Q8")</f>
        <v>101.77654274428329</v>
      </c>
      <c r="D7" s="98">
        <f ca="1">INDIRECT(D$1&amp;"!V8")</f>
        <v>100.28907859027608</v>
      </c>
      <c r="E7" s="98">
        <f ca="1">INDIRECT(E$1&amp;"!Q8")</f>
        <v>99.684393397058486</v>
      </c>
      <c r="F7" s="98">
        <f ca="1">INDIRECT(F$1&amp;"!Q8")</f>
        <v>99.788145253644629</v>
      </c>
      <c r="G7" s="98">
        <f ca="1">INDIRECT(G$1&amp;"!Q8")</f>
        <v>99.764444990695921</v>
      </c>
      <c r="H7" s="98">
        <f ca="1">INDIRECT(H$1&amp;"!Q8")</f>
        <v>99.647890704030061</v>
      </c>
      <c r="I7" s="98">
        <f ca="1">INDIRECT(I$1&amp;"!V8")</f>
        <v>96.603801850202657</v>
      </c>
      <c r="J7" s="98">
        <f t="shared" ref="J7:AD7" ca="1" si="6">INDIRECT(J$1&amp;"!Q8")</f>
        <v>99.557328461598559</v>
      </c>
      <c r="K7" s="98">
        <f t="shared" ca="1" si="6"/>
        <v>97.72392921306303</v>
      </c>
      <c r="L7" s="98">
        <f t="shared" ca="1" si="6"/>
        <v>98.157673243814941</v>
      </c>
      <c r="M7" s="98">
        <f t="shared" ca="1" si="6"/>
        <v>96.792777768225491</v>
      </c>
      <c r="N7" s="98">
        <f t="shared" ca="1" si="6"/>
        <v>99.908360067441933</v>
      </c>
      <c r="O7" s="98">
        <f t="shared" ca="1" si="6"/>
        <v>100.09744735937869</v>
      </c>
      <c r="P7" s="98">
        <f t="shared" ca="1" si="6"/>
        <v>101.68293798245097</v>
      </c>
      <c r="Q7" s="98">
        <f t="shared" ca="1" si="6"/>
        <v>100.14717141105362</v>
      </c>
      <c r="R7" s="98">
        <f t="shared" ca="1" si="6"/>
        <v>101.47263253150412</v>
      </c>
      <c r="S7" s="98">
        <f ca="1">INDIRECT(S$1&amp;"!V8")</f>
        <v>99.761473200741506</v>
      </c>
      <c r="T7" s="98">
        <f ca="1">INDIRECT(T$1&amp;"!V8")</f>
        <v>99.431928433848825</v>
      </c>
      <c r="U7" s="98">
        <f t="shared" ca="1" si="6"/>
        <v>100.12478496078414</v>
      </c>
      <c r="V7" s="98">
        <f t="shared" ca="1" si="6"/>
        <v>100.17507243240975</v>
      </c>
      <c r="W7" s="98">
        <f t="shared" ca="1" si="6"/>
        <v>99.563547933720002</v>
      </c>
      <c r="X7" s="98">
        <f t="shared" ca="1" si="6"/>
        <v>98.65353783643107</v>
      </c>
      <c r="Y7" s="98">
        <f t="shared" ca="1" si="6"/>
        <v>98.92333154307984</v>
      </c>
      <c r="Z7" s="98">
        <f t="shared" ca="1" si="6"/>
        <v>99.357575144539041</v>
      </c>
      <c r="AA7" s="98">
        <f t="shared" ca="1" si="6"/>
        <v>99.29462681375793</v>
      </c>
      <c r="AB7" s="98">
        <f t="shared" ca="1" si="6"/>
        <v>100.21416816972715</v>
      </c>
      <c r="AC7" s="98">
        <f t="shared" ca="1" si="6"/>
        <v>101.12340150952565</v>
      </c>
      <c r="AD7" s="98">
        <f t="shared" ca="1" si="6"/>
        <v>98.67773354126264</v>
      </c>
      <c r="AE7" s="98">
        <f ca="1">INDIRECT(AE$1&amp;"!V8")</f>
        <v>98.261019345360779</v>
      </c>
    </row>
    <row r="8" spans="1:31" s="69" customFormat="1" ht="16.2" x14ac:dyDescent="0.2">
      <c r="A8" s="70">
        <v>8</v>
      </c>
      <c r="B8" s="98">
        <f ca="1">INDIRECT(B$1&amp;"!Q９")</f>
        <v>100.31938252680148</v>
      </c>
      <c r="C8" s="98">
        <f ca="1">INDIRECT(C$1&amp;"!Q９")</f>
        <v>101.45840388670808</v>
      </c>
      <c r="D8" s="98">
        <f ca="1">INDIRECT(D$1&amp;"!V9")</f>
        <v>100.52935141912688</v>
      </c>
      <c r="E8" s="98">
        <f ca="1">INDIRECT(E$1&amp;"!Q9")</f>
        <v>99.502094122438322</v>
      </c>
      <c r="F8" s="98">
        <f ca="1">INDIRECT(F$1&amp;"!Q9")</f>
        <v>99.586535540757808</v>
      </c>
      <c r="G8" s="98">
        <f ca="1">INDIRECT(G$1&amp;"!Q9")</f>
        <v>99.702319207811414</v>
      </c>
      <c r="H8" s="98">
        <f ca="1">INDIRECT(H$1&amp;"!Q9")</f>
        <v>99.952684855692041</v>
      </c>
      <c r="I8" s="98">
        <f ca="1">INDIRECT(I$1&amp;"!V9")</f>
        <v>96.494151024103957</v>
      </c>
      <c r="J8" s="98">
        <f t="shared" ref="J8:AD8" ca="1" si="7">INDIRECT(J$1&amp;"!Q9")</f>
        <v>99.425024933379049</v>
      </c>
      <c r="K8" s="98">
        <f t="shared" ca="1" si="7"/>
        <v>97.573766097157403</v>
      </c>
      <c r="L8" s="98">
        <f t="shared" ca="1" si="7"/>
        <v>97.746639600917192</v>
      </c>
      <c r="M8" s="98">
        <f t="shared" ca="1" si="7"/>
        <v>96.288249428267463</v>
      </c>
      <c r="N8" s="98">
        <f t="shared" ca="1" si="7"/>
        <v>99.476206908598087</v>
      </c>
      <c r="O8" s="98">
        <f t="shared" ca="1" si="7"/>
        <v>99.817827036582074</v>
      </c>
      <c r="P8" s="98">
        <f t="shared" ca="1" si="7"/>
        <v>101.37813845260868</v>
      </c>
      <c r="Q8" s="98">
        <f t="shared" ca="1" si="7"/>
        <v>99.8368242447293</v>
      </c>
      <c r="R8" s="98">
        <f t="shared" ca="1" si="7"/>
        <v>100.19793866979008</v>
      </c>
      <c r="S8" s="98">
        <f ca="1">INDIRECT(S$1&amp;"!V9")</f>
        <v>99.553141104955401</v>
      </c>
      <c r="T8" s="98">
        <f ca="1">INDIRECT(T$1&amp;"!V9")</f>
        <v>99.248435121096918</v>
      </c>
      <c r="U8" s="98">
        <f t="shared" ca="1" si="7"/>
        <v>99.480380674688547</v>
      </c>
      <c r="V8" s="98">
        <f t="shared" ca="1" si="7"/>
        <v>99.896168422057031</v>
      </c>
      <c r="W8" s="98">
        <f t="shared" ca="1" si="7"/>
        <v>99.517130548538233</v>
      </c>
      <c r="X8" s="98">
        <f t="shared" ca="1" si="7"/>
        <v>98.522164439542138</v>
      </c>
      <c r="Y8" s="98">
        <f t="shared" ca="1" si="7"/>
        <v>99.002436948533315</v>
      </c>
      <c r="Z8" s="98">
        <f t="shared" ca="1" si="7"/>
        <v>99.010946867480143</v>
      </c>
      <c r="AA8" s="98">
        <f t="shared" ca="1" si="7"/>
        <v>99.184703925279905</v>
      </c>
      <c r="AB8" s="98">
        <f t="shared" ca="1" si="7"/>
        <v>99.769965214040639</v>
      </c>
      <c r="AC8" s="98">
        <f t="shared" ca="1" si="7"/>
        <v>100.8903422795123</v>
      </c>
      <c r="AD8" s="98">
        <f t="shared" ca="1" si="7"/>
        <v>99.342266834593957</v>
      </c>
      <c r="AE8" s="98">
        <f ca="1">INDIRECT(AE$1&amp;"!V9")</f>
        <v>98.283172750099453</v>
      </c>
    </row>
    <row r="9" spans="1:31" s="69" customFormat="1" ht="16.2" x14ac:dyDescent="0.2">
      <c r="A9" s="70">
        <v>9</v>
      </c>
      <c r="B9" s="98">
        <f ca="1">INDIRECT(B$1&amp;"!Q10")</f>
        <v>100.6014142127885</v>
      </c>
      <c r="C9" s="98">
        <f ca="1">INDIRECT(C$1&amp;"!Q10")</f>
        <v>101.92188453104221</v>
      </c>
      <c r="D9" s="98">
        <f ca="1">INDIRECT(D$1&amp;"!V10")</f>
        <v>100.8261217647552</v>
      </c>
      <c r="E9" s="98">
        <f ca="1">INDIRECT(E$1&amp;"!Q10")</f>
        <v>99.820979970643393</v>
      </c>
      <c r="F9" s="98">
        <f ca="1">INDIRECT(F$1&amp;"!Q10")</f>
        <v>99.688525209894223</v>
      </c>
      <c r="G9" s="98">
        <f ca="1">INDIRECT(G$1&amp;"!Q10")</f>
        <v>99.760976974400279</v>
      </c>
      <c r="H9" s="98">
        <f ca="1">INDIRECT(H$1&amp;"!Q10")</f>
        <v>100.27172062329515</v>
      </c>
      <c r="I9" s="98">
        <f ca="1">INDIRECT(I$1&amp;"!V10")</f>
        <v>95.838746313593447</v>
      </c>
      <c r="J9" s="98">
        <f t="shared" ref="J9:AD9" ca="1" si="8">INDIRECT(J$1&amp;"!Q10")</f>
        <v>99.433804376969078</v>
      </c>
      <c r="K9" s="98">
        <f t="shared" ca="1" si="8"/>
        <v>98.134937170789073</v>
      </c>
      <c r="L9" s="98">
        <f t="shared" ca="1" si="8"/>
        <v>98.095502224052325</v>
      </c>
      <c r="M9" s="98">
        <f t="shared" ca="1" si="8"/>
        <v>96.346147839746777</v>
      </c>
      <c r="N9" s="98">
        <f t="shared" ca="1" si="8"/>
        <v>99.747923583321935</v>
      </c>
      <c r="O9" s="98">
        <f t="shared" ca="1" si="8"/>
        <v>100.2872088279271</v>
      </c>
      <c r="P9" s="98">
        <f t="shared" ca="1" si="8"/>
        <v>101.71205779639769</v>
      </c>
      <c r="Q9" s="98">
        <f t="shared" ca="1" si="8"/>
        <v>99.962632699937046</v>
      </c>
      <c r="R9" s="98">
        <f t="shared" ca="1" si="8"/>
        <v>100.74047292510056</v>
      </c>
      <c r="S9" s="98">
        <f ca="1">INDIRECT(S$1&amp;"!V10")</f>
        <v>99.351352361615113</v>
      </c>
      <c r="T9" s="98">
        <f ca="1">INDIRECT(T$1&amp;"!V10")</f>
        <v>99.087414725474346</v>
      </c>
      <c r="U9" s="98">
        <f t="shared" ca="1" si="8"/>
        <v>99.898739398409433</v>
      </c>
      <c r="V9" s="98">
        <f t="shared" ca="1" si="8"/>
        <v>100.42825179489867</v>
      </c>
      <c r="W9" s="98">
        <f t="shared" ca="1" si="8"/>
        <v>99.930477761118425</v>
      </c>
      <c r="X9" s="98">
        <f t="shared" ca="1" si="8"/>
        <v>98.91654985200671</v>
      </c>
      <c r="Y9" s="98">
        <f t="shared" ca="1" si="8"/>
        <v>98.915432362033584</v>
      </c>
      <c r="Z9" s="98">
        <f t="shared" ca="1" si="8"/>
        <v>99.995727780450011</v>
      </c>
      <c r="AA9" s="98">
        <f t="shared" ca="1" si="8"/>
        <v>99.059811665779833</v>
      </c>
      <c r="AB9" s="98">
        <f t="shared" ca="1" si="8"/>
        <v>99.764675089207628</v>
      </c>
      <c r="AC9" s="98">
        <f t="shared" ca="1" si="8"/>
        <v>101.32779063839779</v>
      </c>
      <c r="AD9" s="98">
        <f t="shared" ca="1" si="8"/>
        <v>98.28413012451729</v>
      </c>
      <c r="AE9" s="98">
        <f ca="1">INDIRECT(AE$1&amp;"!V10")</f>
        <v>98.824671889501545</v>
      </c>
    </row>
    <row r="10" spans="1:31" s="69" customFormat="1" ht="16.2" x14ac:dyDescent="0.2">
      <c r="A10" s="70">
        <v>10</v>
      </c>
      <c r="B10" s="98">
        <f ca="1">INDIRECT(B$1&amp;"!Q11")</f>
        <v>100.49742846222476</v>
      </c>
      <c r="C10" s="98">
        <f ca="1">INDIRECT(C$1&amp;"!Q11")</f>
        <v>101.65072019489622</v>
      </c>
      <c r="D10" s="98">
        <f ca="1">INDIRECT(D$1&amp;"!V11")</f>
        <v>100.59739878368667</v>
      </c>
      <c r="E10" s="98">
        <f ca="1">INDIRECT(E$1&amp;"!Q11")</f>
        <v>99.356177272543661</v>
      </c>
      <c r="F10" s="98">
        <f ca="1">INDIRECT(F$1&amp;"!Q11")</f>
        <v>99.751453309886188</v>
      </c>
      <c r="G10" s="98">
        <f ca="1">INDIRECT(G$1&amp;"!Q11")</f>
        <v>100.0300544836136</v>
      </c>
      <c r="H10" s="98">
        <f ca="1">INDIRECT(H$1&amp;"!Q11")</f>
        <v>99.8292447984619</v>
      </c>
      <c r="I10" s="98">
        <f ca="1">INDIRECT(I$1&amp;"!V11")</f>
        <v>96.236513715616795</v>
      </c>
      <c r="J10" s="98">
        <f t="shared" ref="J10:R10" ca="1" si="9">INDIRECT(J$1&amp;"!Q11")</f>
        <v>99.592406922521945</v>
      </c>
      <c r="K10" s="98">
        <f t="shared" ca="1" si="9"/>
        <v>97.765170204410651</v>
      </c>
      <c r="L10" s="98">
        <f t="shared" ca="1" si="9"/>
        <v>97.40746690140783</v>
      </c>
      <c r="M10" s="98">
        <f t="shared" ca="1" si="9"/>
        <v>96.400188130214104</v>
      </c>
      <c r="N10" s="98">
        <f t="shared" ca="1" si="9"/>
        <v>99.818646117649322</v>
      </c>
      <c r="O10" s="98">
        <f t="shared" ca="1" si="9"/>
        <v>100.07866355558856</v>
      </c>
      <c r="P10" s="98">
        <f t="shared" ca="1" si="9"/>
        <v>101.52894894291593</v>
      </c>
      <c r="Q10" s="98">
        <f t="shared" ca="1" si="9"/>
        <v>99.950155152059921</v>
      </c>
      <c r="R10" s="98">
        <f t="shared" ca="1" si="9"/>
        <v>100.46600745725003</v>
      </c>
      <c r="S10" s="98">
        <f ca="1">INDIRECT(S$1&amp;"!V11")</f>
        <v>99.910275056910223</v>
      </c>
      <c r="T10" s="98">
        <f ca="1">INDIRECT(T$1&amp;"!V11")</f>
        <v>99.296430811710422</v>
      </c>
      <c r="U10" s="98">
        <f t="shared" ref="U10:AD10" ca="1" si="10">INDIRECT(U$1&amp;"!Q11")</f>
        <v>100.19903203720104</v>
      </c>
      <c r="V10" s="98">
        <f t="shared" ca="1" si="10"/>
        <v>100.41648794929645</v>
      </c>
      <c r="W10" s="98">
        <f t="shared" ca="1" si="10"/>
        <v>99.947195071530885</v>
      </c>
      <c r="X10" s="98">
        <f t="shared" ca="1" si="10"/>
        <v>98.668980083798246</v>
      </c>
      <c r="Y10" s="98">
        <f t="shared" ca="1" si="10"/>
        <v>98.892763919530353</v>
      </c>
      <c r="Z10" s="98">
        <f t="shared" ca="1" si="10"/>
        <v>100.15930619559654</v>
      </c>
      <c r="AA10" s="98">
        <f t="shared" ca="1" si="10"/>
        <v>99.275948005143377</v>
      </c>
      <c r="AB10" s="98">
        <f t="shared" ca="1" si="10"/>
        <v>99.698299873727038</v>
      </c>
      <c r="AC10" s="98">
        <f ca="1">INDIRECT(AC$1&amp;"!Q11")</f>
        <v>101.54861123217722</v>
      </c>
      <c r="AD10" s="98">
        <f t="shared" ca="1" si="10"/>
        <v>97.885649347345478</v>
      </c>
      <c r="AE10" s="98">
        <f ca="1">INDIRECT(AE$1&amp;"!V11")</f>
        <v>98.45878344649887</v>
      </c>
    </row>
    <row r="11" spans="1:31" s="69" customFormat="1" ht="16.2" x14ac:dyDescent="0.2">
      <c r="A11" s="72" t="s">
        <v>152</v>
      </c>
      <c r="B11" s="98">
        <f ca="1">INDIRECT(B$1&amp;"!Q12")</f>
        <v>100.43185642318977</v>
      </c>
      <c r="C11" s="98">
        <f ca="1">INDIRECT(C$1&amp;"!Q12")</f>
        <v>101.67283292298517</v>
      </c>
      <c r="D11" s="98">
        <f ca="1">INDIRECT(D$1&amp;"!V12")</f>
        <v>100.57575662723839</v>
      </c>
      <c r="E11" s="98">
        <f ca="1">INDIRECT(E$1&amp;"!Q12")</f>
        <v>99.199301952207193</v>
      </c>
      <c r="F11" s="98">
        <f ca="1">INDIRECT(F$1&amp;"!Q12")</f>
        <v>99.579171511148544</v>
      </c>
      <c r="G11" s="98">
        <f ca="1">INDIRECT(G$1&amp;"!Q12")</f>
        <v>99.671556596837647</v>
      </c>
      <c r="H11" s="98">
        <f ca="1">INDIRECT(H$1&amp;"!Q12")</f>
        <v>99.764664238598982</v>
      </c>
      <c r="I11" s="98">
        <f ca="1">INDIRECT(I$1&amp;"!V12")</f>
        <v>96.430554578198269</v>
      </c>
      <c r="J11" s="98">
        <f t="shared" ref="J11:R11" ca="1" si="11">INDIRECT(J$1&amp;"!Q12")</f>
        <v>99.353498755421839</v>
      </c>
      <c r="K11" s="98">
        <f t="shared" ca="1" si="11"/>
        <v>97.628488964241129</v>
      </c>
      <c r="L11" s="98">
        <f t="shared" ca="1" si="11"/>
        <v>97.258631200820162</v>
      </c>
      <c r="M11" s="98">
        <f t="shared" ca="1" si="11"/>
        <v>96.16527029964476</v>
      </c>
      <c r="N11" s="98">
        <f t="shared" ca="1" si="11"/>
        <v>99.548611501499778</v>
      </c>
      <c r="O11" s="98">
        <f t="shared" ca="1" si="11"/>
        <v>100.142723753959</v>
      </c>
      <c r="P11" s="98">
        <f t="shared" ca="1" si="11"/>
        <v>101.78218112524435</v>
      </c>
      <c r="Q11" s="98">
        <f t="shared" ca="1" si="11"/>
        <v>100.1731884708027</v>
      </c>
      <c r="R11" s="98">
        <f t="shared" ca="1" si="11"/>
        <v>100.88271063769223</v>
      </c>
      <c r="S11" s="98">
        <f ca="1">INDIRECT(S$1&amp;"!V12")</f>
        <v>99.549650346669921</v>
      </c>
      <c r="T11" s="98">
        <f ca="1">INDIRECT(T$1&amp;"!V12")</f>
        <v>98.975918470767539</v>
      </c>
      <c r="U11" s="98">
        <f t="shared" ref="U11:AD11" ca="1" si="12">INDIRECT(U$1&amp;"!Q12")</f>
        <v>100.90481901606705</v>
      </c>
      <c r="V11" s="98">
        <f t="shared" ca="1" si="12"/>
        <v>100.80262195068843</v>
      </c>
      <c r="W11" s="98">
        <f t="shared" ca="1" si="12"/>
        <v>99.648708330014429</v>
      </c>
      <c r="X11" s="98">
        <f t="shared" ca="1" si="12"/>
        <v>98.668651796459798</v>
      </c>
      <c r="Y11" s="98">
        <f t="shared" ca="1" si="12"/>
        <v>99.358098878608757</v>
      </c>
      <c r="Z11" s="98">
        <f t="shared" ca="1" si="12"/>
        <v>100.64729245205808</v>
      </c>
      <c r="AA11" s="98">
        <f t="shared" ca="1" si="12"/>
        <v>99.119735290380547</v>
      </c>
      <c r="AB11" s="98">
        <f t="shared" ca="1" si="12"/>
        <v>99.167771995869884</v>
      </c>
      <c r="AC11" s="98">
        <f t="shared" ca="1" si="12"/>
        <v>101.79458550723611</v>
      </c>
      <c r="AD11" s="98">
        <f t="shared" ca="1" si="12"/>
        <v>97.817183449177108</v>
      </c>
      <c r="AE11" s="98">
        <f ca="1">INDIRECT(AE$1&amp;"!V12")</f>
        <v>97.220059750201685</v>
      </c>
    </row>
    <row r="12" spans="1:31" s="69" customFormat="1" ht="16.2" x14ac:dyDescent="0.2">
      <c r="A12" s="70">
        <v>12</v>
      </c>
      <c r="B12" s="98">
        <f ca="1">INDIRECT(B$1&amp;"!Q13")</f>
        <v>100.37794002005731</v>
      </c>
      <c r="C12" s="98">
        <f ca="1">INDIRECT(C$1&amp;"!Q13")</f>
        <v>101.71754456708251</v>
      </c>
      <c r="D12" s="98">
        <f ca="1">INDIRECT(D$1&amp;"!V13")</f>
        <v>100.52338552894351</v>
      </c>
      <c r="E12" s="98">
        <f ca="1">INDIRECT(E$1&amp;"!Q13")</f>
        <v>99.420137882555338</v>
      </c>
      <c r="F12" s="98">
        <f ca="1">INDIRECT(F$1&amp;"!Q13")</f>
        <v>99.515771776320733</v>
      </c>
      <c r="G12" s="98">
        <f ca="1">INDIRECT(G$1&amp;"!Q13")</f>
        <v>99.664335855274572</v>
      </c>
      <c r="H12" s="98">
        <f ca="1">INDIRECT(H$1&amp;"!Q13")</f>
        <v>99.977092781129414</v>
      </c>
      <c r="I12" s="98">
        <f ca="1">INDIRECT(I$1&amp;"!V13")</f>
        <v>96.225310596635794</v>
      </c>
      <c r="J12" s="98">
        <f t="shared" ref="J12:R12" ca="1" si="13">INDIRECT(J$1&amp;"!Q13")</f>
        <v>99.180943073002496</v>
      </c>
      <c r="K12" s="98">
        <f t="shared" ca="1" si="13"/>
        <v>97.328861702583495</v>
      </c>
      <c r="L12" s="98">
        <f t="shared" ca="1" si="13"/>
        <v>97.864227755276673</v>
      </c>
      <c r="M12" s="98">
        <f t="shared" ca="1" si="13"/>
        <v>96.215730933238532</v>
      </c>
      <c r="N12" s="98">
        <f t="shared" ca="1" si="13"/>
        <v>99.795847750487255</v>
      </c>
      <c r="O12" s="98">
        <f t="shared" ca="1" si="13"/>
        <v>100.59583308821767</v>
      </c>
      <c r="P12" s="98">
        <f t="shared" ca="1" si="13"/>
        <v>101.68416366790309</v>
      </c>
      <c r="Q12" s="98">
        <f t="shared" ca="1" si="13"/>
        <v>99.966455073079629</v>
      </c>
      <c r="R12" s="98">
        <f t="shared" ca="1" si="13"/>
        <v>100.97262395570152</v>
      </c>
      <c r="S12" s="98">
        <f ca="1">INDIRECT(S$1&amp;"!V13")</f>
        <v>99.410811880097896</v>
      </c>
      <c r="T12" s="98">
        <f ca="1">INDIRECT(T$1&amp;"!V13")</f>
        <v>99.052256966471347</v>
      </c>
      <c r="U12" s="98">
        <f t="shared" ref="U12:AD12" ca="1" si="14">INDIRECT(U$1&amp;"!Q13")</f>
        <v>100.8174295303121</v>
      </c>
      <c r="V12" s="98">
        <f t="shared" ca="1" si="14"/>
        <v>100.76305966308554</v>
      </c>
      <c r="W12" s="98">
        <f t="shared" ca="1" si="14"/>
        <v>99.652990926507073</v>
      </c>
      <c r="X12" s="98">
        <f t="shared" ca="1" si="14"/>
        <v>98.631918189967564</v>
      </c>
      <c r="Y12" s="98">
        <f t="shared" ca="1" si="14"/>
        <v>99.26370080352541</v>
      </c>
      <c r="Z12" s="98">
        <f t="shared" ca="1" si="14"/>
        <v>100.12519830951496</v>
      </c>
      <c r="AA12" s="98">
        <f t="shared" ca="1" si="14"/>
        <v>99.0188331033455</v>
      </c>
      <c r="AB12" s="98">
        <f t="shared" ca="1" si="14"/>
        <v>100.45108174414517</v>
      </c>
      <c r="AC12" s="98">
        <f t="shared" ca="1" si="14"/>
        <v>101.7295544713388</v>
      </c>
      <c r="AD12" s="98">
        <f t="shared" ca="1" si="14"/>
        <v>100.11292835893593</v>
      </c>
      <c r="AE12" s="98">
        <f ca="1">INDIRECT(AE$1&amp;"!V13")</f>
        <v>97.47178820753949</v>
      </c>
    </row>
    <row r="13" spans="1:31" s="69" customFormat="1" ht="16.2" x14ac:dyDescent="0.2">
      <c r="A13" s="71">
        <v>21.01</v>
      </c>
      <c r="B13" s="98">
        <f ca="1">INDIRECT(B$1&amp;"!Q14")</f>
        <v>100.38853094960054</v>
      </c>
      <c r="C13" s="98">
        <f ca="1">INDIRECT(C$1&amp;"!Q14")</f>
        <v>101.64501907789507</v>
      </c>
      <c r="D13" s="98">
        <f ca="1">INDIRECT(D$1&amp;"!V14")</f>
        <v>100.52617145237379</v>
      </c>
      <c r="E13" s="98">
        <f ca="1">INDIRECT(E$1&amp;"!Q14")</f>
        <v>99.688466904946921</v>
      </c>
      <c r="F13" s="98">
        <f ca="1">INDIRECT(F$1&amp;"!Q14")</f>
        <v>99.709957059875592</v>
      </c>
      <c r="G13" s="98">
        <f ca="1">INDIRECT(G$1&amp;"!Q14")</f>
        <v>99.599215421624322</v>
      </c>
      <c r="H13" s="98">
        <f ca="1">INDIRECT(H$1&amp;"!Q14")</f>
        <v>100.07027013188188</v>
      </c>
      <c r="I13" s="98">
        <f ca="1">INDIRECT(I$1&amp;"!V14")</f>
        <v>96.97508992458657</v>
      </c>
      <c r="J13" s="98">
        <f t="shared" ref="J13:R13" ca="1" si="15">INDIRECT(J$1&amp;"!Q14")</f>
        <v>99.206697617909256</v>
      </c>
      <c r="K13" s="98">
        <f t="shared" ca="1" si="15"/>
        <v>97.291342698465783</v>
      </c>
      <c r="L13" s="98">
        <f t="shared" ca="1" si="15"/>
        <v>97.925261277973746</v>
      </c>
      <c r="M13" s="98">
        <f t="shared" ca="1" si="15"/>
        <v>96.862413567793652</v>
      </c>
      <c r="N13" s="98">
        <f t="shared" ca="1" si="15"/>
        <v>99.791122927972381</v>
      </c>
      <c r="O13" s="98">
        <f t="shared" ca="1" si="15"/>
        <v>100.22216090107479</v>
      </c>
      <c r="P13" s="98">
        <f t="shared" ca="1" si="15"/>
        <v>101.53488707678333</v>
      </c>
      <c r="Q13" s="98">
        <f t="shared" ca="1" si="15"/>
        <v>100.47174193634196</v>
      </c>
      <c r="R13" s="98">
        <f t="shared" ca="1" si="15"/>
        <v>100.82960900015998</v>
      </c>
      <c r="S13" s="98">
        <f ca="1">INDIRECT(S$1&amp;"!V14")</f>
        <v>98.767977475782502</v>
      </c>
      <c r="T13" s="98">
        <f ca="1">INDIRECT(T$1&amp;"!V14")</f>
        <v>98.810980439734493</v>
      </c>
      <c r="U13" s="98">
        <f t="shared" ref="U13:AD13" ca="1" si="16">INDIRECT(U$1&amp;"!Q14")</f>
        <v>100.77976729352744</v>
      </c>
      <c r="V13" s="98">
        <f t="shared" ca="1" si="16"/>
        <v>100.48217304918762</v>
      </c>
      <c r="W13" s="98">
        <f t="shared" ca="1" si="16"/>
        <v>99.444547248506183</v>
      </c>
      <c r="X13" s="98">
        <f t="shared" ca="1" si="16"/>
        <v>98.751781576921445</v>
      </c>
      <c r="Y13" s="98">
        <f t="shared" ca="1" si="16"/>
        <v>99.300148235326503</v>
      </c>
      <c r="Z13" s="98">
        <f t="shared" ca="1" si="16"/>
        <v>100.276518471505</v>
      </c>
      <c r="AA13" s="98">
        <f t="shared" ca="1" si="16"/>
        <v>99.322546122337471</v>
      </c>
      <c r="AB13" s="98">
        <f t="shared" ca="1" si="16"/>
        <v>100.98542370676142</v>
      </c>
      <c r="AC13" s="98">
        <f t="shared" ca="1" si="16"/>
        <v>101.01299071522116</v>
      </c>
      <c r="AD13" s="98">
        <f t="shared" ca="1" si="16"/>
        <v>99.977364873154542</v>
      </c>
      <c r="AE13" s="98">
        <f ca="1">INDIRECT(AE$1&amp;"!V14")</f>
        <v>97.917493222363774</v>
      </c>
    </row>
    <row r="14" spans="1:31" s="69" customFormat="1" ht="16.2" x14ac:dyDescent="0.2">
      <c r="A14" s="71">
        <v>2</v>
      </c>
      <c r="B14" s="98">
        <f ca="1">INDIRECT(B$1&amp;"!Q15")</f>
        <v>100.36146336968537</v>
      </c>
      <c r="C14" s="98">
        <f ca="1">INDIRECT(C$1&amp;"!Q15")</f>
        <v>101.57285177485616</v>
      </c>
      <c r="D14" s="98">
        <f ca="1">INDIRECT(D$1&amp;"!V15")</f>
        <v>100.80364019589607</v>
      </c>
      <c r="E14" s="98">
        <f ca="1">INDIRECT(E$1&amp;"!Q15")</f>
        <v>99.356498640806805</v>
      </c>
      <c r="F14" s="98">
        <f ca="1">INDIRECT(F$1&amp;"!Q15")</f>
        <v>99.605884686174463</v>
      </c>
      <c r="G14" s="98">
        <f ca="1">INDIRECT(G$1&amp;"!Q15")</f>
        <v>99.619711855228203</v>
      </c>
      <c r="H14" s="98">
        <f ca="1">INDIRECT(H$1&amp;"!Q15")</f>
        <v>99.71384155104721</v>
      </c>
      <c r="I14" s="98">
        <f ca="1">INDIRECT(I$1&amp;"!V15")</f>
        <v>96.462557155231437</v>
      </c>
      <c r="J14" s="98">
        <f t="shared" ref="J14:R14" ca="1" si="17">INDIRECT(J$1&amp;"!Q15")</f>
        <v>99.172441584317241</v>
      </c>
      <c r="K14" s="98">
        <f t="shared" ca="1" si="17"/>
        <v>97.341160933579815</v>
      </c>
      <c r="L14" s="98">
        <f t="shared" ca="1" si="17"/>
        <v>97.114886092800361</v>
      </c>
      <c r="M14" s="98">
        <f t="shared" ca="1" si="17"/>
        <v>97.567776295508509</v>
      </c>
      <c r="N14" s="98">
        <f t="shared" ca="1" si="17"/>
        <v>99.792453083144338</v>
      </c>
      <c r="O14" s="98">
        <f t="shared" ca="1" si="17"/>
        <v>100.22589504348505</v>
      </c>
      <c r="P14" s="98">
        <f t="shared" ca="1" si="17"/>
        <v>101.44396701308021</v>
      </c>
      <c r="Q14" s="98">
        <f t="shared" ca="1" si="17"/>
        <v>100.35950791771569</v>
      </c>
      <c r="R14" s="98">
        <f t="shared" ca="1" si="17"/>
        <v>101.17956634758063</v>
      </c>
      <c r="S14" s="98">
        <f ca="1">INDIRECT(S$1&amp;"!V15")</f>
        <v>98.79696066579389</v>
      </c>
      <c r="T14" s="98">
        <f ca="1">INDIRECT(T$1&amp;"!V15")</f>
        <v>98.5201296613333</v>
      </c>
      <c r="U14" s="98">
        <f t="shared" ref="U14:AD14" ca="1" si="18">INDIRECT(U$1&amp;"!Q15")</f>
        <v>100.48757154257974</v>
      </c>
      <c r="V14" s="98">
        <f t="shared" ca="1" si="18"/>
        <v>100.38095860081755</v>
      </c>
      <c r="W14" s="98">
        <f t="shared" ca="1" si="18"/>
        <v>99.432422237528073</v>
      </c>
      <c r="X14" s="98">
        <f t="shared" ca="1" si="18"/>
        <v>98.743128861283793</v>
      </c>
      <c r="Y14" s="98">
        <f t="shared" ca="1" si="18"/>
        <v>99.554912447250189</v>
      </c>
      <c r="Z14" s="98">
        <f t="shared" ca="1" si="18"/>
        <v>100.14478625722919</v>
      </c>
      <c r="AA14" s="98">
        <f t="shared" ca="1" si="18"/>
        <v>99.365057803479473</v>
      </c>
      <c r="AB14" s="98">
        <f t="shared" ca="1" si="18"/>
        <v>101.66139103296375</v>
      </c>
      <c r="AC14" s="98">
        <f t="shared" ca="1" si="18"/>
        <v>101.53181265660875</v>
      </c>
      <c r="AD14" s="98">
        <f t="shared" ca="1" si="18"/>
        <v>99.583569994779396</v>
      </c>
      <c r="AE14" s="98">
        <f ca="1">INDIRECT(AE$1&amp;"!V15")</f>
        <v>97.394881797048825</v>
      </c>
    </row>
    <row r="15" spans="1:31" s="69" customFormat="1" ht="16.2" x14ac:dyDescent="0.2">
      <c r="A15" s="70">
        <v>3</v>
      </c>
      <c r="B15" s="98">
        <f ca="1">INDIRECT(B$1&amp;"!Q16")</f>
        <v>100.25756589999395</v>
      </c>
      <c r="C15" s="98">
        <f ca="1">INDIRECT(C$1&amp;"!Q16")</f>
        <v>101.49500296619067</v>
      </c>
      <c r="D15" s="98">
        <f ca="1">INDIRECT(D$1&amp;"!V16")</f>
        <v>100.60211116719951</v>
      </c>
      <c r="E15" s="98">
        <f ca="1">INDIRECT(E$1&amp;"!Q16")</f>
        <v>99.277082471966764</v>
      </c>
      <c r="F15" s="98">
        <f ca="1">INDIRECT(F$1&amp;"!Q16")</f>
        <v>99.814316225458768</v>
      </c>
      <c r="G15" s="98">
        <f ca="1">INDIRECT(G$1&amp;"!Q16")</f>
        <v>99.647605270902176</v>
      </c>
      <c r="H15" s="98">
        <f ca="1">INDIRECT(H$1&amp;"!Q16")</f>
        <v>99.324711731156611</v>
      </c>
      <c r="I15" s="98">
        <f ca="1">INDIRECT(I$1&amp;"!V16")</f>
        <v>96.288041876634452</v>
      </c>
      <c r="J15" s="98">
        <f t="shared" ref="J15:R15" ca="1" si="19">INDIRECT(J$1&amp;"!Q16")</f>
        <v>99.153050345653824</v>
      </c>
      <c r="K15" s="98">
        <f t="shared" ca="1" si="19"/>
        <v>97.268043961652722</v>
      </c>
      <c r="L15" s="98">
        <f t="shared" ca="1" si="19"/>
        <v>97.767986707183425</v>
      </c>
      <c r="M15" s="98">
        <f t="shared" ca="1" si="19"/>
        <v>98.153548790261809</v>
      </c>
      <c r="N15" s="98">
        <f t="shared" ca="1" si="19"/>
        <v>99.899543899614216</v>
      </c>
      <c r="O15" s="98">
        <f t="shared" ca="1" si="19"/>
        <v>100.22565984174818</v>
      </c>
      <c r="P15" s="98">
        <f t="shared" ca="1" si="19"/>
        <v>101.42011752229023</v>
      </c>
      <c r="Q15" s="98">
        <f t="shared" ca="1" si="19"/>
        <v>100.003618824893</v>
      </c>
      <c r="R15" s="98">
        <f t="shared" ca="1" si="19"/>
        <v>100.87714358597977</v>
      </c>
      <c r="S15" s="98">
        <f ca="1">INDIRECT(S$1&amp;"!V16")</f>
        <v>98.785284101227148</v>
      </c>
      <c r="T15" s="98">
        <f ca="1">INDIRECT(T$1&amp;"!V16")</f>
        <v>98.395394928064718</v>
      </c>
      <c r="U15" s="98">
        <f t="shared" ref="U15:AD15" ca="1" si="20">INDIRECT(U$1&amp;"!Q16")</f>
        <v>100.33358684037643</v>
      </c>
      <c r="V15" s="98">
        <f t="shared" ca="1" si="20"/>
        <v>100.12572614819877</v>
      </c>
      <c r="W15" s="98">
        <f t="shared" ca="1" si="20"/>
        <v>99.438940761040683</v>
      </c>
      <c r="X15" s="98">
        <f t="shared" ca="1" si="20"/>
        <v>98.592381466890814</v>
      </c>
      <c r="Y15" s="98">
        <f t="shared" ca="1" si="20"/>
        <v>99.269841895092952</v>
      </c>
      <c r="Z15" s="98">
        <f t="shared" ca="1" si="20"/>
        <v>100.24270843055785</v>
      </c>
      <c r="AA15" s="98">
        <f t="shared" ca="1" si="20"/>
        <v>99.236210029231586</v>
      </c>
      <c r="AB15" s="98">
        <f t="shared" ca="1" si="20"/>
        <v>101.57462619050057</v>
      </c>
      <c r="AC15" s="98">
        <f t="shared" ca="1" si="20"/>
        <v>101.37038144238282</v>
      </c>
      <c r="AD15" s="98">
        <f t="shared" ca="1" si="20"/>
        <v>99.560287380609012</v>
      </c>
      <c r="AE15" s="98">
        <f ca="1">INDIRECT(AE$1&amp;"!V16")</f>
        <v>98.438820787734898</v>
      </c>
    </row>
    <row r="16" spans="1:31" s="69" customFormat="1" ht="16.2" x14ac:dyDescent="0.2">
      <c r="A16" s="71">
        <v>4</v>
      </c>
      <c r="B16" s="98">
        <f ca="1">INDIRECT(B$1&amp;"!Q17")</f>
        <v>100.35761672896004</v>
      </c>
      <c r="C16" s="98">
        <f ca="1">INDIRECT(C$1&amp;"!Q17")</f>
        <v>101.54107945558337</v>
      </c>
      <c r="D16" s="98">
        <f ca="1">INDIRECT(D$1&amp;"!V17")</f>
        <v>100.41822228735712</v>
      </c>
      <c r="E16" s="98">
        <f t="shared" ref="E16:H16" ca="1" si="21">INDIRECT(E$1&amp;"!Q17")</f>
        <v>99.373049660646387</v>
      </c>
      <c r="F16" s="98">
        <f t="shared" ca="1" si="21"/>
        <v>99.447002225696295</v>
      </c>
      <c r="G16" s="98">
        <f t="shared" ca="1" si="21"/>
        <v>99.645151090556311</v>
      </c>
      <c r="H16" s="98">
        <f t="shared" ca="1" si="21"/>
        <v>99.311662780171588</v>
      </c>
      <c r="I16" s="98">
        <f ca="1">INDIRECT(I$1&amp;"!V17")</f>
        <v>96.443404574671064</v>
      </c>
      <c r="J16" s="98">
        <f t="shared" ref="J16:R16" ca="1" si="22">INDIRECT(J$1&amp;"!Q17")</f>
        <v>99.172032090263258</v>
      </c>
      <c r="K16" s="98">
        <f t="shared" ca="1" si="22"/>
        <v>97.505074828210198</v>
      </c>
      <c r="L16" s="98">
        <f t="shared" ca="1" si="22"/>
        <v>98.156205860407653</v>
      </c>
      <c r="M16" s="98">
        <f t="shared" ca="1" si="22"/>
        <v>98.536003095708281</v>
      </c>
      <c r="N16" s="98">
        <f t="shared" ca="1" si="22"/>
        <v>99.778836047497094</v>
      </c>
      <c r="O16" s="98">
        <f t="shared" ca="1" si="22"/>
        <v>100.47618900045103</v>
      </c>
      <c r="P16" s="98">
        <f t="shared" ca="1" si="22"/>
        <v>101.31984479289824</v>
      </c>
      <c r="Q16" s="98">
        <f t="shared" ca="1" si="22"/>
        <v>100.31343794998608</v>
      </c>
      <c r="R16" s="98">
        <f t="shared" ca="1" si="22"/>
        <v>101.18663729628278</v>
      </c>
      <c r="S16" s="98">
        <f ca="1">INDIRECT(S$1&amp;"!V17")</f>
        <v>98.353926868281803</v>
      </c>
      <c r="T16" s="98">
        <f ca="1">INDIRECT(T$1&amp;"!V17")</f>
        <v>99.066402527354441</v>
      </c>
      <c r="U16" s="98">
        <f t="shared" ref="U16:AD16" ca="1" si="23">INDIRECT(U$1&amp;"!Q17")</f>
        <v>100.47395972624184</v>
      </c>
      <c r="V16" s="98">
        <f t="shared" ca="1" si="23"/>
        <v>100.04387991929701</v>
      </c>
      <c r="W16" s="98">
        <f t="shared" ca="1" si="23"/>
        <v>99.359188230712689</v>
      </c>
      <c r="X16" s="98">
        <f t="shared" ca="1" si="23"/>
        <v>98.655250918414481</v>
      </c>
      <c r="Y16" s="98">
        <f t="shared" ca="1" si="23"/>
        <v>99.475162818028892</v>
      </c>
      <c r="Z16" s="98">
        <f t="shared" ca="1" si="23"/>
        <v>100.47781870909591</v>
      </c>
      <c r="AA16" s="98">
        <f t="shared" ca="1" si="23"/>
        <v>99.098888521638756</v>
      </c>
      <c r="AB16" s="98">
        <f t="shared" ca="1" si="23"/>
        <v>100.60926738461124</v>
      </c>
      <c r="AC16" s="98">
        <f t="shared" ca="1" si="23"/>
        <v>100.8610531141245</v>
      </c>
      <c r="AD16" s="98">
        <f t="shared" ca="1" si="23"/>
        <v>99.626222551086514</v>
      </c>
      <c r="AE16" s="98">
        <f ca="1">INDIRECT(AE$1&amp;"!V17")</f>
        <v>98.49655251505709</v>
      </c>
    </row>
    <row r="17" spans="1:31" s="69" customFormat="1" ht="16.2" x14ac:dyDescent="0.2">
      <c r="A17" s="71">
        <v>5</v>
      </c>
      <c r="B17" s="98">
        <f ca="1">INDIRECT(B$1&amp;"!Q18")</f>
        <v>100.39637549840397</v>
      </c>
      <c r="C17" s="98">
        <f ca="1">INDIRECT(C$1&amp;"!Q18")</f>
        <v>101.63206897821317</v>
      </c>
      <c r="D17" s="98">
        <f ca="1">INDIRECT(D$1&amp;"!V18")</f>
        <v>100.06288904647825</v>
      </c>
      <c r="E17" s="98">
        <f ca="1">INDIRECT(E$1&amp;"!Q18")</f>
        <v>99.302815095650331</v>
      </c>
      <c r="F17" s="98">
        <f ca="1">INDIRECT(F$1&amp;"!Q18")</f>
        <v>99.524894229929856</v>
      </c>
      <c r="G17" s="98">
        <f ca="1">INDIRECT(G$1&amp;"!Q18")</f>
        <v>99.782600882602736</v>
      </c>
      <c r="H17" s="98">
        <f ca="1">INDIRECT(H$1&amp;"!Q18")</f>
        <v>99.725333900459816</v>
      </c>
      <c r="I17" s="98">
        <f ca="1">INDIRECT(I$1&amp;"!V18")</f>
        <v>96.301227033220059</v>
      </c>
      <c r="J17" s="98">
        <f t="shared" ref="J17:R17" ca="1" si="24">INDIRECT(J$1&amp;"!Q18")</f>
        <v>99.224722108774969</v>
      </c>
      <c r="K17" s="98">
        <f t="shared" ca="1" si="24"/>
        <v>97.64377603411792</v>
      </c>
      <c r="L17" s="98">
        <f t="shared" ca="1" si="24"/>
        <v>98.215165260236276</v>
      </c>
      <c r="M17" s="98">
        <f t="shared" ca="1" si="24"/>
        <v>97.561920233456163</v>
      </c>
      <c r="N17" s="98">
        <f t="shared" ca="1" si="24"/>
        <v>99.694222457647683</v>
      </c>
      <c r="O17" s="98">
        <f t="shared" ca="1" si="24"/>
        <v>100.30357431223224</v>
      </c>
      <c r="P17" s="98">
        <f t="shared" ca="1" si="24"/>
        <v>101.31695137519266</v>
      </c>
      <c r="Q17" s="98">
        <f t="shared" ca="1" si="24"/>
        <v>100.29771835288895</v>
      </c>
      <c r="R17" s="98">
        <f t="shared" ca="1" si="24"/>
        <v>101.18149342036502</v>
      </c>
      <c r="S17" s="98">
        <f ca="1">INDIRECT(S$1&amp;"!V18")</f>
        <v>99.167347154584661</v>
      </c>
      <c r="T17" s="98">
        <f ca="1">INDIRECT(T$1&amp;"!V18")</f>
        <v>99.708027017199967</v>
      </c>
      <c r="U17" s="98">
        <f t="shared" ref="U17:AD17" ca="1" si="25">INDIRECT(U$1&amp;"!Q18")</f>
        <v>100.92498745173329</v>
      </c>
      <c r="V17" s="98">
        <f t="shared" ca="1" si="25"/>
        <v>100.27063959586513</v>
      </c>
      <c r="W17" s="98">
        <f t="shared" ca="1" si="25"/>
        <v>99.389564128195161</v>
      </c>
      <c r="X17" s="98">
        <f t="shared" ca="1" si="25"/>
        <v>98.728025954700698</v>
      </c>
      <c r="Y17" s="98">
        <f t="shared" ca="1" si="25"/>
        <v>99.029849460079717</v>
      </c>
      <c r="Z17" s="98">
        <f t="shared" ca="1" si="25"/>
        <v>99.984034060320809</v>
      </c>
      <c r="AA17" s="98">
        <f t="shared" ca="1" si="25"/>
        <v>99.097253258487967</v>
      </c>
      <c r="AB17" s="98">
        <f t="shared" ca="1" si="25"/>
        <v>100.98192121817881</v>
      </c>
      <c r="AC17" s="98">
        <f t="shared" ca="1" si="25"/>
        <v>101.49124691662527</v>
      </c>
      <c r="AD17" s="98">
        <f t="shared" ca="1" si="25"/>
        <v>99.517287949337302</v>
      </c>
      <c r="AE17" s="98">
        <f ca="1">INDIRECT(AE$1&amp;"!V18")</f>
        <v>96.883854200479377</v>
      </c>
    </row>
    <row r="18" spans="1:31" s="69" customFormat="1" ht="16.2" x14ac:dyDescent="0.2">
      <c r="A18" s="71">
        <v>6</v>
      </c>
      <c r="B18" s="98">
        <f ca="1">INDIRECT(B$1&amp;"!Q19")</f>
        <v>100.31620479574852</v>
      </c>
      <c r="C18" s="98">
        <f ca="1">INDIRECT(C$1&amp;"!Q19")</f>
        <v>101.57124513484877</v>
      </c>
      <c r="D18" s="98">
        <f ca="1">INDIRECT(D$1&amp;"!V19")</f>
        <v>99.776553448234409</v>
      </c>
      <c r="E18" s="98">
        <f ca="1">INDIRECT(E$1&amp;"!Q19")</f>
        <v>99.330710447916886</v>
      </c>
      <c r="F18" s="98">
        <f ca="1">INDIRECT(F$1&amp;"!Q19")</f>
        <v>99.808982376202621</v>
      </c>
      <c r="G18" s="98">
        <f ca="1">INDIRECT(G$1&amp;"!Q19")</f>
        <v>99.686677610946504</v>
      </c>
      <c r="H18" s="98">
        <f ca="1">INDIRECT(H$1&amp;"!Q19")</f>
        <v>99.796221345224964</v>
      </c>
      <c r="I18" s="98">
        <f ca="1">INDIRECT(I$1&amp;"!V19")</f>
        <v>96.468086625599312</v>
      </c>
      <c r="J18" s="98">
        <f t="shared" ref="J18:R18" ca="1" si="26">INDIRECT(J$1&amp;"!Q19")</f>
        <v>99.157618978750122</v>
      </c>
      <c r="K18" s="98">
        <f t="shared" ca="1" si="26"/>
        <v>97.353464661982869</v>
      </c>
      <c r="L18" s="98">
        <f t="shared" ca="1" si="26"/>
        <v>97.867931436555168</v>
      </c>
      <c r="M18" s="98">
        <f t="shared" ca="1" si="26"/>
        <v>96.552503767449565</v>
      </c>
      <c r="N18" s="98">
        <f t="shared" ca="1" si="26"/>
        <v>99.735078884288257</v>
      </c>
      <c r="O18" s="98">
        <f t="shared" ca="1" si="26"/>
        <v>100.23607330213009</v>
      </c>
      <c r="P18" s="98">
        <f t="shared" ca="1" si="26"/>
        <v>101.29276918372739</v>
      </c>
      <c r="Q18" s="98">
        <f t="shared" ca="1" si="26"/>
        <v>100.41207940920161</v>
      </c>
      <c r="R18" s="98">
        <f t="shared" ca="1" si="26"/>
        <v>101.12350076795539</v>
      </c>
      <c r="S18" s="98">
        <f ca="1">INDIRECT(S$1&amp;"!V19")</f>
        <v>98.817813559664273</v>
      </c>
      <c r="T18" s="98">
        <f ca="1">INDIRECT(T$1&amp;"!V19")</f>
        <v>100.17944692333114</v>
      </c>
      <c r="U18" s="98">
        <f t="shared" ref="U18:AD18" ca="1" si="27">INDIRECT(U$1&amp;"!Q19")</f>
        <v>100.31698463208612</v>
      </c>
      <c r="V18" s="98">
        <f t="shared" ca="1" si="27"/>
        <v>100.52534457549859</v>
      </c>
      <c r="W18" s="98">
        <f t="shared" ca="1" si="27"/>
        <v>99.190707670168948</v>
      </c>
      <c r="X18" s="98">
        <f t="shared" ca="1" si="27"/>
        <v>98.766605937921014</v>
      </c>
      <c r="Y18" s="98">
        <f t="shared" ca="1" si="27"/>
        <v>99.135730889651711</v>
      </c>
      <c r="Z18" s="98">
        <f t="shared" ca="1" si="27"/>
        <v>99.893683253181123</v>
      </c>
      <c r="AA18" s="98">
        <f t="shared" ca="1" si="27"/>
        <v>99.029662561749404</v>
      </c>
      <c r="AB18" s="98">
        <f t="shared" ca="1" si="27"/>
        <v>101.06286475146757</v>
      </c>
      <c r="AC18" s="98">
        <f t="shared" ca="1" si="27"/>
        <v>100.31308794466551</v>
      </c>
      <c r="AD18" s="98">
        <f t="shared" ca="1" si="27"/>
        <v>99.256193949899256</v>
      </c>
      <c r="AE18" s="98">
        <f ca="1">INDIRECT(AE$1&amp;"!V19")</f>
        <v>95.712398864442889</v>
      </c>
    </row>
    <row r="19" spans="1:31" ht="16.2" x14ac:dyDescent="0.3">
      <c r="A19" s="62">
        <v>7</v>
      </c>
      <c r="B19" s="98">
        <f ca="1">INDIRECT(B$1&amp;"!Q20")</f>
        <v>100.24307153730786</v>
      </c>
      <c r="C19" s="98">
        <f ca="1">INDIRECT(C$1&amp;"!Q20")</f>
        <v>101.62144422052528</v>
      </c>
      <c r="D19" s="98">
        <f ca="1">INDIRECT(D$1&amp;"!V20")</f>
        <v>100.36542677329597</v>
      </c>
      <c r="E19" s="98">
        <f ca="1">INDIRECT(E$1&amp;"!Q20")</f>
        <v>99.523349555711832</v>
      </c>
      <c r="F19" s="98">
        <f ca="1">INDIRECT(F$1&amp;"!Q20")</f>
        <v>99.799321488260887</v>
      </c>
      <c r="G19" s="98">
        <f ca="1">INDIRECT(G$1&amp;"!Q20")</f>
        <v>99.708026982355207</v>
      </c>
      <c r="H19" s="98">
        <f ca="1">INDIRECT(H$1&amp;"!Q20")</f>
        <v>99.840446002490594</v>
      </c>
      <c r="I19" s="98">
        <f ca="1">INDIRECT(I$1&amp;"!V20")</f>
        <v>96.628424154072263</v>
      </c>
      <c r="J19" s="98">
        <f t="shared" ref="J19:R19" ca="1" si="28">INDIRECT(J$1&amp;"!Q20")</f>
        <v>99.055016424394509</v>
      </c>
      <c r="K19" s="98">
        <f t="shared" ca="1" si="28"/>
        <v>97.232862102540778</v>
      </c>
      <c r="L19" s="98">
        <f t="shared" ca="1" si="28"/>
        <v>97.415056453872083</v>
      </c>
      <c r="M19" s="98">
        <f t="shared" ca="1" si="28"/>
        <v>96.494029430111055</v>
      </c>
      <c r="N19" s="98">
        <f t="shared" ca="1" si="28"/>
        <v>99.835864534074489</v>
      </c>
      <c r="O19" s="98">
        <f t="shared" ca="1" si="28"/>
        <v>100.43104235467592</v>
      </c>
      <c r="P19" s="98">
        <f t="shared" ca="1" si="28"/>
        <v>101.71475146998871</v>
      </c>
      <c r="Q19" s="98">
        <f t="shared" ca="1" si="28"/>
        <v>100.5988226630176</v>
      </c>
      <c r="R19" s="98">
        <f t="shared" ca="1" si="28"/>
        <v>100.86909413776172</v>
      </c>
      <c r="S19" s="98">
        <f ca="1">INDIRECT(S$1&amp;"!V20")</f>
        <v>99.091075441300347</v>
      </c>
      <c r="T19" s="98">
        <f ca="1">INDIRECT(T$1&amp;"!V20")</f>
        <v>100.01082791221432</v>
      </c>
      <c r="U19" s="98">
        <f t="shared" ref="U19:AD19" ca="1" si="29">INDIRECT(U$1&amp;"!Q20")</f>
        <v>100.45033581709532</v>
      </c>
      <c r="V19" s="98">
        <f t="shared" ca="1" si="29"/>
        <v>100.46795221212794</v>
      </c>
      <c r="W19" s="98">
        <f t="shared" ca="1" si="29"/>
        <v>99.140966688315473</v>
      </c>
      <c r="X19" s="98">
        <f t="shared" ca="1" si="29"/>
        <v>98.889407962242643</v>
      </c>
      <c r="Y19" s="98">
        <f t="shared" ca="1" si="29"/>
        <v>98.936743481045028</v>
      </c>
      <c r="Z19" s="98">
        <f t="shared" ca="1" si="29"/>
        <v>100.60513645057507</v>
      </c>
      <c r="AA19" s="98">
        <f t="shared" ca="1" si="29"/>
        <v>99.3898263209622</v>
      </c>
      <c r="AB19" s="98">
        <f t="shared" ca="1" si="29"/>
        <v>101.75412830856439</v>
      </c>
      <c r="AC19" s="98">
        <f t="shared" ca="1" si="29"/>
        <v>99.689924998424246</v>
      </c>
      <c r="AD19" s="98">
        <f t="shared" ca="1" si="29"/>
        <v>98.819639399714816</v>
      </c>
      <c r="AE19" s="98">
        <f ca="1">INDIRECT(AE$1&amp;"!V20")</f>
        <v>94.607293552869194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20"/>
  <sheetViews>
    <sheetView zoomScale="80" zoomScaleNormal="80" workbookViewId="0">
      <selection activeCell="P20" sqref="P20"/>
    </sheetView>
  </sheetViews>
  <sheetFormatPr defaultRowHeight="13.2" x14ac:dyDescent="0.2"/>
  <cols>
    <col min="1" max="1" width="4.109375" customWidth="1"/>
    <col min="2" max="2" width="10.33203125" customWidth="1"/>
    <col min="3" max="3" width="10.44140625" customWidth="1"/>
    <col min="4" max="4" width="10.21875" customWidth="1"/>
    <col min="5" max="5" width="10.44140625" customWidth="1"/>
    <col min="6" max="6" width="10.77734375" customWidth="1"/>
    <col min="7" max="7" width="10.21875" customWidth="1"/>
    <col min="8" max="8" width="10.109375" customWidth="1"/>
    <col min="9" max="9" width="10.6640625" customWidth="1"/>
    <col min="10" max="10" width="10" customWidth="1"/>
    <col min="11" max="11" width="9.77734375" customWidth="1"/>
    <col min="12" max="12" width="10.6640625" customWidth="1"/>
    <col min="13" max="13" width="10.21875" customWidth="1"/>
    <col min="14" max="14" width="6.33203125" customWidth="1"/>
    <col min="15" max="15" width="11.33203125" customWidth="1"/>
    <col min="16" max="16" width="10.77734375" customWidth="1"/>
    <col min="17" max="17" width="6.44140625" customWidth="1"/>
    <col min="18" max="21" width="3.6640625" style="2" customWidth="1"/>
    <col min="22" max="22" width="8.44140625" customWidth="1"/>
    <col min="23" max="23" width="9.88671875" customWidth="1"/>
    <col min="24" max="24" width="2" customWidth="1"/>
    <col min="25" max="25" width="2.109375" customWidth="1"/>
  </cols>
  <sheetData>
    <row r="1" spans="1:23" ht="20.100000000000001" customHeight="1" x14ac:dyDescent="0.45">
      <c r="F1" s="18" t="s">
        <v>51</v>
      </c>
    </row>
    <row r="2" spans="1:23" ht="16.2" x14ac:dyDescent="0.3">
      <c r="A2" s="31" t="s">
        <v>46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91" t="s">
        <v>79</v>
      </c>
      <c r="M2" s="90" t="s">
        <v>81</v>
      </c>
      <c r="N2" s="107" t="s">
        <v>29</v>
      </c>
      <c r="O2" s="57" t="s">
        <v>80</v>
      </c>
      <c r="P2" s="57" t="s">
        <v>82</v>
      </c>
      <c r="Q2" s="107" t="s">
        <v>29</v>
      </c>
      <c r="R2" s="38" t="s">
        <v>86</v>
      </c>
      <c r="S2" s="38" t="s">
        <v>86</v>
      </c>
      <c r="T2" s="38" t="s">
        <v>87</v>
      </c>
      <c r="U2" s="38" t="s">
        <v>88</v>
      </c>
      <c r="V2" s="17" t="s">
        <v>146</v>
      </c>
    </row>
    <row r="3" spans="1:23" ht="15.9" customHeight="1" x14ac:dyDescent="0.3">
      <c r="A3" s="22">
        <v>2</v>
      </c>
      <c r="B3" s="191"/>
      <c r="C3" s="191"/>
      <c r="D3" s="191"/>
      <c r="E3" s="191"/>
      <c r="F3" s="192"/>
      <c r="G3" s="191">
        <v>106.15</v>
      </c>
      <c r="H3" s="191"/>
      <c r="I3" s="52">
        <v>106.1</v>
      </c>
      <c r="J3" s="191"/>
      <c r="K3" s="191"/>
      <c r="L3" s="50">
        <v>110</v>
      </c>
      <c r="M3" s="47"/>
      <c r="N3" s="47">
        <f>MAX(B3,D3,F3,J3,K3)-MIN(B3,D3,F3,J3,K3)</f>
        <v>0</v>
      </c>
      <c r="O3" s="50">
        <v>107</v>
      </c>
      <c r="P3" s="47">
        <f>AVERAGE(C3,G3,H3,I3)</f>
        <v>106.125</v>
      </c>
      <c r="Q3" s="47">
        <f>MAX(C3,E3,G3,H3,I3)-MIN(C3,E3,G3,H3,I3)</f>
        <v>5.0000000000011369E-2</v>
      </c>
      <c r="R3" s="27">
        <v>107</v>
      </c>
      <c r="S3" s="118">
        <v>113</v>
      </c>
      <c r="T3" s="28">
        <v>104</v>
      </c>
      <c r="U3" s="28">
        <v>110</v>
      </c>
      <c r="V3" s="59">
        <f>P3/P3*100</f>
        <v>100</v>
      </c>
    </row>
    <row r="4" spans="1:23" ht="15.9" customHeight="1" x14ac:dyDescent="0.3">
      <c r="A4" s="22">
        <v>3</v>
      </c>
      <c r="B4" s="52">
        <v>109.484375</v>
      </c>
      <c r="C4" s="52"/>
      <c r="D4" s="47">
        <v>109.40625</v>
      </c>
      <c r="E4" s="52">
        <v>106.17419354838711</v>
      </c>
      <c r="F4" s="52">
        <v>109.35</v>
      </c>
      <c r="G4" s="52">
        <v>105.82105263157894</v>
      </c>
      <c r="H4" s="52"/>
      <c r="I4" s="52">
        <v>106.4</v>
      </c>
      <c r="J4" s="52">
        <v>109.47</v>
      </c>
      <c r="K4" s="52">
        <v>109.2</v>
      </c>
      <c r="L4" s="50">
        <v>110</v>
      </c>
      <c r="M4" s="47">
        <f>AVERAGE(B4,D4,F4,J4,K4)</f>
        <v>109.38212500000002</v>
      </c>
      <c r="N4" s="47">
        <f>MAX(B4,D4,F4,J4,K4)-MIN(B4,D4,F4,J4,K4)</f>
        <v>0.28437499999999716</v>
      </c>
      <c r="O4" s="50">
        <v>107</v>
      </c>
      <c r="P4" s="47">
        <f>AVERAGE(C4,G4,H4,I4)</f>
        <v>106.11052631578947</v>
      </c>
      <c r="Q4" s="47">
        <f>MAX(C4,E4,G4,H4,I4)-MIN(C4,E4,G4,H4,I4)</f>
        <v>0.57894736842106909</v>
      </c>
      <c r="R4" s="27">
        <v>107</v>
      </c>
      <c r="S4" s="118">
        <v>113</v>
      </c>
      <c r="T4" s="28">
        <v>104</v>
      </c>
      <c r="U4" s="28">
        <v>110</v>
      </c>
      <c r="V4" s="59">
        <f>P4/P$3*100</f>
        <v>99.986361663877005</v>
      </c>
    </row>
    <row r="5" spans="1:23" ht="15.9" customHeight="1" x14ac:dyDescent="0.3">
      <c r="A5" s="22">
        <v>4</v>
      </c>
      <c r="B5" s="52">
        <v>109.79375000000002</v>
      </c>
      <c r="C5" s="52">
        <v>105.88383838383835</v>
      </c>
      <c r="D5" s="47">
        <v>109.66250000000004</v>
      </c>
      <c r="E5" s="52">
        <v>106.26129032258066</v>
      </c>
      <c r="F5" s="52">
        <v>109</v>
      </c>
      <c r="G5" s="52">
        <v>106.91351351351352</v>
      </c>
      <c r="H5" s="52"/>
      <c r="I5" s="52">
        <v>106.9</v>
      </c>
      <c r="J5" s="52">
        <v>109.93</v>
      </c>
      <c r="K5" s="52">
        <v>108.9</v>
      </c>
      <c r="L5" s="50">
        <v>110</v>
      </c>
      <c r="M5" s="47">
        <f>AVERAGE(B5,D5,F5,J5,K5)</f>
        <v>109.45725000000002</v>
      </c>
      <c r="N5" s="47">
        <f>MAX(B5,D5,F5,J5,K5)-MIN(B5,D5,F5,J5,K5)</f>
        <v>1.0300000000000011</v>
      </c>
      <c r="O5" s="50">
        <v>107</v>
      </c>
      <c r="P5" s="47">
        <f>AVERAGE(C5,E5,G5,H5,I5)</f>
        <v>106.48966055498315</v>
      </c>
      <c r="Q5" s="47">
        <f>MAX(C5,E5,G5,H5,I5)-MIN(C5,E5,G5,H5,I5)</f>
        <v>1.0296751296751694</v>
      </c>
      <c r="R5" s="27">
        <v>107</v>
      </c>
      <c r="S5" s="118">
        <v>113</v>
      </c>
      <c r="T5" s="28">
        <v>104</v>
      </c>
      <c r="U5" s="28">
        <v>110</v>
      </c>
      <c r="V5" s="59">
        <f>P5/P$3*100</f>
        <v>100.34361418608542</v>
      </c>
    </row>
    <row r="6" spans="1:23" ht="15.9" customHeight="1" x14ac:dyDescent="0.3">
      <c r="A6" s="22">
        <v>5</v>
      </c>
      <c r="B6" s="52">
        <v>109.65937500000003</v>
      </c>
      <c r="C6" s="52">
        <v>106.71234567901232</v>
      </c>
      <c r="D6" s="47">
        <v>109.79375</v>
      </c>
      <c r="E6" s="52">
        <v>105.84516129032258</v>
      </c>
      <c r="F6" s="52">
        <v>109.05555555555556</v>
      </c>
      <c r="G6" s="52">
        <v>106.93793103448277</v>
      </c>
      <c r="H6" s="52">
        <v>107.61499999999999</v>
      </c>
      <c r="I6" s="52">
        <v>106.1</v>
      </c>
      <c r="J6" s="52">
        <v>110.07</v>
      </c>
      <c r="K6" s="52">
        <v>108.8</v>
      </c>
      <c r="L6" s="50">
        <v>110</v>
      </c>
      <c r="M6" s="47">
        <f>AVERAGE(B6,D6,F6,J6,K6)</f>
        <v>109.4757361111111</v>
      </c>
      <c r="N6" s="47">
        <f t="shared" ref="N6:N20" si="0">MAX(B6,D6,F6,J6,K6)-MIN(B6,D6,F6,J6,K6)</f>
        <v>1.269999999999996</v>
      </c>
      <c r="O6" s="50">
        <v>107</v>
      </c>
      <c r="P6" s="47">
        <f>AVERAGE(C6,E6,G6,H6,I6)</f>
        <v>106.64208760076353</v>
      </c>
      <c r="Q6" s="47">
        <f t="shared" ref="Q6:Q20" si="1">MAX(C6,E6,G6,H6,I6)-MIN(C6,E6,G6,H6,I6)</f>
        <v>1.7698387096774155</v>
      </c>
      <c r="R6" s="27">
        <v>107</v>
      </c>
      <c r="S6" s="118">
        <v>113</v>
      </c>
      <c r="T6" s="28">
        <v>104</v>
      </c>
      <c r="U6" s="28">
        <v>110</v>
      </c>
      <c r="V6" s="59">
        <f t="shared" ref="V6:V20" si="2">P6/P$3*100</f>
        <v>100.48724391120238</v>
      </c>
    </row>
    <row r="7" spans="1:23" ht="15.9" customHeight="1" x14ac:dyDescent="0.3">
      <c r="A7" s="22">
        <v>6</v>
      </c>
      <c r="B7" s="52">
        <v>109.66874999999999</v>
      </c>
      <c r="C7" s="52">
        <v>105.97317073170731</v>
      </c>
      <c r="D7" s="47">
        <v>109.49411764705883</v>
      </c>
      <c r="E7" s="52">
        <v>106.03</v>
      </c>
      <c r="F7" s="52">
        <v>109.13636363636364</v>
      </c>
      <c r="G7" s="52">
        <v>106.1736842105263</v>
      </c>
      <c r="H7" s="52">
        <v>108.30800000000001</v>
      </c>
      <c r="I7" s="52">
        <v>107.2</v>
      </c>
      <c r="J7" s="52">
        <v>110.24</v>
      </c>
      <c r="K7" s="52">
        <v>108</v>
      </c>
      <c r="L7" s="50">
        <v>110</v>
      </c>
      <c r="M7" s="47">
        <f t="shared" ref="M7:M20" si="3">AVERAGE(B7,D7,F7,J7,K7)</f>
        <v>109.30784625668448</v>
      </c>
      <c r="N7" s="47">
        <f>MAX(B7,D7,F7,J7,K7)-MIN(B7,D7,F7,J7,K7)</f>
        <v>2.2399999999999949</v>
      </c>
      <c r="O7" s="50">
        <v>107</v>
      </c>
      <c r="P7" s="47">
        <f>AVERAGE(C7,E7,G7,H7,I7)</f>
        <v>106.73697098844673</v>
      </c>
      <c r="Q7" s="47">
        <f>MAX(C7,E7,G7,H7,I7)-MIN(C7,E7,G7,H7,I7)</f>
        <v>2.3348292682926939</v>
      </c>
      <c r="R7" s="27">
        <v>107</v>
      </c>
      <c r="S7" s="118">
        <v>113</v>
      </c>
      <c r="T7" s="28">
        <v>104</v>
      </c>
      <c r="U7" s="28">
        <v>110</v>
      </c>
      <c r="V7" s="59">
        <f>P7/P$3*100</f>
        <v>100.57665110807702</v>
      </c>
    </row>
    <row r="8" spans="1:23" ht="15.9" customHeight="1" x14ac:dyDescent="0.3">
      <c r="A8" s="22">
        <v>7</v>
      </c>
      <c r="B8" s="52">
        <v>109.55937499999999</v>
      </c>
      <c r="C8" s="52">
        <v>105.32621359223303</v>
      </c>
      <c r="D8" s="47">
        <v>109.69375000000001</v>
      </c>
      <c r="E8" s="52">
        <v>105.13870967741936</v>
      </c>
      <c r="F8" s="52">
        <v>108.95238095238095</v>
      </c>
      <c r="G8" s="52">
        <v>106.875</v>
      </c>
      <c r="H8" s="52">
        <v>107.319</v>
      </c>
      <c r="I8" s="52">
        <v>107.5</v>
      </c>
      <c r="J8" s="52">
        <v>109.99</v>
      </c>
      <c r="K8" s="52">
        <v>108.2</v>
      </c>
      <c r="L8" s="50">
        <v>110</v>
      </c>
      <c r="M8" s="47">
        <f t="shared" si="3"/>
        <v>109.2791011904762</v>
      </c>
      <c r="N8" s="47">
        <f t="shared" si="0"/>
        <v>1.789999999999992</v>
      </c>
      <c r="O8" s="50">
        <v>107</v>
      </c>
      <c r="P8" s="47">
        <f>AVERAGE(C8,E8,G8,H8,I8)</f>
        <v>106.43178465393048</v>
      </c>
      <c r="Q8" s="47">
        <f t="shared" si="1"/>
        <v>2.3612903225806434</v>
      </c>
      <c r="R8" s="27">
        <v>107</v>
      </c>
      <c r="S8" s="118">
        <v>113</v>
      </c>
      <c r="T8" s="28">
        <v>104</v>
      </c>
      <c r="U8" s="28">
        <v>110</v>
      </c>
      <c r="V8" s="59">
        <f t="shared" si="2"/>
        <v>100.28907859027608</v>
      </c>
    </row>
    <row r="9" spans="1:23" ht="15.9" customHeight="1" x14ac:dyDescent="0.3">
      <c r="A9" s="22">
        <v>8</v>
      </c>
      <c r="B9" s="52">
        <v>109.43437500000002</v>
      </c>
      <c r="C9" s="52">
        <v>106.53064516129032</v>
      </c>
      <c r="D9" s="47">
        <v>109.45263157894736</v>
      </c>
      <c r="E9" s="52">
        <v>106.80322580645164</v>
      </c>
      <c r="F9" s="52">
        <v>109.31578947368421</v>
      </c>
      <c r="G9" s="52">
        <v>106.69999999999999</v>
      </c>
      <c r="H9" s="52">
        <v>107</v>
      </c>
      <c r="I9" s="52">
        <v>106.4</v>
      </c>
      <c r="J9" s="52">
        <v>110.01</v>
      </c>
      <c r="K9" s="52">
        <v>108.4</v>
      </c>
      <c r="L9" s="50">
        <v>110</v>
      </c>
      <c r="M9" s="47">
        <f t="shared" si="3"/>
        <v>109.32255921052631</v>
      </c>
      <c r="N9" s="47">
        <f t="shared" si="0"/>
        <v>1.6099999999999994</v>
      </c>
      <c r="O9" s="50">
        <v>107</v>
      </c>
      <c r="P9" s="47">
        <f>AVERAGE(C9,E9,G9,H9,I9)</f>
        <v>106.6867741935484</v>
      </c>
      <c r="Q9" s="47">
        <f t="shared" si="1"/>
        <v>0.59999999999999432</v>
      </c>
      <c r="R9" s="27">
        <v>107</v>
      </c>
      <c r="S9" s="118">
        <v>113</v>
      </c>
      <c r="T9" s="28">
        <v>104</v>
      </c>
      <c r="U9" s="28">
        <v>110</v>
      </c>
      <c r="V9" s="59">
        <f t="shared" si="2"/>
        <v>100.52935141912688</v>
      </c>
    </row>
    <row r="10" spans="1:23" ht="15.9" customHeight="1" x14ac:dyDescent="0.3">
      <c r="A10" s="22">
        <v>9</v>
      </c>
      <c r="B10" s="52">
        <v>109.70937499999999</v>
      </c>
      <c r="C10" s="52">
        <v>107.57977528089894</v>
      </c>
      <c r="D10" s="47">
        <v>109.80625000000001</v>
      </c>
      <c r="E10" s="52">
        <v>107.18999999999998</v>
      </c>
      <c r="F10" s="52">
        <v>109.33333333333333</v>
      </c>
      <c r="G10" s="52">
        <v>107.07083333333334</v>
      </c>
      <c r="H10" s="52">
        <v>106.968</v>
      </c>
      <c r="I10" s="52">
        <v>106.2</v>
      </c>
      <c r="J10" s="52">
        <v>110.23</v>
      </c>
      <c r="K10" s="52">
        <v>109.2</v>
      </c>
      <c r="L10" s="50">
        <v>110</v>
      </c>
      <c r="M10" s="47">
        <f t="shared" si="3"/>
        <v>109.65579166666666</v>
      </c>
      <c r="N10" s="47">
        <f t="shared" si="0"/>
        <v>1.0300000000000011</v>
      </c>
      <c r="O10" s="50">
        <v>107</v>
      </c>
      <c r="P10" s="47">
        <f t="shared" ref="P10:P20" si="4">AVERAGE(C10,E10,G10,H10,I10)</f>
        <v>107.00172172284647</v>
      </c>
      <c r="Q10" s="47">
        <f t="shared" si="1"/>
        <v>1.3797752808989401</v>
      </c>
      <c r="R10" s="27">
        <v>107</v>
      </c>
      <c r="S10" s="118">
        <v>113</v>
      </c>
      <c r="T10" s="28">
        <v>104</v>
      </c>
      <c r="U10" s="28">
        <v>110</v>
      </c>
      <c r="V10" s="59">
        <f>P10/P$3*100</f>
        <v>100.8261217647552</v>
      </c>
    </row>
    <row r="11" spans="1:23" ht="15.9" customHeight="1" x14ac:dyDescent="0.3">
      <c r="A11" s="22">
        <v>10</v>
      </c>
      <c r="B11" s="52">
        <v>109.71333333333334</v>
      </c>
      <c r="C11" s="52">
        <v>106.51309523809526</v>
      </c>
      <c r="D11" s="47">
        <v>109.66842105263159</v>
      </c>
      <c r="E11" s="52">
        <v>106.58064516129035</v>
      </c>
      <c r="F11" s="52">
        <v>109.47619047619048</v>
      </c>
      <c r="G11" s="52">
        <v>106.78620689655175</v>
      </c>
      <c r="H11" s="52">
        <v>107.015</v>
      </c>
      <c r="I11" s="52">
        <v>106.9</v>
      </c>
      <c r="J11" s="52">
        <v>110.06</v>
      </c>
      <c r="K11" s="52">
        <v>109.83333333333333</v>
      </c>
      <c r="L11" s="50">
        <v>110</v>
      </c>
      <c r="M11" s="47">
        <f t="shared" si="3"/>
        <v>109.75025563909776</v>
      </c>
      <c r="N11" s="47">
        <f t="shared" si="0"/>
        <v>0.58380952380952067</v>
      </c>
      <c r="O11" s="50">
        <v>107</v>
      </c>
      <c r="P11" s="47">
        <f t="shared" si="4"/>
        <v>106.75898945918748</v>
      </c>
      <c r="Q11" s="47">
        <f t="shared" si="1"/>
        <v>0.50190476190473987</v>
      </c>
      <c r="R11" s="27">
        <v>107</v>
      </c>
      <c r="S11" s="118">
        <v>113</v>
      </c>
      <c r="T11" s="28">
        <v>104</v>
      </c>
      <c r="U11" s="28">
        <v>110</v>
      </c>
      <c r="V11" s="59">
        <f>P11/P$3*100</f>
        <v>100.59739878368667</v>
      </c>
    </row>
    <row r="12" spans="1:23" ht="15.9" customHeight="1" x14ac:dyDescent="0.3">
      <c r="A12" s="22">
        <v>11</v>
      </c>
      <c r="B12" s="52">
        <v>109.74736842105263</v>
      </c>
      <c r="C12" s="52">
        <v>106.31917808219184</v>
      </c>
      <c r="D12" s="47">
        <v>109.87647058823528</v>
      </c>
      <c r="E12" s="52">
        <v>105.64516129032258</v>
      </c>
      <c r="F12" s="52">
        <v>109.44444444444444</v>
      </c>
      <c r="G12" s="52">
        <v>107.13076923076923</v>
      </c>
      <c r="H12" s="52">
        <v>106.88500000000001</v>
      </c>
      <c r="I12" s="52">
        <v>107.7</v>
      </c>
      <c r="J12" s="52">
        <v>109.68</v>
      </c>
      <c r="K12" s="52">
        <v>108.90909090909091</v>
      </c>
      <c r="L12" s="50">
        <v>110</v>
      </c>
      <c r="M12" s="47">
        <f t="shared" si="3"/>
        <v>109.53147487256464</v>
      </c>
      <c r="N12" s="47">
        <f t="shared" si="0"/>
        <v>0.96737967914437206</v>
      </c>
      <c r="O12" s="50">
        <v>107</v>
      </c>
      <c r="P12" s="47">
        <f t="shared" si="4"/>
        <v>106.73602172065674</v>
      </c>
      <c r="Q12" s="47">
        <f t="shared" si="1"/>
        <v>2.0548387096774263</v>
      </c>
      <c r="R12" s="27">
        <v>107</v>
      </c>
      <c r="S12" s="118">
        <v>113</v>
      </c>
      <c r="T12" s="28">
        <v>104</v>
      </c>
      <c r="U12" s="28">
        <v>110</v>
      </c>
      <c r="V12" s="59">
        <f t="shared" si="2"/>
        <v>100.57575662723839</v>
      </c>
    </row>
    <row r="13" spans="1:23" ht="15.9" customHeight="1" x14ac:dyDescent="0.3">
      <c r="A13" s="22">
        <v>12</v>
      </c>
      <c r="B13" s="52">
        <v>109.74473684210531</v>
      </c>
      <c r="C13" s="52">
        <v>105.98461538461538</v>
      </c>
      <c r="D13" s="47">
        <v>109.90714285714286</v>
      </c>
      <c r="E13" s="52">
        <v>106.4677419354839</v>
      </c>
      <c r="F13" s="52">
        <v>109.35</v>
      </c>
      <c r="G13" s="52">
        <v>106.08285714285715</v>
      </c>
      <c r="H13" s="52">
        <v>106.667</v>
      </c>
      <c r="I13" s="52">
        <v>108.2</v>
      </c>
      <c r="J13" s="52">
        <v>109.59</v>
      </c>
      <c r="K13" s="52">
        <v>109.125</v>
      </c>
      <c r="L13" s="50">
        <v>110</v>
      </c>
      <c r="M13" s="47">
        <f t="shared" si="3"/>
        <v>109.54337593984965</v>
      </c>
      <c r="N13" s="47">
        <f t="shared" si="0"/>
        <v>0.78214285714285836</v>
      </c>
      <c r="O13" s="50">
        <v>107</v>
      </c>
      <c r="P13" s="47">
        <f t="shared" si="4"/>
        <v>106.6804428925913</v>
      </c>
      <c r="Q13" s="47">
        <f t="shared" si="1"/>
        <v>2.2153846153846217</v>
      </c>
      <c r="R13" s="27">
        <v>107</v>
      </c>
      <c r="S13" s="118">
        <v>113</v>
      </c>
      <c r="T13" s="28">
        <v>104</v>
      </c>
      <c r="U13" s="28">
        <v>110</v>
      </c>
      <c r="V13" s="59">
        <f t="shared" si="2"/>
        <v>100.52338552894351</v>
      </c>
    </row>
    <row r="14" spans="1:23" ht="15.9" customHeight="1" x14ac:dyDescent="0.3">
      <c r="A14" s="22">
        <v>1</v>
      </c>
      <c r="B14" s="52">
        <v>109.83157894736843</v>
      </c>
      <c r="C14" s="52">
        <v>106.86031746031743</v>
      </c>
      <c r="D14" s="47">
        <v>109.9142857142857</v>
      </c>
      <c r="E14" s="52">
        <v>105.64516129032258</v>
      </c>
      <c r="F14" s="52">
        <v>108.82352941176471</v>
      </c>
      <c r="G14" s="52">
        <v>105.91851851851852</v>
      </c>
      <c r="H14" s="52">
        <v>107.193</v>
      </c>
      <c r="I14" s="52">
        <v>107.8</v>
      </c>
      <c r="J14" s="52">
        <v>109.77</v>
      </c>
      <c r="K14" s="52">
        <v>109.58333333333333</v>
      </c>
      <c r="L14" s="50">
        <v>110</v>
      </c>
      <c r="M14" s="47">
        <f t="shared" si="3"/>
        <v>109.58454548135043</v>
      </c>
      <c r="N14" s="47">
        <f t="shared" si="0"/>
        <v>1.0907563025209868</v>
      </c>
      <c r="O14" s="50">
        <v>107</v>
      </c>
      <c r="P14" s="47">
        <f t="shared" si="4"/>
        <v>106.6833994538317</v>
      </c>
      <c r="Q14" s="47">
        <f t="shared" si="1"/>
        <v>2.1548387096774206</v>
      </c>
      <c r="R14" s="27">
        <v>107</v>
      </c>
      <c r="S14" s="118">
        <v>113</v>
      </c>
      <c r="T14" s="28">
        <v>104</v>
      </c>
      <c r="U14" s="28">
        <v>110</v>
      </c>
      <c r="V14" s="59">
        <f t="shared" si="2"/>
        <v>100.52617145237379</v>
      </c>
    </row>
    <row r="15" spans="1:23" ht="15.9" customHeight="1" x14ac:dyDescent="0.3">
      <c r="A15" s="22">
        <v>2</v>
      </c>
      <c r="B15" s="52">
        <v>109.79169884169883</v>
      </c>
      <c r="C15" s="52">
        <v>106.35131578947367</v>
      </c>
      <c r="D15" s="47">
        <v>109.53125000000003</v>
      </c>
      <c r="E15" s="47">
        <v>106.17700000000001</v>
      </c>
      <c r="F15" s="52">
        <v>109</v>
      </c>
      <c r="G15" s="52">
        <v>106.23999999999997</v>
      </c>
      <c r="H15" s="52">
        <v>107.821</v>
      </c>
      <c r="I15" s="52">
        <v>108.3</v>
      </c>
      <c r="J15" s="52">
        <v>109.73</v>
      </c>
      <c r="K15" s="52">
        <v>109.61538461538461</v>
      </c>
      <c r="L15" s="50">
        <v>110</v>
      </c>
      <c r="M15" s="47">
        <f t="shared" si="3"/>
        <v>109.5336666914167</v>
      </c>
      <c r="N15" s="47">
        <f t="shared" si="0"/>
        <v>0.79169884169883176</v>
      </c>
      <c r="O15" s="50">
        <v>107</v>
      </c>
      <c r="P15" s="47">
        <f t="shared" si="4"/>
        <v>106.97786315789472</v>
      </c>
      <c r="Q15" s="47">
        <f t="shared" si="1"/>
        <v>2.1229999999999905</v>
      </c>
      <c r="R15" s="27">
        <v>107</v>
      </c>
      <c r="S15" s="118">
        <v>113</v>
      </c>
      <c r="T15" s="28">
        <v>104</v>
      </c>
      <c r="U15" s="28">
        <v>110</v>
      </c>
      <c r="V15" s="59">
        <f t="shared" si="2"/>
        <v>100.80364019589607</v>
      </c>
      <c r="W15" s="7"/>
    </row>
    <row r="16" spans="1:23" ht="15.9" customHeight="1" x14ac:dyDescent="0.3">
      <c r="A16" s="22">
        <v>3</v>
      </c>
      <c r="B16" s="52">
        <v>109.81578947368423</v>
      </c>
      <c r="C16" s="52">
        <v>106.26309523809526</v>
      </c>
      <c r="D16" s="47">
        <v>109.18571428571427</v>
      </c>
      <c r="E16" s="52">
        <v>106.91800000000001</v>
      </c>
      <c r="F16" s="52">
        <v>109.17391304347827</v>
      </c>
      <c r="G16" s="52">
        <v>105.90285714285716</v>
      </c>
      <c r="H16" s="52">
        <v>106.736</v>
      </c>
      <c r="I16" s="52">
        <v>108</v>
      </c>
      <c r="J16" s="52">
        <v>109.64</v>
      </c>
      <c r="K16" s="52">
        <v>109.28571428571429</v>
      </c>
      <c r="L16" s="50">
        <v>110</v>
      </c>
      <c r="M16" s="47">
        <f t="shared" si="3"/>
        <v>109.42022621771821</v>
      </c>
      <c r="N16" s="47">
        <f t="shared" si="0"/>
        <v>0.64187643020596852</v>
      </c>
      <c r="O16" s="50">
        <v>107</v>
      </c>
      <c r="P16" s="47">
        <f t="shared" si="4"/>
        <v>106.76399047619047</v>
      </c>
      <c r="Q16" s="47">
        <f t="shared" si="1"/>
        <v>2.0971428571428419</v>
      </c>
      <c r="R16" s="27">
        <v>107</v>
      </c>
      <c r="S16" s="118">
        <v>113</v>
      </c>
      <c r="T16" s="28">
        <v>104</v>
      </c>
      <c r="U16" s="28">
        <v>110</v>
      </c>
      <c r="V16" s="59">
        <f t="shared" si="2"/>
        <v>100.60211116719951</v>
      </c>
      <c r="W16" s="7"/>
    </row>
    <row r="17" spans="1:23" ht="15.9" customHeight="1" x14ac:dyDescent="0.3">
      <c r="A17" s="24">
        <v>4</v>
      </c>
      <c r="B17" s="52">
        <v>109.81578947368421</v>
      </c>
      <c r="C17" s="52">
        <v>106.26309523809526</v>
      </c>
      <c r="D17" s="47">
        <v>109.83750000000001</v>
      </c>
      <c r="E17" s="52">
        <v>106.458</v>
      </c>
      <c r="F17" s="52">
        <v>109.58823529411765</v>
      </c>
      <c r="G17" s="52">
        <v>105.68709677419353</v>
      </c>
      <c r="H17" s="52">
        <v>106.736</v>
      </c>
      <c r="I17" s="52">
        <v>107.7</v>
      </c>
      <c r="J17" s="52">
        <v>109.39</v>
      </c>
      <c r="K17" s="52">
        <v>109.53846153846153</v>
      </c>
      <c r="L17" s="50">
        <v>110</v>
      </c>
      <c r="M17" s="47">
        <f t="shared" si="3"/>
        <v>109.63399726125267</v>
      </c>
      <c r="N17" s="47">
        <f t="shared" si="0"/>
        <v>0.44750000000000512</v>
      </c>
      <c r="O17" s="50">
        <v>107</v>
      </c>
      <c r="P17" s="47">
        <f t="shared" si="4"/>
        <v>106.56883840245776</v>
      </c>
      <c r="Q17" s="47">
        <f t="shared" si="1"/>
        <v>2.0129032258064683</v>
      </c>
      <c r="R17" s="27">
        <v>107</v>
      </c>
      <c r="S17" s="118">
        <v>113</v>
      </c>
      <c r="T17" s="28">
        <v>104</v>
      </c>
      <c r="U17" s="28">
        <v>110</v>
      </c>
      <c r="V17" s="59">
        <f t="shared" si="2"/>
        <v>100.41822228735712</v>
      </c>
      <c r="W17" s="7"/>
    </row>
    <row r="18" spans="1:23" ht="15.9" customHeight="1" x14ac:dyDescent="0.3">
      <c r="A18" s="24">
        <v>5</v>
      </c>
      <c r="B18" s="52">
        <v>109.81457528957529</v>
      </c>
      <c r="C18" s="52">
        <v>105.80319148936168</v>
      </c>
      <c r="D18" s="47">
        <v>109.58750000000002</v>
      </c>
      <c r="E18" s="52">
        <v>105.592</v>
      </c>
      <c r="F18" s="52">
        <v>109.70588235294117</v>
      </c>
      <c r="G18" s="52">
        <v>106.3135135135135</v>
      </c>
      <c r="H18" s="52">
        <v>106.05</v>
      </c>
      <c r="I18" s="52">
        <v>107.2</v>
      </c>
      <c r="J18" s="52">
        <v>108.93</v>
      </c>
      <c r="K18" s="52">
        <v>109</v>
      </c>
      <c r="L18" s="50">
        <v>110</v>
      </c>
      <c r="M18" s="47">
        <f t="shared" si="3"/>
        <v>109.40759152850327</v>
      </c>
      <c r="N18" s="47">
        <f t="shared" si="0"/>
        <v>0.88457528957528098</v>
      </c>
      <c r="O18" s="50">
        <v>107</v>
      </c>
      <c r="P18" s="47">
        <f t="shared" si="4"/>
        <v>106.19174100057504</v>
      </c>
      <c r="Q18" s="47">
        <f t="shared" si="1"/>
        <v>1.6080000000000041</v>
      </c>
      <c r="R18" s="27">
        <v>107</v>
      </c>
      <c r="S18" s="118">
        <v>113</v>
      </c>
      <c r="T18" s="28">
        <v>104</v>
      </c>
      <c r="U18" s="28">
        <v>110</v>
      </c>
      <c r="V18" s="59">
        <f t="shared" si="2"/>
        <v>100.06288904647825</v>
      </c>
      <c r="W18" s="7"/>
    </row>
    <row r="19" spans="1:23" ht="15.9" customHeight="1" x14ac:dyDescent="0.3">
      <c r="A19" s="24">
        <v>6</v>
      </c>
      <c r="B19" s="52">
        <v>109.72105263157896</v>
      </c>
      <c r="C19" s="52">
        <v>105.59183673469384</v>
      </c>
      <c r="D19" s="47">
        <v>109.52222222222221</v>
      </c>
      <c r="E19" s="52">
        <v>104.879</v>
      </c>
      <c r="F19" s="52">
        <v>109.04545454545455</v>
      </c>
      <c r="G19" s="52">
        <v>106.03749999999997</v>
      </c>
      <c r="H19" s="52">
        <v>105.831</v>
      </c>
      <c r="I19" s="52">
        <v>107.1</v>
      </c>
      <c r="J19" s="52">
        <v>109.52</v>
      </c>
      <c r="K19" s="52">
        <v>109.1</v>
      </c>
      <c r="L19" s="50">
        <v>110</v>
      </c>
      <c r="M19" s="47">
        <f t="shared" si="3"/>
        <v>109.38174587985114</v>
      </c>
      <c r="N19" s="47">
        <f t="shared" si="0"/>
        <v>0.67559808612440975</v>
      </c>
      <c r="O19" s="50">
        <v>107</v>
      </c>
      <c r="P19" s="47">
        <f t="shared" si="4"/>
        <v>105.88786734693876</v>
      </c>
      <c r="Q19" s="47">
        <f t="shared" si="1"/>
        <v>2.2209999999999894</v>
      </c>
      <c r="R19" s="27">
        <v>107</v>
      </c>
      <c r="S19" s="118">
        <v>113</v>
      </c>
      <c r="T19" s="28">
        <v>104</v>
      </c>
      <c r="U19" s="28">
        <v>110</v>
      </c>
      <c r="V19" s="59">
        <f t="shared" si="2"/>
        <v>99.776553448234409</v>
      </c>
      <c r="W19" s="7"/>
    </row>
    <row r="20" spans="1:23" ht="15.9" customHeight="1" x14ac:dyDescent="0.3">
      <c r="A20" s="24">
        <v>7</v>
      </c>
      <c r="B20" s="52">
        <v>109.82187499999998</v>
      </c>
      <c r="C20" s="52">
        <v>107.43978494623657</v>
      </c>
      <c r="D20" s="47">
        <v>109.33529411764705</v>
      </c>
      <c r="E20" s="47">
        <v>105.392</v>
      </c>
      <c r="F20" s="52">
        <v>109.15</v>
      </c>
      <c r="G20" s="52">
        <v>107.17826086956521</v>
      </c>
      <c r="H20" s="52">
        <v>105.754</v>
      </c>
      <c r="I20" s="52">
        <v>106.8</v>
      </c>
      <c r="J20" s="52">
        <v>109.76</v>
      </c>
      <c r="K20" s="52">
        <v>109.53846153846153</v>
      </c>
      <c r="L20" s="50">
        <v>110</v>
      </c>
      <c r="M20" s="47">
        <f t="shared" si="3"/>
        <v>109.52112613122172</v>
      </c>
      <c r="N20" s="47">
        <f t="shared" si="0"/>
        <v>0.67187499999997158</v>
      </c>
      <c r="O20" s="50">
        <v>107</v>
      </c>
      <c r="P20" s="47">
        <f t="shared" si="4"/>
        <v>106.51280916316034</v>
      </c>
      <c r="Q20" s="47">
        <f t="shared" si="1"/>
        <v>2.0477849462365754</v>
      </c>
      <c r="R20" s="27">
        <v>107</v>
      </c>
      <c r="S20" s="118">
        <v>113</v>
      </c>
      <c r="T20" s="28">
        <v>104</v>
      </c>
      <c r="U20" s="28">
        <v>110</v>
      </c>
      <c r="V20" s="59">
        <f t="shared" si="2"/>
        <v>100.36542677329597</v>
      </c>
      <c r="W20" s="7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31"/>
  <sheetViews>
    <sheetView zoomScale="80" workbookViewId="0">
      <selection activeCell="X17" sqref="X17"/>
    </sheetView>
  </sheetViews>
  <sheetFormatPr defaultRowHeight="13.2" x14ac:dyDescent="0.2"/>
  <cols>
    <col min="1" max="1" width="3.6640625" customWidth="1"/>
    <col min="2" max="2" width="10.21875" customWidth="1"/>
    <col min="3" max="3" width="10.44140625" bestFit="1" customWidth="1"/>
    <col min="4" max="4" width="11" customWidth="1"/>
    <col min="5" max="5" width="10.44140625" customWidth="1"/>
    <col min="6" max="6" width="9.44140625" customWidth="1"/>
    <col min="7" max="8" width="10.21875" customWidth="1"/>
    <col min="9" max="9" width="10.6640625" customWidth="1"/>
    <col min="10" max="10" width="9.77734375" customWidth="1"/>
    <col min="11" max="11" width="10.44140625" customWidth="1"/>
    <col min="12" max="12" width="8" style="2" customWidth="1"/>
    <col min="13" max="13" width="11.109375" style="2" customWidth="1"/>
    <col min="14" max="14" width="9" style="2" customWidth="1"/>
    <col min="15" max="16" width="2.6640625" style="2" customWidth="1"/>
    <col min="17" max="17" width="10.109375" bestFit="1" customWidth="1"/>
  </cols>
  <sheetData>
    <row r="1" spans="1:18" ht="20.100000000000001" customHeight="1" x14ac:dyDescent="0.45">
      <c r="F1" s="18" t="s">
        <v>17</v>
      </c>
    </row>
    <row r="2" spans="1:18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107" t="s">
        <v>40</v>
      </c>
      <c r="N2" s="106" t="s">
        <v>29</v>
      </c>
      <c r="O2" s="27" t="s">
        <v>30</v>
      </c>
      <c r="P2" s="28" t="s">
        <v>31</v>
      </c>
      <c r="Q2" s="17" t="s">
        <v>146</v>
      </c>
    </row>
    <row r="3" spans="1:18" ht="15.9" customHeight="1" x14ac:dyDescent="0.3">
      <c r="A3" s="22">
        <v>2</v>
      </c>
      <c r="B3" s="119"/>
      <c r="C3" s="119"/>
      <c r="D3" s="119"/>
      <c r="E3" s="119"/>
      <c r="F3" s="117"/>
      <c r="G3" s="119">
        <v>10.968115942028986</v>
      </c>
      <c r="H3" s="119"/>
      <c r="I3" s="119">
        <v>11.1</v>
      </c>
      <c r="J3" s="119"/>
      <c r="K3" s="119"/>
      <c r="L3" s="52">
        <v>10.9</v>
      </c>
      <c r="M3" s="54">
        <f t="shared" ref="M3:M9" si="0">AVERAGE(B3:K3)</f>
        <v>11.034057971014493</v>
      </c>
      <c r="N3" s="54">
        <f t="shared" ref="N3:N20" si="1">MAX(B3:K3)-MIN(B3:K3)</f>
        <v>0.1318840579710141</v>
      </c>
      <c r="O3" s="39">
        <v>10.4</v>
      </c>
      <c r="P3" s="40">
        <v>11.4</v>
      </c>
      <c r="Q3" s="59">
        <f>M3/M3*100</f>
        <v>100</v>
      </c>
    </row>
    <row r="4" spans="1:18" ht="15.9" customHeight="1" x14ac:dyDescent="0.3">
      <c r="A4" s="22">
        <v>3</v>
      </c>
      <c r="B4" s="53">
        <v>10.965624999999999</v>
      </c>
      <c r="C4" s="53"/>
      <c r="D4" s="100">
        <v>10.872222222222227</v>
      </c>
      <c r="E4" s="53">
        <v>11.006451612903223</v>
      </c>
      <c r="F4" s="53">
        <v>10.840000000000002</v>
      </c>
      <c r="G4" s="53">
        <v>10.9375</v>
      </c>
      <c r="H4" s="53"/>
      <c r="I4" s="53">
        <v>11.11</v>
      </c>
      <c r="J4" s="53">
        <v>11.01</v>
      </c>
      <c r="K4" s="53">
        <v>11.3</v>
      </c>
      <c r="L4" s="52">
        <v>10.9</v>
      </c>
      <c r="M4" s="54">
        <f t="shared" si="0"/>
        <v>11.005224854390683</v>
      </c>
      <c r="N4" s="54">
        <f>MAX(B4:K4)-MIN(B4:K4)</f>
        <v>0.45999999999999908</v>
      </c>
      <c r="O4" s="39">
        <v>10.4</v>
      </c>
      <c r="P4" s="40">
        <v>11.4</v>
      </c>
      <c r="Q4" s="59">
        <f>M4/M$3*100</f>
        <v>99.738689821101616</v>
      </c>
    </row>
    <row r="5" spans="1:18" ht="15.9" customHeight="1" x14ac:dyDescent="0.3">
      <c r="A5" s="22">
        <v>4</v>
      </c>
      <c r="B5" s="53">
        <v>10.865625000000003</v>
      </c>
      <c r="C5" s="53">
        <v>10.813793103448271</v>
      </c>
      <c r="D5" s="100">
        <v>10.894117647058826</v>
      </c>
      <c r="E5" s="53">
        <v>10.977419354838709</v>
      </c>
      <c r="F5" s="53">
        <v>10.760000000000002</v>
      </c>
      <c r="G5" s="53">
        <v>10.964761904761904</v>
      </c>
      <c r="H5" s="53"/>
      <c r="I5" s="53">
        <v>11.03</v>
      </c>
      <c r="J5" s="53">
        <v>11.1</v>
      </c>
      <c r="K5" s="53">
        <v>11.1</v>
      </c>
      <c r="L5" s="52">
        <v>10.9</v>
      </c>
      <c r="M5" s="54">
        <f t="shared" si="0"/>
        <v>10.945079667789745</v>
      </c>
      <c r="N5" s="54">
        <f>MAX(B5:K5)-MIN(B5:K5)</f>
        <v>0.33999999999999808</v>
      </c>
      <c r="O5" s="39">
        <v>10.4</v>
      </c>
      <c r="P5" s="40">
        <v>11.4</v>
      </c>
      <c r="Q5" s="59">
        <f>M5/M$3*100</f>
        <v>99.193603083666176</v>
      </c>
    </row>
    <row r="6" spans="1:18" ht="15.9" customHeight="1" x14ac:dyDescent="0.3">
      <c r="A6" s="22">
        <v>5</v>
      </c>
      <c r="B6" s="53">
        <v>10.918750000000001</v>
      </c>
      <c r="C6" s="53">
        <v>10.810000000000002</v>
      </c>
      <c r="D6" s="100">
        <v>11.137499999999998</v>
      </c>
      <c r="E6" s="53">
        <v>11.009677419354841</v>
      </c>
      <c r="F6" s="53">
        <v>10.738888888888889</v>
      </c>
      <c r="G6" s="53">
        <v>10.926190476190474</v>
      </c>
      <c r="H6" s="53">
        <v>11.077</v>
      </c>
      <c r="I6" s="53">
        <v>11.18</v>
      </c>
      <c r="J6" s="53">
        <v>11.21</v>
      </c>
      <c r="K6" s="53">
        <v>11.2</v>
      </c>
      <c r="L6" s="52">
        <v>10.9</v>
      </c>
      <c r="M6" s="54">
        <f t="shared" si="0"/>
        <v>11.02080067844342</v>
      </c>
      <c r="N6" s="54">
        <f t="shared" si="1"/>
        <v>0.47111111111111192</v>
      </c>
      <c r="O6" s="39">
        <v>10.4</v>
      </c>
      <c r="P6" s="40">
        <v>11.4</v>
      </c>
      <c r="Q6" s="59">
        <f t="shared" ref="Q6:Q20" si="2">M6/M$3*100</f>
        <v>99.879851160779666</v>
      </c>
    </row>
    <row r="7" spans="1:18" ht="15.9" customHeight="1" x14ac:dyDescent="0.3">
      <c r="A7" s="22">
        <v>6</v>
      </c>
      <c r="B7" s="53">
        <v>10.915624999999999</v>
      </c>
      <c r="C7" s="53">
        <v>10.771624999999998</v>
      </c>
      <c r="D7" s="100">
        <v>11.110526315789471</v>
      </c>
      <c r="E7" s="53">
        <v>11.043333333333335</v>
      </c>
      <c r="F7" s="53">
        <v>10.954545454545455</v>
      </c>
      <c r="G7" s="53">
        <v>10.8969696969697</v>
      </c>
      <c r="H7" s="53">
        <v>11.154</v>
      </c>
      <c r="I7" s="53">
        <v>11.22</v>
      </c>
      <c r="J7" s="53">
        <v>11.13</v>
      </c>
      <c r="K7" s="53">
        <v>11</v>
      </c>
      <c r="L7" s="52">
        <v>10.9</v>
      </c>
      <c r="M7" s="54">
        <f t="shared" si="0"/>
        <v>11.019662480063795</v>
      </c>
      <c r="N7" s="54">
        <f>MAX(B7:K7)-MIN(B7:K7)</f>
        <v>0.44837500000000219</v>
      </c>
      <c r="O7" s="39">
        <v>10.4</v>
      </c>
      <c r="P7" s="40">
        <v>11.4</v>
      </c>
      <c r="Q7" s="59">
        <f>M7/M$3*100</f>
        <v>99.869535840861872</v>
      </c>
    </row>
    <row r="8" spans="1:18" ht="15.9" customHeight="1" x14ac:dyDescent="0.3">
      <c r="A8" s="22">
        <v>7</v>
      </c>
      <c r="B8" s="53">
        <v>10.925000000000001</v>
      </c>
      <c r="C8" s="53">
        <v>10.71662790697675</v>
      </c>
      <c r="D8" s="100">
        <v>11.143749999999995</v>
      </c>
      <c r="E8" s="53">
        <v>10.977419354838711</v>
      </c>
      <c r="F8" s="53">
        <v>10.923809523809528</v>
      </c>
      <c r="G8" s="53">
        <v>10.781730769230769</v>
      </c>
      <c r="H8" s="53">
        <v>11.074</v>
      </c>
      <c r="I8" s="53">
        <v>11.07</v>
      </c>
      <c r="J8" s="53">
        <v>11.08</v>
      </c>
      <c r="K8" s="53">
        <v>11.3</v>
      </c>
      <c r="L8" s="52">
        <v>10.9</v>
      </c>
      <c r="M8" s="54">
        <f t="shared" si="0"/>
        <v>10.999233755485577</v>
      </c>
      <c r="N8" s="54">
        <f t="shared" si="1"/>
        <v>0.58337209302325022</v>
      </c>
      <c r="O8" s="39">
        <v>10.4</v>
      </c>
      <c r="P8" s="40">
        <v>11.4</v>
      </c>
      <c r="Q8" s="59">
        <f t="shared" si="2"/>
        <v>99.684393397058486</v>
      </c>
    </row>
    <row r="9" spans="1:18" ht="15.9" customHeight="1" x14ac:dyDescent="0.3">
      <c r="A9" s="22">
        <v>8</v>
      </c>
      <c r="B9" s="53">
        <v>10.943749999999998</v>
      </c>
      <c r="C9" s="53">
        <v>10.704756097560974</v>
      </c>
      <c r="D9" s="100">
        <v>11.142105263157891</v>
      </c>
      <c r="E9" s="53">
        <v>11.029032258064515</v>
      </c>
      <c r="F9" s="53">
        <v>10.88421052631579</v>
      </c>
      <c r="G9" s="53">
        <v>10.805333333333333</v>
      </c>
      <c r="H9" s="53">
        <v>10.972</v>
      </c>
      <c r="I9" s="53">
        <v>10.95</v>
      </c>
      <c r="J9" s="53">
        <v>11.16</v>
      </c>
      <c r="K9" s="53">
        <v>11.2</v>
      </c>
      <c r="L9" s="52">
        <v>10.9</v>
      </c>
      <c r="M9" s="54">
        <f t="shared" si="0"/>
        <v>10.979118747843248</v>
      </c>
      <c r="N9" s="54">
        <f t="shared" si="1"/>
        <v>0.49524390243902516</v>
      </c>
      <c r="O9" s="39">
        <v>10.4</v>
      </c>
      <c r="P9" s="40">
        <v>11.4</v>
      </c>
      <c r="Q9" s="59">
        <f t="shared" si="2"/>
        <v>99.502094122438322</v>
      </c>
    </row>
    <row r="10" spans="1:18" ht="15.9" customHeight="1" x14ac:dyDescent="0.3">
      <c r="A10" s="22">
        <v>9</v>
      </c>
      <c r="B10" s="53">
        <v>10.903125000000001</v>
      </c>
      <c r="C10" s="53">
        <v>10.766883116883117</v>
      </c>
      <c r="D10" s="100">
        <v>11.068749999999998</v>
      </c>
      <c r="E10" s="53">
        <v>11.003333333333332</v>
      </c>
      <c r="F10" s="53">
        <v>10.800000000000002</v>
      </c>
      <c r="G10" s="53">
        <v>10.886956521739132</v>
      </c>
      <c r="H10" s="53">
        <v>10.984</v>
      </c>
      <c r="I10" s="53">
        <v>11.33</v>
      </c>
      <c r="J10" s="53">
        <v>11.1</v>
      </c>
      <c r="K10" s="53">
        <v>11.3</v>
      </c>
      <c r="L10" s="52">
        <v>10.9</v>
      </c>
      <c r="M10" s="54">
        <f t="shared" ref="M10:M20" si="3">AVERAGE(B10:K10)</f>
        <v>11.014304797195557</v>
      </c>
      <c r="N10" s="54">
        <f t="shared" si="1"/>
        <v>0.56311688311688357</v>
      </c>
      <c r="O10" s="39">
        <v>10.4</v>
      </c>
      <c r="P10" s="40">
        <v>11.4</v>
      </c>
      <c r="Q10" s="59">
        <f>M10/M$3*100</f>
        <v>99.820979970643393</v>
      </c>
    </row>
    <row r="11" spans="1:18" ht="15.9" customHeight="1" x14ac:dyDescent="0.3">
      <c r="A11" s="22">
        <v>10</v>
      </c>
      <c r="B11" s="53">
        <v>10.88</v>
      </c>
      <c r="C11" s="53">
        <v>10.769014084507043</v>
      </c>
      <c r="D11" s="100">
        <v>11.129411764705882</v>
      </c>
      <c r="E11" s="53">
        <v>10.996774193548386</v>
      </c>
      <c r="F11" s="53">
        <v>10.857142857142861</v>
      </c>
      <c r="G11" s="53">
        <v>10.871839080459772</v>
      </c>
      <c r="H11" s="53">
        <v>11.031000000000001</v>
      </c>
      <c r="I11" s="53">
        <v>11.05</v>
      </c>
      <c r="J11" s="53">
        <v>11.07</v>
      </c>
      <c r="K11" s="53">
        <v>10.975</v>
      </c>
      <c r="L11" s="52">
        <v>10.9</v>
      </c>
      <c r="M11" s="54">
        <f t="shared" si="3"/>
        <v>10.963018198036394</v>
      </c>
      <c r="N11" s="54">
        <f t="shared" si="1"/>
        <v>0.36039768019883844</v>
      </c>
      <c r="O11" s="39">
        <v>10.4</v>
      </c>
      <c r="P11" s="40">
        <v>11.4</v>
      </c>
      <c r="Q11" s="59">
        <f>M11/M$3*100</f>
        <v>99.356177272543661</v>
      </c>
    </row>
    <row r="12" spans="1:18" ht="15.9" customHeight="1" x14ac:dyDescent="0.3">
      <c r="A12" s="22">
        <v>11</v>
      </c>
      <c r="B12" s="53">
        <v>10.905263157894735</v>
      </c>
      <c r="C12" s="53">
        <v>10.806527777777776</v>
      </c>
      <c r="D12" s="100">
        <v>11.099999999999998</v>
      </c>
      <c r="E12" s="53">
        <v>10.964516129032258</v>
      </c>
      <c r="F12" s="53">
        <v>10.894444444444446</v>
      </c>
      <c r="G12" s="53">
        <v>10.86466666666667</v>
      </c>
      <c r="H12" s="53">
        <v>10.955</v>
      </c>
      <c r="I12" s="53">
        <v>11.03</v>
      </c>
      <c r="J12" s="53">
        <v>11.17</v>
      </c>
      <c r="K12" s="53">
        <v>10.766666666666667</v>
      </c>
      <c r="L12" s="52">
        <v>10.9</v>
      </c>
      <c r="M12" s="54">
        <f t="shared" si="3"/>
        <v>10.945708484248254</v>
      </c>
      <c r="N12" s="54">
        <f t="shared" si="1"/>
        <v>0.40333333333333243</v>
      </c>
      <c r="O12" s="39">
        <v>10.4</v>
      </c>
      <c r="P12" s="40">
        <v>11.4</v>
      </c>
      <c r="Q12" s="59">
        <f>M12/M$3*100</f>
        <v>99.199301952207193</v>
      </c>
    </row>
    <row r="13" spans="1:18" ht="15.9" customHeight="1" x14ac:dyDescent="0.3">
      <c r="A13" s="22">
        <v>12</v>
      </c>
      <c r="B13" s="53">
        <v>10.926315789473682</v>
      </c>
      <c r="C13" s="53">
        <v>10.811081081081079</v>
      </c>
      <c r="D13" s="100">
        <v>11.038888888888888</v>
      </c>
      <c r="E13" s="53">
        <v>10.890322580645158</v>
      </c>
      <c r="F13" s="53">
        <v>10.885000000000002</v>
      </c>
      <c r="G13" s="53">
        <v>10.848148148148143</v>
      </c>
      <c r="H13" s="53">
        <v>10.941000000000001</v>
      </c>
      <c r="I13" s="53">
        <v>10.85</v>
      </c>
      <c r="J13" s="53">
        <v>11.21</v>
      </c>
      <c r="K13" s="53">
        <v>11.3</v>
      </c>
      <c r="L13" s="52">
        <v>10.9</v>
      </c>
      <c r="M13" s="54">
        <f t="shared" si="3"/>
        <v>10.970075648823697</v>
      </c>
      <c r="N13" s="54">
        <f t="shared" si="1"/>
        <v>0.48891891891892136</v>
      </c>
      <c r="O13" s="39">
        <v>10.4</v>
      </c>
      <c r="P13" s="40">
        <v>11.4</v>
      </c>
      <c r="Q13" s="59">
        <f>M13/M$3*100</f>
        <v>99.420137882555338</v>
      </c>
    </row>
    <row r="14" spans="1:18" ht="15.9" customHeight="1" x14ac:dyDescent="0.3">
      <c r="A14" s="22">
        <v>1</v>
      </c>
      <c r="B14" s="53">
        <v>10.913157894736841</v>
      </c>
      <c r="C14" s="53">
        <v>10.890735294117643</v>
      </c>
      <c r="D14" s="100">
        <v>11.046666666666665</v>
      </c>
      <c r="E14" s="53">
        <v>10.964516129032258</v>
      </c>
      <c r="F14" s="53">
        <v>10.876470588235296</v>
      </c>
      <c r="G14" s="53">
        <v>10.880952380952381</v>
      </c>
      <c r="H14" s="53">
        <v>10.996</v>
      </c>
      <c r="I14" s="53">
        <v>10.88</v>
      </c>
      <c r="J14" s="53">
        <v>11.24</v>
      </c>
      <c r="K14" s="53">
        <v>11.308333333333332</v>
      </c>
      <c r="L14" s="52">
        <v>10.9</v>
      </c>
      <c r="M14" s="54">
        <f t="shared" si="3"/>
        <v>10.99968322870744</v>
      </c>
      <c r="N14" s="54">
        <f t="shared" si="1"/>
        <v>0.43186274509803546</v>
      </c>
      <c r="O14" s="39">
        <v>10.4</v>
      </c>
      <c r="P14" s="40">
        <v>11.4</v>
      </c>
      <c r="Q14" s="59">
        <f t="shared" si="2"/>
        <v>99.688466904946921</v>
      </c>
    </row>
    <row r="15" spans="1:18" ht="15.9" customHeight="1" x14ac:dyDescent="0.3">
      <c r="A15" s="22">
        <v>2</v>
      </c>
      <c r="B15" s="53">
        <v>10.913803088803087</v>
      </c>
      <c r="C15" s="53">
        <v>10.853802816901407</v>
      </c>
      <c r="D15" s="100">
        <v>10.925000000000002</v>
      </c>
      <c r="E15" s="54">
        <v>10.850999999999999</v>
      </c>
      <c r="F15" s="53">
        <v>10.926666666666669</v>
      </c>
      <c r="G15" s="53">
        <v>10.885802469135806</v>
      </c>
      <c r="H15" s="53">
        <v>11.086</v>
      </c>
      <c r="I15" s="53">
        <v>10.86</v>
      </c>
      <c r="J15" s="53">
        <v>10.99</v>
      </c>
      <c r="K15" s="53">
        <v>11.338461538461541</v>
      </c>
      <c r="L15" s="52">
        <v>10.9</v>
      </c>
      <c r="M15" s="54">
        <f t="shared" si="3"/>
        <v>10.96305365799685</v>
      </c>
      <c r="N15" s="54">
        <f t="shared" si="1"/>
        <v>0.48746153846154172</v>
      </c>
      <c r="O15" s="39">
        <v>10.4</v>
      </c>
      <c r="P15" s="40">
        <v>11.4</v>
      </c>
      <c r="Q15" s="59">
        <f t="shared" si="2"/>
        <v>99.356498640806805</v>
      </c>
      <c r="R15" s="7"/>
    </row>
    <row r="16" spans="1:18" ht="15.9" customHeight="1" x14ac:dyDescent="0.3">
      <c r="A16" s="22">
        <v>3</v>
      </c>
      <c r="B16" s="53">
        <v>10.921052631578945</v>
      </c>
      <c r="C16" s="53">
        <v>10.855200000000002</v>
      </c>
      <c r="D16" s="100">
        <v>11.068181818181815</v>
      </c>
      <c r="E16" s="53">
        <v>10.831</v>
      </c>
      <c r="F16" s="53">
        <v>10.93913043478261</v>
      </c>
      <c r="G16" s="53">
        <v>10.834343434343433</v>
      </c>
      <c r="H16" s="53">
        <v>10.974</v>
      </c>
      <c r="I16" s="53">
        <v>10.73</v>
      </c>
      <c r="J16" s="53">
        <v>11.09</v>
      </c>
      <c r="K16" s="53">
        <v>11.299999999999999</v>
      </c>
      <c r="L16" s="52">
        <v>10.9</v>
      </c>
      <c r="M16" s="54">
        <f t="shared" si="3"/>
        <v>10.954290831888681</v>
      </c>
      <c r="N16" s="54">
        <f t="shared" si="1"/>
        <v>0.56999999999999851</v>
      </c>
      <c r="O16" s="39">
        <v>10.4</v>
      </c>
      <c r="P16" s="40">
        <v>11.4</v>
      </c>
      <c r="Q16" s="59">
        <f t="shared" si="2"/>
        <v>99.277082471966764</v>
      </c>
      <c r="R16" s="7"/>
    </row>
    <row r="17" spans="1:18" ht="15.9" customHeight="1" x14ac:dyDescent="0.3">
      <c r="A17" s="24">
        <v>4</v>
      </c>
      <c r="B17" s="53">
        <v>10.913157894736839</v>
      </c>
      <c r="C17" s="53">
        <v>10.855200000000002</v>
      </c>
      <c r="D17" s="100">
        <v>11.062499999999998</v>
      </c>
      <c r="E17" s="53">
        <v>10.760999999999999</v>
      </c>
      <c r="F17" s="53">
        <v>10.952941176470588</v>
      </c>
      <c r="G17" s="53">
        <v>10.84</v>
      </c>
      <c r="H17" s="53">
        <v>10.974</v>
      </c>
      <c r="I17" s="53">
        <v>10.82</v>
      </c>
      <c r="J17" s="53">
        <v>11.17</v>
      </c>
      <c r="K17" s="53">
        <v>11.3</v>
      </c>
      <c r="L17" s="52">
        <v>10.9</v>
      </c>
      <c r="M17" s="54">
        <f t="shared" si="3"/>
        <v>10.964879907120743</v>
      </c>
      <c r="N17" s="54">
        <f t="shared" si="1"/>
        <v>0.53900000000000148</v>
      </c>
      <c r="O17" s="39">
        <v>10.4</v>
      </c>
      <c r="P17" s="40">
        <v>11.4</v>
      </c>
      <c r="Q17" s="59">
        <f t="shared" si="2"/>
        <v>99.373049660646387</v>
      </c>
      <c r="R17" s="7"/>
    </row>
    <row r="18" spans="1:18" ht="15.9" customHeight="1" x14ac:dyDescent="0.3">
      <c r="A18" s="24">
        <v>5</v>
      </c>
      <c r="B18" s="53">
        <v>10.905405405405402</v>
      </c>
      <c r="C18" s="53">
        <v>10.799249999999997</v>
      </c>
      <c r="D18" s="100">
        <v>10.956250000000002</v>
      </c>
      <c r="E18" s="53">
        <v>10.795</v>
      </c>
      <c r="F18" s="53">
        <v>10.952941176470588</v>
      </c>
      <c r="G18" s="53">
        <v>10.942105263157895</v>
      </c>
      <c r="H18" s="53">
        <v>10.990349999999999</v>
      </c>
      <c r="I18" s="53">
        <v>10.83</v>
      </c>
      <c r="J18" s="53">
        <v>11.06</v>
      </c>
      <c r="K18" s="53">
        <v>11.340000000000003</v>
      </c>
      <c r="L18" s="52">
        <v>10.9</v>
      </c>
      <c r="M18" s="54">
        <f t="shared" si="3"/>
        <v>10.957130184503388</v>
      </c>
      <c r="N18" s="54">
        <f t="shared" si="1"/>
        <v>0.54500000000000348</v>
      </c>
      <c r="O18" s="39">
        <v>10.4</v>
      </c>
      <c r="P18" s="40">
        <v>11.4</v>
      </c>
      <c r="Q18" s="59">
        <f t="shared" si="2"/>
        <v>99.302815095650331</v>
      </c>
      <c r="R18" s="7"/>
    </row>
    <row r="19" spans="1:18" ht="15.9" customHeight="1" x14ac:dyDescent="0.3">
      <c r="A19" s="24">
        <v>6</v>
      </c>
      <c r="B19" s="53">
        <v>10.884210526315789</v>
      </c>
      <c r="C19" s="53">
        <v>10.764204545454549</v>
      </c>
      <c r="D19" s="100">
        <v>11</v>
      </c>
      <c r="E19" s="53">
        <v>10.693999999999999</v>
      </c>
      <c r="F19" s="53">
        <v>10.950000000000001</v>
      </c>
      <c r="G19" s="53">
        <v>10.944666666666667</v>
      </c>
      <c r="H19" s="53">
        <v>11.055</v>
      </c>
      <c r="I19" s="53">
        <v>10.82</v>
      </c>
      <c r="J19" s="53">
        <v>11.19</v>
      </c>
      <c r="K19" s="53">
        <v>11.3</v>
      </c>
      <c r="L19" s="52">
        <v>10.9</v>
      </c>
      <c r="M19" s="54">
        <f t="shared" si="3"/>
        <v>10.960208173843698</v>
      </c>
      <c r="N19" s="54">
        <f t="shared" si="1"/>
        <v>0.60600000000000165</v>
      </c>
      <c r="O19" s="39">
        <v>10.4</v>
      </c>
      <c r="P19" s="40">
        <v>11.4</v>
      </c>
      <c r="Q19" s="59">
        <f t="shared" si="2"/>
        <v>99.330710447916886</v>
      </c>
      <c r="R19" s="7"/>
    </row>
    <row r="20" spans="1:18" ht="15.9" customHeight="1" x14ac:dyDescent="0.3">
      <c r="A20" s="24">
        <v>7</v>
      </c>
      <c r="B20" s="53">
        <v>10.853125</v>
      </c>
      <c r="C20" s="53">
        <v>10.830111111111105</v>
      </c>
      <c r="D20" s="100">
        <v>11.068421052631576</v>
      </c>
      <c r="E20" s="54">
        <v>10.695</v>
      </c>
      <c r="F20" s="53">
        <v>11.04</v>
      </c>
      <c r="G20" s="53">
        <v>10.981060606060607</v>
      </c>
      <c r="H20" s="53">
        <v>11.09</v>
      </c>
      <c r="I20" s="53">
        <v>10.86</v>
      </c>
      <c r="J20" s="53">
        <v>11.12</v>
      </c>
      <c r="K20" s="53">
        <v>11.276923076923076</v>
      </c>
      <c r="L20" s="52">
        <v>10.9</v>
      </c>
      <c r="M20" s="54">
        <f t="shared" si="3"/>
        <v>10.981464084672638</v>
      </c>
      <c r="N20" s="54">
        <f t="shared" si="1"/>
        <v>0.58192307692307566</v>
      </c>
      <c r="O20" s="39">
        <v>10.4</v>
      </c>
      <c r="P20" s="40">
        <v>11.4</v>
      </c>
      <c r="Q20" s="59">
        <f t="shared" si="2"/>
        <v>99.523349555711832</v>
      </c>
      <c r="R20" s="7"/>
    </row>
    <row r="31" spans="1:18" x14ac:dyDescent="0.2">
      <c r="G31" t="s">
        <v>45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20"/>
  <sheetViews>
    <sheetView zoomScale="80" workbookViewId="0">
      <selection activeCell="X17" sqref="X17"/>
    </sheetView>
  </sheetViews>
  <sheetFormatPr defaultRowHeight="13.2" x14ac:dyDescent="0.2"/>
  <cols>
    <col min="1" max="1" width="3.77734375" customWidth="1"/>
    <col min="2" max="2" width="9.44140625" customWidth="1"/>
    <col min="3" max="3" width="10.44140625" bestFit="1" customWidth="1"/>
    <col min="4" max="4" width="10.33203125" customWidth="1"/>
    <col min="5" max="5" width="10.44140625" customWidth="1"/>
    <col min="6" max="6" width="9.44140625" customWidth="1"/>
    <col min="7" max="7" width="10.44140625" customWidth="1"/>
    <col min="8" max="8" width="10.33203125" customWidth="1"/>
    <col min="9" max="9" width="10.6640625" customWidth="1"/>
    <col min="10" max="10" width="9.44140625" customWidth="1"/>
    <col min="11" max="11" width="10.21875" customWidth="1"/>
    <col min="12" max="12" width="6.88671875" customWidth="1"/>
    <col min="13" max="13" width="10.88671875" customWidth="1"/>
    <col min="14" max="14" width="7.44140625" customWidth="1"/>
    <col min="15" max="16" width="2.6640625" customWidth="1"/>
    <col min="17" max="17" width="10.109375" customWidth="1"/>
  </cols>
  <sheetData>
    <row r="1" spans="1:20" ht="20.100000000000001" customHeight="1" x14ac:dyDescent="0.45">
      <c r="F1" s="18" t="s">
        <v>13</v>
      </c>
    </row>
    <row r="2" spans="1:20" ht="16.5" customHeight="1" x14ac:dyDescent="0.35">
      <c r="A2" s="42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7" t="s">
        <v>29</v>
      </c>
      <c r="O2" s="43" t="s">
        <v>30</v>
      </c>
      <c r="P2" s="44" t="s">
        <v>31</v>
      </c>
      <c r="Q2" s="17" t="s">
        <v>146</v>
      </c>
      <c r="T2" s="58"/>
    </row>
    <row r="3" spans="1:20" ht="16.5" customHeight="1" x14ac:dyDescent="0.35">
      <c r="A3" s="22">
        <v>2</v>
      </c>
      <c r="B3" s="120"/>
      <c r="C3" s="120"/>
      <c r="D3" s="120"/>
      <c r="E3" s="120"/>
      <c r="F3" s="116"/>
      <c r="G3" s="120">
        <v>184.84420289855075</v>
      </c>
      <c r="H3" s="120"/>
      <c r="I3" s="120">
        <v>187</v>
      </c>
      <c r="J3" s="120"/>
      <c r="K3" s="120"/>
      <c r="L3" s="50">
        <v>186</v>
      </c>
      <c r="M3" s="47">
        <f t="shared" ref="M3:M9" si="0">AVERAGE(B3:K3)</f>
        <v>185.92210144927537</v>
      </c>
      <c r="N3" s="47">
        <f t="shared" ref="N3:N17" si="1">MAX(B3:K3)-MIN(B3:K3)</f>
        <v>2.1557971014492523</v>
      </c>
      <c r="O3" s="43">
        <v>181</v>
      </c>
      <c r="P3" s="44">
        <v>191</v>
      </c>
      <c r="Q3" s="59">
        <f>M3/M3*100</f>
        <v>100</v>
      </c>
    </row>
    <row r="4" spans="1:20" ht="15.9" customHeight="1" x14ac:dyDescent="0.35">
      <c r="A4" s="22">
        <v>3</v>
      </c>
      <c r="B4" s="52">
        <v>186.46875</v>
      </c>
      <c r="C4" s="52"/>
      <c r="D4" s="47">
        <v>187.5</v>
      </c>
      <c r="E4" s="52">
        <v>183.61290322580646</v>
      </c>
      <c r="F4" s="52">
        <v>185.45</v>
      </c>
      <c r="G4" s="52">
        <v>183.80333333333337</v>
      </c>
      <c r="H4" s="52"/>
      <c r="I4" s="52">
        <v>186.9</v>
      </c>
      <c r="J4" s="52">
        <v>184.24</v>
      </c>
      <c r="K4" s="52">
        <v>183.1</v>
      </c>
      <c r="L4" s="50">
        <v>186</v>
      </c>
      <c r="M4" s="47">
        <f t="shared" si="0"/>
        <v>185.13437331989246</v>
      </c>
      <c r="N4" s="47">
        <f>MAX(B4:K4)-MIN(B4:K4)</f>
        <v>4.4000000000000057</v>
      </c>
      <c r="O4" s="43">
        <v>181</v>
      </c>
      <c r="P4" s="44">
        <v>191</v>
      </c>
      <c r="Q4" s="59">
        <f>M4/M$3*100</f>
        <v>99.57631280883632</v>
      </c>
    </row>
    <row r="5" spans="1:20" ht="15.9" customHeight="1" x14ac:dyDescent="0.35">
      <c r="A5" s="22">
        <v>4</v>
      </c>
      <c r="B5" s="52">
        <v>185.8125</v>
      </c>
      <c r="C5" s="52">
        <v>182.58749999999998</v>
      </c>
      <c r="D5" s="47">
        <v>187.625</v>
      </c>
      <c r="E5" s="52">
        <v>183.90322580645162</v>
      </c>
      <c r="F5" s="52">
        <v>185.85</v>
      </c>
      <c r="G5" s="52">
        <v>182.70045045045046</v>
      </c>
      <c r="H5" s="52"/>
      <c r="I5" s="52">
        <v>186.1</v>
      </c>
      <c r="J5" s="52">
        <v>187.48</v>
      </c>
      <c r="K5" s="52">
        <v>181.1</v>
      </c>
      <c r="L5" s="50">
        <v>186</v>
      </c>
      <c r="M5" s="47">
        <f t="shared" si="0"/>
        <v>184.7954084729891</v>
      </c>
      <c r="N5" s="47">
        <f>MAX(B5:K5)-MIN(B5:K5)</f>
        <v>6.5250000000000057</v>
      </c>
      <c r="O5" s="43">
        <v>181</v>
      </c>
      <c r="P5" s="44">
        <v>191</v>
      </c>
      <c r="Q5" s="59">
        <f>M5/M$3*100</f>
        <v>99.3939972883785</v>
      </c>
    </row>
    <row r="6" spans="1:20" ht="15.9" customHeight="1" x14ac:dyDescent="0.35">
      <c r="A6" s="22">
        <v>5</v>
      </c>
      <c r="B6" s="52">
        <v>185.46875</v>
      </c>
      <c r="C6" s="52">
        <v>183.32631578947371</v>
      </c>
      <c r="D6" s="47">
        <v>187.375</v>
      </c>
      <c r="E6" s="52">
        <v>183.38709677419354</v>
      </c>
      <c r="F6" s="52">
        <v>185.88888888888889</v>
      </c>
      <c r="G6" s="52">
        <v>184.40517241379311</v>
      </c>
      <c r="H6" s="52">
        <v>189.846</v>
      </c>
      <c r="I6" s="52">
        <v>186.4</v>
      </c>
      <c r="J6" s="52">
        <v>186.82</v>
      </c>
      <c r="K6" s="52">
        <v>181</v>
      </c>
      <c r="L6" s="50">
        <v>186</v>
      </c>
      <c r="M6" s="47">
        <f t="shared" si="0"/>
        <v>185.39172238663494</v>
      </c>
      <c r="N6" s="47">
        <f t="shared" si="1"/>
        <v>8.8460000000000036</v>
      </c>
      <c r="O6" s="43">
        <v>181</v>
      </c>
      <c r="P6" s="44">
        <v>191</v>
      </c>
      <c r="Q6" s="59">
        <f t="shared" ref="Q6:Q20" si="2">M6/M$3*100</f>
        <v>99.714730492767629</v>
      </c>
    </row>
    <row r="7" spans="1:20" ht="15.9" customHeight="1" x14ac:dyDescent="0.35">
      <c r="A7" s="22">
        <v>6</v>
      </c>
      <c r="B7" s="52">
        <v>185.8125</v>
      </c>
      <c r="C7" s="52">
        <v>183.73374999999993</v>
      </c>
      <c r="D7" s="47">
        <v>186.84210526315789</v>
      </c>
      <c r="E7" s="52">
        <v>183.6</v>
      </c>
      <c r="F7" s="52">
        <v>185.36363636363637</v>
      </c>
      <c r="G7" s="52">
        <v>184.00757575757578</v>
      </c>
      <c r="H7" s="52">
        <v>189.30799999999999</v>
      </c>
      <c r="I7" s="52">
        <v>187.5</v>
      </c>
      <c r="J7" s="52">
        <v>183.83</v>
      </c>
      <c r="K7" s="52">
        <v>184</v>
      </c>
      <c r="L7" s="50">
        <v>186</v>
      </c>
      <c r="M7" s="47">
        <f t="shared" si="0"/>
        <v>185.39975673843699</v>
      </c>
      <c r="N7" s="47">
        <f>MAX(B7:K7)-MIN(B7:K7)</f>
        <v>5.7079999999999984</v>
      </c>
      <c r="O7" s="43">
        <v>181</v>
      </c>
      <c r="P7" s="44">
        <v>191</v>
      </c>
      <c r="Q7" s="59">
        <f>M7/M$3*100</f>
        <v>99.719051846570864</v>
      </c>
    </row>
    <row r="8" spans="1:20" ht="15.9" customHeight="1" x14ac:dyDescent="0.35">
      <c r="A8" s="22">
        <v>7</v>
      </c>
      <c r="B8" s="52">
        <v>185.96875</v>
      </c>
      <c r="C8" s="52">
        <v>183.58068181818183</v>
      </c>
      <c r="D8" s="47">
        <v>188</v>
      </c>
      <c r="E8" s="52">
        <v>183.25806451612902</v>
      </c>
      <c r="F8" s="52">
        <v>185.42857142857142</v>
      </c>
      <c r="G8" s="52">
        <v>183.93209876543207</v>
      </c>
      <c r="H8" s="52">
        <v>188.57400000000001</v>
      </c>
      <c r="I8" s="52">
        <v>186.9</v>
      </c>
      <c r="J8" s="52">
        <v>184.14</v>
      </c>
      <c r="K8" s="52">
        <v>185.5</v>
      </c>
      <c r="L8" s="50">
        <v>186</v>
      </c>
      <c r="M8" s="47">
        <f t="shared" si="0"/>
        <v>185.52821665283145</v>
      </c>
      <c r="N8" s="47">
        <f t="shared" si="1"/>
        <v>5.3159354838709874</v>
      </c>
      <c r="O8" s="43">
        <v>181</v>
      </c>
      <c r="P8" s="44">
        <v>191</v>
      </c>
      <c r="Q8" s="59">
        <f t="shared" si="2"/>
        <v>99.788145253644629</v>
      </c>
    </row>
    <row r="9" spans="1:20" ht="15.9" customHeight="1" x14ac:dyDescent="0.35">
      <c r="A9" s="22">
        <v>8</v>
      </c>
      <c r="B9" s="52">
        <v>185.84375</v>
      </c>
      <c r="C9" s="52">
        <v>183.95783132530113</v>
      </c>
      <c r="D9" s="47">
        <v>187.26315789473685</v>
      </c>
      <c r="E9" s="52">
        <v>183.19354838709677</v>
      </c>
      <c r="F9" s="52">
        <v>184.73684210526315</v>
      </c>
      <c r="G9" s="52">
        <v>183.83666666666664</v>
      </c>
      <c r="H9" s="52">
        <v>187.13200000000001</v>
      </c>
      <c r="I9" s="52">
        <v>185.8</v>
      </c>
      <c r="J9" s="52">
        <v>183.87</v>
      </c>
      <c r="K9" s="52">
        <v>185.9</v>
      </c>
      <c r="L9" s="50">
        <v>186</v>
      </c>
      <c r="M9" s="47">
        <f t="shared" si="0"/>
        <v>185.15337963790643</v>
      </c>
      <c r="N9" s="47">
        <f t="shared" si="1"/>
        <v>4.0696095076400809</v>
      </c>
      <c r="O9" s="43">
        <v>181</v>
      </c>
      <c r="P9" s="44">
        <v>191</v>
      </c>
      <c r="Q9" s="59">
        <f t="shared" si="2"/>
        <v>99.586535540757808</v>
      </c>
    </row>
    <row r="10" spans="1:20" ht="15.9" customHeight="1" x14ac:dyDescent="0.35">
      <c r="A10" s="22">
        <v>9</v>
      </c>
      <c r="B10" s="52">
        <v>185.84375</v>
      </c>
      <c r="C10" s="52">
        <v>183.89740259740262</v>
      </c>
      <c r="D10" s="47">
        <v>188.44444444444446</v>
      </c>
      <c r="E10" s="52">
        <v>182.76666666666668</v>
      </c>
      <c r="F10" s="52">
        <v>184.8095238095238</v>
      </c>
      <c r="G10" s="52">
        <v>183.72222222222223</v>
      </c>
      <c r="H10" s="52">
        <v>187.51599999999999</v>
      </c>
      <c r="I10" s="52">
        <v>186.8</v>
      </c>
      <c r="J10" s="52">
        <v>183.83</v>
      </c>
      <c r="K10" s="52">
        <v>185.8</v>
      </c>
      <c r="L10" s="50">
        <v>186</v>
      </c>
      <c r="M10" s="47">
        <f t="shared" ref="M10:M20" si="3">AVERAGE(B10:K10)</f>
        <v>185.34300097402598</v>
      </c>
      <c r="N10" s="47">
        <f t="shared" si="1"/>
        <v>5.6777777777777771</v>
      </c>
      <c r="O10" s="43">
        <v>181</v>
      </c>
      <c r="P10" s="44">
        <v>191</v>
      </c>
      <c r="Q10" s="59">
        <f t="shared" si="2"/>
        <v>99.688525209894223</v>
      </c>
    </row>
    <row r="11" spans="1:20" ht="15.9" customHeight="1" x14ac:dyDescent="0.35">
      <c r="A11" s="22">
        <v>10</v>
      </c>
      <c r="B11" s="52">
        <v>185.53333333333333</v>
      </c>
      <c r="C11" s="52">
        <v>183.77083333333329</v>
      </c>
      <c r="D11" s="47">
        <v>187.70588235294119</v>
      </c>
      <c r="E11" s="52">
        <v>183.16129032258064</v>
      </c>
      <c r="F11" s="52">
        <v>185</v>
      </c>
      <c r="G11" s="52">
        <v>183.42797619047619</v>
      </c>
      <c r="H11" s="52">
        <v>190.07400000000001</v>
      </c>
      <c r="I11" s="52">
        <v>186.1</v>
      </c>
      <c r="J11" s="52">
        <v>183.41</v>
      </c>
      <c r="K11" s="52">
        <v>186.41666666666666</v>
      </c>
      <c r="L11" s="50">
        <v>186</v>
      </c>
      <c r="M11" s="47">
        <f t="shared" si="3"/>
        <v>185.45999821993314</v>
      </c>
      <c r="N11" s="47">
        <f t="shared" si="1"/>
        <v>6.9127096774193717</v>
      </c>
      <c r="O11" s="43">
        <v>181</v>
      </c>
      <c r="P11" s="44">
        <v>191</v>
      </c>
      <c r="Q11" s="59">
        <f t="shared" si="2"/>
        <v>99.751453309886188</v>
      </c>
    </row>
    <row r="12" spans="1:20" ht="15.9" customHeight="1" x14ac:dyDescent="0.35">
      <c r="A12" s="22">
        <v>11</v>
      </c>
      <c r="B12" s="52">
        <v>185.5</v>
      </c>
      <c r="C12" s="52">
        <v>184.02191780821917</v>
      </c>
      <c r="D12" s="47">
        <v>188</v>
      </c>
      <c r="E12" s="52">
        <v>183.48387096774192</v>
      </c>
      <c r="F12" s="52">
        <v>185.05555555555554</v>
      </c>
      <c r="G12" s="52">
        <v>182.41987179487177</v>
      </c>
      <c r="H12" s="52">
        <v>185.16900000000001</v>
      </c>
      <c r="I12" s="52">
        <v>188</v>
      </c>
      <c r="J12" s="52">
        <v>183.83</v>
      </c>
      <c r="K12" s="52">
        <v>185.91666666666666</v>
      </c>
      <c r="L12" s="50">
        <v>186</v>
      </c>
      <c r="M12" s="47">
        <f t="shared" si="3"/>
        <v>185.13968827930552</v>
      </c>
      <c r="N12" s="47">
        <f t="shared" si="1"/>
        <v>5.5801282051282328</v>
      </c>
      <c r="O12" s="43">
        <v>181</v>
      </c>
      <c r="P12" s="44">
        <v>191</v>
      </c>
      <c r="Q12" s="59">
        <f t="shared" si="2"/>
        <v>99.579171511148544</v>
      </c>
    </row>
    <row r="13" spans="1:20" ht="15.9" customHeight="1" x14ac:dyDescent="0.35">
      <c r="A13" s="22">
        <v>12</v>
      </c>
      <c r="B13" s="52">
        <v>185.31578947368422</v>
      </c>
      <c r="C13" s="52">
        <v>183.7621621621621</v>
      </c>
      <c r="D13" s="47">
        <v>188</v>
      </c>
      <c r="E13" s="52">
        <v>182.87096774193549</v>
      </c>
      <c r="F13" s="52">
        <v>185.4</v>
      </c>
      <c r="G13" s="52">
        <v>181.72222222222223</v>
      </c>
      <c r="H13" s="52">
        <v>187.05199999999999</v>
      </c>
      <c r="I13" s="52">
        <v>186.4</v>
      </c>
      <c r="J13" s="52">
        <v>183.32</v>
      </c>
      <c r="K13" s="52">
        <v>186.375</v>
      </c>
      <c r="L13" s="50">
        <v>186</v>
      </c>
      <c r="M13" s="47">
        <f t="shared" si="3"/>
        <v>185.02181416000039</v>
      </c>
      <c r="N13" s="47">
        <f t="shared" si="1"/>
        <v>6.2777777777777715</v>
      </c>
      <c r="O13" s="43">
        <v>181</v>
      </c>
      <c r="P13" s="44">
        <v>191</v>
      </c>
      <c r="Q13" s="59">
        <f t="shared" si="2"/>
        <v>99.515771776320733</v>
      </c>
    </row>
    <row r="14" spans="1:20" ht="15.9" customHeight="1" x14ac:dyDescent="0.35">
      <c r="A14" s="22">
        <v>1</v>
      </c>
      <c r="B14" s="52">
        <v>186.07894736842104</v>
      </c>
      <c r="C14" s="52">
        <v>185.4371428571429</v>
      </c>
      <c r="D14" s="47">
        <v>187.8235294117647</v>
      </c>
      <c r="E14" s="52">
        <v>183.48387096774192</v>
      </c>
      <c r="F14" s="52">
        <v>185.23529411764707</v>
      </c>
      <c r="G14" s="52">
        <v>184.91369047619045</v>
      </c>
      <c r="H14" s="52">
        <v>187.64599999999999</v>
      </c>
      <c r="I14" s="52">
        <v>184.9</v>
      </c>
      <c r="J14" s="52">
        <v>183.31</v>
      </c>
      <c r="K14" s="52">
        <v>185</v>
      </c>
      <c r="L14" s="50">
        <v>186</v>
      </c>
      <c r="M14" s="47">
        <f t="shared" si="3"/>
        <v>185.38284751989082</v>
      </c>
      <c r="N14" s="47">
        <f t="shared" si="1"/>
        <v>4.5135294117646936</v>
      </c>
      <c r="O14" s="43">
        <v>181</v>
      </c>
      <c r="P14" s="44">
        <v>191</v>
      </c>
      <c r="Q14" s="59">
        <f t="shared" si="2"/>
        <v>99.709957059875592</v>
      </c>
    </row>
    <row r="15" spans="1:20" ht="15.9" customHeight="1" x14ac:dyDescent="0.35">
      <c r="A15" s="22">
        <v>2</v>
      </c>
      <c r="B15" s="52">
        <v>186.1119691119691</v>
      </c>
      <c r="C15" s="52">
        <v>185.71690140845072</v>
      </c>
      <c r="D15" s="47">
        <v>185.23529411764707</v>
      </c>
      <c r="E15" s="47">
        <v>181.67</v>
      </c>
      <c r="F15" s="52">
        <v>185.06666666666666</v>
      </c>
      <c r="G15" s="52">
        <v>184.58024691358023</v>
      </c>
      <c r="H15" s="52">
        <v>186.72399999999999</v>
      </c>
      <c r="I15" s="52">
        <v>186</v>
      </c>
      <c r="J15" s="52">
        <v>186.25</v>
      </c>
      <c r="K15" s="52">
        <v>184.53846153846155</v>
      </c>
      <c r="L15" s="50">
        <v>186</v>
      </c>
      <c r="M15" s="47">
        <f t="shared" si="3"/>
        <v>185.18935397567753</v>
      </c>
      <c r="N15" s="47">
        <f t="shared" si="1"/>
        <v>5.054000000000002</v>
      </c>
      <c r="O15" s="43">
        <v>181</v>
      </c>
      <c r="P15" s="44">
        <v>191</v>
      </c>
      <c r="Q15" s="59">
        <f t="shared" si="2"/>
        <v>99.605884686174463</v>
      </c>
      <c r="R15" s="7"/>
    </row>
    <row r="16" spans="1:20" ht="15.9" customHeight="1" x14ac:dyDescent="0.35">
      <c r="A16" s="22">
        <v>3</v>
      </c>
      <c r="B16" s="52">
        <v>186.15789473684211</v>
      </c>
      <c r="C16" s="52">
        <v>185.53580246913583</v>
      </c>
      <c r="D16" s="47">
        <v>185.61111111111111</v>
      </c>
      <c r="E16" s="52">
        <v>182.96799999999999</v>
      </c>
      <c r="F16" s="52">
        <v>185.21739130434781</v>
      </c>
      <c r="G16" s="52">
        <v>182.82882882882885</v>
      </c>
      <c r="H16" s="52">
        <v>185.44399999999999</v>
      </c>
      <c r="I16" s="52">
        <v>185.7</v>
      </c>
      <c r="J16" s="52">
        <v>187.52</v>
      </c>
      <c r="K16" s="52">
        <v>188.78571428571428</v>
      </c>
      <c r="L16" s="50">
        <v>186</v>
      </c>
      <c r="M16" s="47">
        <f t="shared" si="3"/>
        <v>185.57687427359798</v>
      </c>
      <c r="N16" s="47">
        <f t="shared" si="1"/>
        <v>5.9568854568854306</v>
      </c>
      <c r="O16" s="43">
        <v>181</v>
      </c>
      <c r="P16" s="44">
        <v>191</v>
      </c>
      <c r="Q16" s="59">
        <f t="shared" si="2"/>
        <v>99.814316225458768</v>
      </c>
      <c r="R16" s="7"/>
    </row>
    <row r="17" spans="1:18" ht="15.9" customHeight="1" x14ac:dyDescent="0.35">
      <c r="A17" s="24">
        <v>4</v>
      </c>
      <c r="B17" s="52">
        <v>185.78947368421052</v>
      </c>
      <c r="C17" s="52">
        <v>185.53580246913583</v>
      </c>
      <c r="D17" s="47">
        <v>185.22222222222223</v>
      </c>
      <c r="E17" s="52">
        <v>182.86099999999999</v>
      </c>
      <c r="F17" s="52">
        <v>185.05882352941177</v>
      </c>
      <c r="G17" s="52">
        <v>184.49285714285713</v>
      </c>
      <c r="H17" s="52">
        <v>185.44399999999999</v>
      </c>
      <c r="I17" s="52">
        <v>185.4</v>
      </c>
      <c r="J17" s="52">
        <v>185.52</v>
      </c>
      <c r="K17" s="52">
        <v>183.61538461538461</v>
      </c>
      <c r="L17" s="50">
        <v>186</v>
      </c>
      <c r="M17" s="47">
        <f t="shared" si="3"/>
        <v>184.89395636632219</v>
      </c>
      <c r="N17" s="47">
        <f t="shared" si="1"/>
        <v>2.9284736842105303</v>
      </c>
      <c r="O17" s="43">
        <v>181</v>
      </c>
      <c r="P17" s="44">
        <v>191</v>
      </c>
      <c r="Q17" s="59">
        <f t="shared" si="2"/>
        <v>99.447002225696295</v>
      </c>
      <c r="R17" s="7"/>
    </row>
    <row r="18" spans="1:18" ht="15.9" customHeight="1" x14ac:dyDescent="0.35">
      <c r="A18" s="24">
        <v>5</v>
      </c>
      <c r="B18" s="52">
        <v>185.38513513513513</v>
      </c>
      <c r="C18" s="52">
        <v>185.90493827160492</v>
      </c>
      <c r="D18" s="47">
        <v>185.64705882352942</v>
      </c>
      <c r="E18" s="52">
        <v>183.352</v>
      </c>
      <c r="F18" s="52">
        <v>184.94117647058823</v>
      </c>
      <c r="G18" s="52">
        <v>184.60745614035091</v>
      </c>
      <c r="H18" s="52">
        <v>185.45665000000002</v>
      </c>
      <c r="I18" s="52">
        <v>186</v>
      </c>
      <c r="J18" s="52">
        <v>185.56</v>
      </c>
      <c r="K18" s="52">
        <v>183.53333333333333</v>
      </c>
      <c r="L18" s="50">
        <v>186</v>
      </c>
      <c r="M18" s="47">
        <f t="shared" si="3"/>
        <v>185.0387748174542</v>
      </c>
      <c r="N18" s="47">
        <f>MAX(B18:K18)-MIN(B18:K18)</f>
        <v>2.6479999999999961</v>
      </c>
      <c r="O18" s="43">
        <v>181</v>
      </c>
      <c r="P18" s="44">
        <v>191</v>
      </c>
      <c r="Q18" s="59">
        <f t="shared" si="2"/>
        <v>99.524894229929856</v>
      </c>
      <c r="R18" s="7"/>
    </row>
    <row r="19" spans="1:18" ht="15.9" customHeight="1" x14ac:dyDescent="0.35">
      <c r="A19" s="24">
        <v>6</v>
      </c>
      <c r="B19" s="52">
        <v>185.73684210526315</v>
      </c>
      <c r="C19" s="52">
        <v>185.65402298850572</v>
      </c>
      <c r="D19" s="47">
        <v>188.45454545454547</v>
      </c>
      <c r="E19" s="52">
        <v>185.417</v>
      </c>
      <c r="F19" s="52">
        <v>184.86363636363637</v>
      </c>
      <c r="G19" s="52">
        <v>184.12152777777774</v>
      </c>
      <c r="H19" s="52">
        <v>186.63200000000001</v>
      </c>
      <c r="I19" s="52">
        <v>186.1</v>
      </c>
      <c r="J19" s="52">
        <v>184.89</v>
      </c>
      <c r="K19" s="52">
        <v>183.8</v>
      </c>
      <c r="L19" s="50">
        <v>186</v>
      </c>
      <c r="M19" s="47">
        <f t="shared" si="3"/>
        <v>185.56695746897282</v>
      </c>
      <c r="N19" s="47">
        <f>MAX(B19:K19)-MIN(B19:K19)</f>
        <v>4.6545454545454561</v>
      </c>
      <c r="O19" s="43">
        <v>181</v>
      </c>
      <c r="P19" s="44">
        <v>191</v>
      </c>
      <c r="Q19" s="59">
        <f t="shared" si="2"/>
        <v>99.808982376202621</v>
      </c>
      <c r="R19" s="7"/>
    </row>
    <row r="20" spans="1:18" ht="15.9" customHeight="1" x14ac:dyDescent="0.35">
      <c r="A20" s="24">
        <v>7</v>
      </c>
      <c r="B20" s="52">
        <v>185.78125</v>
      </c>
      <c r="C20" s="52">
        <v>187.5258426966293</v>
      </c>
      <c r="D20" s="47">
        <v>187.44444444444446</v>
      </c>
      <c r="E20" s="47">
        <v>185.98599999999999</v>
      </c>
      <c r="F20" s="52">
        <v>184.75</v>
      </c>
      <c r="G20" s="52">
        <v>182.90942028985503</v>
      </c>
      <c r="H20" s="52">
        <v>186.483</v>
      </c>
      <c r="I20" s="52">
        <v>186.2</v>
      </c>
      <c r="J20" s="52">
        <v>185.41</v>
      </c>
      <c r="K20" s="52">
        <v>183</v>
      </c>
      <c r="L20" s="50">
        <v>186</v>
      </c>
      <c r="M20" s="47">
        <f t="shared" si="3"/>
        <v>185.54899574309289</v>
      </c>
      <c r="N20" s="47">
        <f>MAX(B20:K20)-MIN(B20:K20)</f>
        <v>4.6164224067742623</v>
      </c>
      <c r="O20" s="43">
        <v>181</v>
      </c>
      <c r="P20" s="44">
        <v>191</v>
      </c>
      <c r="Q20" s="59">
        <f t="shared" si="2"/>
        <v>99.799321488260887</v>
      </c>
      <c r="R20" s="7"/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0"/>
  <sheetViews>
    <sheetView zoomScale="80" zoomScaleNormal="80" workbookViewId="0">
      <selection activeCell="X17" sqref="X17"/>
    </sheetView>
  </sheetViews>
  <sheetFormatPr defaultRowHeight="13.2" x14ac:dyDescent="0.2"/>
  <cols>
    <col min="1" max="1" width="3.77734375" customWidth="1"/>
    <col min="2" max="2" width="9.88671875" customWidth="1"/>
    <col min="3" max="3" width="10.44140625" bestFit="1" customWidth="1"/>
    <col min="4" max="4" width="11.44140625" customWidth="1"/>
    <col min="5" max="5" width="10.44140625" customWidth="1"/>
    <col min="6" max="6" width="9.44140625" customWidth="1"/>
    <col min="7" max="7" width="11.21875" customWidth="1"/>
    <col min="8" max="8" width="10.33203125" customWidth="1"/>
    <col min="9" max="9" width="9.44140625" customWidth="1"/>
    <col min="10" max="10" width="9.6640625" customWidth="1"/>
    <col min="11" max="11" width="10" customWidth="1"/>
    <col min="12" max="12" width="6.88671875" customWidth="1"/>
    <col min="13" max="13" width="9.77734375" customWidth="1"/>
    <col min="14" max="14" width="5.88671875" customWidth="1"/>
    <col min="15" max="16" width="2.6640625" customWidth="1"/>
  </cols>
  <sheetData>
    <row r="1" spans="1:19" ht="20.100000000000001" customHeight="1" x14ac:dyDescent="0.45">
      <c r="F1" s="18" t="s">
        <v>8</v>
      </c>
    </row>
    <row r="2" spans="1:19" s="29" customFormat="1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34" t="s">
        <v>30</v>
      </c>
      <c r="P2" s="35" t="s">
        <v>31</v>
      </c>
      <c r="Q2" s="17" t="s">
        <v>146</v>
      </c>
      <c r="R2"/>
      <c r="S2"/>
    </row>
    <row r="3" spans="1:19" s="29" customFormat="1" ht="15.9" customHeight="1" x14ac:dyDescent="0.3">
      <c r="A3" s="22">
        <v>2</v>
      </c>
      <c r="B3" s="120"/>
      <c r="C3" s="120"/>
      <c r="D3" s="120"/>
      <c r="E3" s="120"/>
      <c r="F3" s="116"/>
      <c r="G3" s="120">
        <v>143.2210144927536</v>
      </c>
      <c r="H3" s="120"/>
      <c r="I3" s="120">
        <v>142.4</v>
      </c>
      <c r="J3" s="120"/>
      <c r="K3" s="120"/>
      <c r="L3" s="49">
        <v>142</v>
      </c>
      <c r="M3" s="47">
        <f t="shared" ref="M3:M9" si="0">AVERAGE(B3:K3)</f>
        <v>142.8105072463768</v>
      </c>
      <c r="N3" s="47">
        <f t="shared" ref="N3:N17" si="1">MAX(B3:K3)-MIN(B3:K3)</f>
        <v>0.82101449275359073</v>
      </c>
      <c r="O3" s="27">
        <v>134</v>
      </c>
      <c r="P3" s="28">
        <v>150</v>
      </c>
      <c r="Q3" s="59">
        <f>M3/M3*100</f>
        <v>100</v>
      </c>
    </row>
    <row r="4" spans="1:19" s="29" customFormat="1" ht="15.9" customHeight="1" x14ac:dyDescent="0.3">
      <c r="A4" s="22">
        <v>3</v>
      </c>
      <c r="B4" s="52">
        <v>141.84375</v>
      </c>
      <c r="C4" s="52"/>
      <c r="D4" s="47">
        <v>143.64705882352942</v>
      </c>
      <c r="E4" s="52">
        <v>143.90322580645162</v>
      </c>
      <c r="F4" s="52">
        <v>142.4</v>
      </c>
      <c r="G4" s="52">
        <v>142.40666666666664</v>
      </c>
      <c r="H4" s="52"/>
      <c r="I4" s="52">
        <v>143.30000000000001</v>
      </c>
      <c r="J4" s="52">
        <v>142.19999999999999</v>
      </c>
      <c r="K4" s="52">
        <v>144.6</v>
      </c>
      <c r="L4" s="49">
        <v>142</v>
      </c>
      <c r="M4" s="47">
        <f t="shared" si="0"/>
        <v>143.03758766208094</v>
      </c>
      <c r="N4" s="47">
        <f>MAX(B4:K4)-MIN(B4:K4)</f>
        <v>2.7562499999999943</v>
      </c>
      <c r="O4" s="27">
        <v>134</v>
      </c>
      <c r="P4" s="28">
        <v>150</v>
      </c>
      <c r="Q4" s="59">
        <f>M4/M$3*100</f>
        <v>100.15900819910426</v>
      </c>
    </row>
    <row r="5" spans="1:19" s="29" customFormat="1" ht="15.9" customHeight="1" x14ac:dyDescent="0.3">
      <c r="A5" s="22">
        <v>4</v>
      </c>
      <c r="B5" s="52">
        <v>141.59375</v>
      </c>
      <c r="C5" s="52">
        <v>141.35454545454544</v>
      </c>
      <c r="D5" s="47">
        <v>143.55555555555554</v>
      </c>
      <c r="E5" s="52">
        <v>143.58064516129033</v>
      </c>
      <c r="F5" s="52">
        <v>142.1</v>
      </c>
      <c r="G5" s="52">
        <v>143.46236559139783</v>
      </c>
      <c r="H5" s="52"/>
      <c r="I5" s="52">
        <v>143.69999999999999</v>
      </c>
      <c r="J5" s="52">
        <v>142.56</v>
      </c>
      <c r="K5" s="52">
        <v>139.6</v>
      </c>
      <c r="L5" s="49">
        <v>142</v>
      </c>
      <c r="M5" s="47">
        <f t="shared" si="0"/>
        <v>142.38965130697659</v>
      </c>
      <c r="N5" s="47">
        <f>MAX(B5:K5)-MIN(B5:K5)</f>
        <v>4.0999999999999943</v>
      </c>
      <c r="O5" s="27">
        <v>134</v>
      </c>
      <c r="P5" s="28">
        <v>150</v>
      </c>
      <c r="Q5" s="59">
        <f>M5/M$3*100</f>
        <v>99.705304639332908</v>
      </c>
    </row>
    <row r="6" spans="1:19" s="29" customFormat="1" ht="15.9" customHeight="1" x14ac:dyDescent="0.3">
      <c r="A6" s="22">
        <v>5</v>
      </c>
      <c r="B6" s="52">
        <v>142.03125</v>
      </c>
      <c r="C6" s="52">
        <v>141.85657894736846</v>
      </c>
      <c r="D6" s="47">
        <v>142</v>
      </c>
      <c r="E6" s="52">
        <v>144.03225806451613</v>
      </c>
      <c r="F6" s="52">
        <v>142.22222222222223</v>
      </c>
      <c r="G6" s="52">
        <v>143.37068965517241</v>
      </c>
      <c r="H6" s="52">
        <v>141.154</v>
      </c>
      <c r="I6" s="52">
        <v>143.69999999999999</v>
      </c>
      <c r="J6" s="52">
        <v>142.72</v>
      </c>
      <c r="K6" s="52">
        <v>143.30000000000001</v>
      </c>
      <c r="L6" s="49">
        <v>142</v>
      </c>
      <c r="M6" s="47">
        <f t="shared" si="0"/>
        <v>142.6386998889279</v>
      </c>
      <c r="N6" s="47">
        <f t="shared" si="1"/>
        <v>2.8782580645161318</v>
      </c>
      <c r="O6" s="27">
        <v>134</v>
      </c>
      <c r="P6" s="28">
        <v>150</v>
      </c>
      <c r="Q6" s="59">
        <f t="shared" ref="Q6:Q17" si="2">M6/M$3*100</f>
        <v>99.879695576493901</v>
      </c>
    </row>
    <row r="7" spans="1:19" s="29" customFormat="1" ht="15.9" customHeight="1" x14ac:dyDescent="0.3">
      <c r="A7" s="22">
        <v>6</v>
      </c>
      <c r="B7" s="52">
        <v>141.8125</v>
      </c>
      <c r="C7" s="52">
        <v>141.9320987654321</v>
      </c>
      <c r="D7" s="47">
        <v>141.44444444444446</v>
      </c>
      <c r="E7" s="52">
        <v>143.53333333333333</v>
      </c>
      <c r="F7" s="52">
        <v>141.90909090909091</v>
      </c>
      <c r="G7" s="52">
        <v>143.01666666666671</v>
      </c>
      <c r="H7" s="52">
        <v>142</v>
      </c>
      <c r="I7" s="52">
        <v>144.1</v>
      </c>
      <c r="J7" s="52">
        <v>140.75</v>
      </c>
      <c r="K7" s="52">
        <v>138.30000000000001</v>
      </c>
      <c r="L7" s="49">
        <v>142</v>
      </c>
      <c r="M7" s="47">
        <f t="shared" si="0"/>
        <v>141.87981341189672</v>
      </c>
      <c r="N7" s="47">
        <f>MAX(B7:K7)-MIN(B7:K7)</f>
        <v>5.7999999999999829</v>
      </c>
      <c r="O7" s="27">
        <v>134</v>
      </c>
      <c r="P7" s="28">
        <v>150</v>
      </c>
      <c r="Q7" s="59">
        <f>M7/M$3*100</f>
        <v>99.348301569383509</v>
      </c>
    </row>
    <row r="8" spans="1:19" s="29" customFormat="1" ht="15.9" customHeight="1" x14ac:dyDescent="0.3">
      <c r="A8" s="22">
        <v>7</v>
      </c>
      <c r="B8" s="52">
        <v>141.6875</v>
      </c>
      <c r="C8" s="52">
        <v>141.77386363636359</v>
      </c>
      <c r="D8" s="47">
        <v>142.5</v>
      </c>
      <c r="E8" s="52">
        <v>143.41935483870967</v>
      </c>
      <c r="F8" s="52">
        <v>141.61904761904762</v>
      </c>
      <c r="G8" s="52">
        <v>142.33333333333331</v>
      </c>
      <c r="H8" s="52">
        <v>141.38800000000001</v>
      </c>
      <c r="I8" s="52">
        <v>143.9</v>
      </c>
      <c r="J8" s="52">
        <v>141.02000000000001</v>
      </c>
      <c r="K8" s="52">
        <v>145.1</v>
      </c>
      <c r="L8" s="49">
        <v>142</v>
      </c>
      <c r="M8" s="47">
        <f t="shared" si="0"/>
        <v>142.4741099427454</v>
      </c>
      <c r="N8" s="47">
        <f t="shared" si="1"/>
        <v>4.0799999999999841</v>
      </c>
      <c r="O8" s="27">
        <v>134</v>
      </c>
      <c r="P8" s="28">
        <v>150</v>
      </c>
      <c r="Q8" s="59">
        <f t="shared" si="2"/>
        <v>99.764444990695921</v>
      </c>
    </row>
    <row r="9" spans="1:19" s="29" customFormat="1" ht="15.9" customHeight="1" x14ac:dyDescent="0.3">
      <c r="A9" s="22">
        <v>8</v>
      </c>
      <c r="B9" s="52">
        <v>141.5625</v>
      </c>
      <c r="C9" s="52">
        <v>141.86506024096383</v>
      </c>
      <c r="D9" s="47">
        <v>143.72222222222223</v>
      </c>
      <c r="E9" s="52">
        <v>143.2258064516129</v>
      </c>
      <c r="F9" s="52">
        <v>141.94736842105263</v>
      </c>
      <c r="G9" s="52">
        <v>142.13492063492063</v>
      </c>
      <c r="H9" s="52">
        <v>142.096</v>
      </c>
      <c r="I9" s="52">
        <v>142.69999999999999</v>
      </c>
      <c r="J9" s="52">
        <v>140.9</v>
      </c>
      <c r="K9" s="52">
        <v>143.69999999999999</v>
      </c>
      <c r="L9" s="49">
        <v>142</v>
      </c>
      <c r="M9" s="47">
        <f t="shared" si="0"/>
        <v>142.38538779707724</v>
      </c>
      <c r="N9" s="47">
        <f t="shared" si="1"/>
        <v>2.8222222222222229</v>
      </c>
      <c r="O9" s="27">
        <v>134</v>
      </c>
      <c r="P9" s="28">
        <v>150</v>
      </c>
      <c r="Q9" s="59">
        <f t="shared" si="2"/>
        <v>99.702319207811414</v>
      </c>
    </row>
    <row r="10" spans="1:19" s="29" customFormat="1" ht="15.9" customHeight="1" x14ac:dyDescent="0.3">
      <c r="A10" s="22">
        <v>9</v>
      </c>
      <c r="B10" s="52">
        <v>141.59375</v>
      </c>
      <c r="C10" s="52">
        <v>141.18701298701299</v>
      </c>
      <c r="D10" s="47">
        <v>144.55555555555554</v>
      </c>
      <c r="E10" s="52">
        <v>142.80000000000001</v>
      </c>
      <c r="F10" s="52">
        <v>141.85714285714286</v>
      </c>
      <c r="G10" s="52">
        <v>142.11111111111111</v>
      </c>
      <c r="H10" s="52">
        <v>142.227</v>
      </c>
      <c r="I10" s="52">
        <v>142.69999999999999</v>
      </c>
      <c r="J10" s="52">
        <v>141.06</v>
      </c>
      <c r="K10" s="52">
        <v>144.6</v>
      </c>
      <c r="L10" s="49">
        <v>142</v>
      </c>
      <c r="M10" s="47">
        <f t="shared" ref="M10:M20" si="3">AVERAGE(B10:K10)</f>
        <v>142.46915725108221</v>
      </c>
      <c r="N10" s="47">
        <f t="shared" si="1"/>
        <v>3.539999999999992</v>
      </c>
      <c r="O10" s="27">
        <v>134</v>
      </c>
      <c r="P10" s="28">
        <v>150</v>
      </c>
      <c r="Q10" s="59">
        <f t="shared" si="2"/>
        <v>99.760976974400279</v>
      </c>
    </row>
    <row r="11" spans="1:19" s="29" customFormat="1" ht="15.9" customHeight="1" x14ac:dyDescent="0.3">
      <c r="A11" s="22">
        <v>10</v>
      </c>
      <c r="B11" s="52">
        <v>141.80000000000001</v>
      </c>
      <c r="C11" s="52">
        <v>141.3267605633803</v>
      </c>
      <c r="D11" s="47">
        <v>144.8125</v>
      </c>
      <c r="E11" s="52">
        <v>143.41935483870967</v>
      </c>
      <c r="F11" s="52">
        <v>143.04761904761904</v>
      </c>
      <c r="G11" s="52">
        <v>141.95238095238096</v>
      </c>
      <c r="H11" s="52">
        <v>143.43899999999999</v>
      </c>
      <c r="I11" s="52">
        <v>142.9</v>
      </c>
      <c r="J11" s="52">
        <v>140.66999999999999</v>
      </c>
      <c r="K11" s="52">
        <v>145.16666666666666</v>
      </c>
      <c r="L11" s="49">
        <v>142</v>
      </c>
      <c r="M11" s="47">
        <f t="shared" si="3"/>
        <v>142.85342820687566</v>
      </c>
      <c r="N11" s="47">
        <f t="shared" si="1"/>
        <v>4.4966666666666697</v>
      </c>
      <c r="O11" s="27">
        <v>134</v>
      </c>
      <c r="P11" s="28">
        <v>150</v>
      </c>
      <c r="Q11" s="59">
        <f t="shared" si="2"/>
        <v>100.0300544836136</v>
      </c>
    </row>
    <row r="12" spans="1:19" s="29" customFormat="1" ht="15.9" customHeight="1" x14ac:dyDescent="0.3">
      <c r="A12" s="22">
        <v>11</v>
      </c>
      <c r="B12" s="52">
        <v>141.55263157894737</v>
      </c>
      <c r="C12" s="52">
        <v>141.36527777777778</v>
      </c>
      <c r="D12" s="47">
        <v>143.47058823529412</v>
      </c>
      <c r="E12" s="52">
        <v>143</v>
      </c>
      <c r="F12" s="52">
        <v>142.66666666666666</v>
      </c>
      <c r="G12" s="52">
        <v>140.96739130434784</v>
      </c>
      <c r="H12" s="52">
        <v>144.542</v>
      </c>
      <c r="I12" s="52">
        <v>141.80000000000001</v>
      </c>
      <c r="J12" s="52">
        <v>140.80000000000001</v>
      </c>
      <c r="K12" s="52">
        <v>143.25</v>
      </c>
      <c r="L12" s="49">
        <v>142</v>
      </c>
      <c r="M12" s="47">
        <f t="shared" si="3"/>
        <v>142.34145555630337</v>
      </c>
      <c r="N12" s="47">
        <f t="shared" si="1"/>
        <v>3.7419999999999902</v>
      </c>
      <c r="O12" s="27">
        <v>134</v>
      </c>
      <c r="P12" s="28">
        <v>150</v>
      </c>
      <c r="Q12" s="59">
        <f t="shared" si="2"/>
        <v>99.671556596837647</v>
      </c>
    </row>
    <row r="13" spans="1:19" s="29" customFormat="1" ht="15.9" customHeight="1" x14ac:dyDescent="0.3">
      <c r="A13" s="22">
        <v>12</v>
      </c>
      <c r="B13" s="52">
        <v>141.73684210526315</v>
      </c>
      <c r="C13" s="52">
        <v>140.96756756756756</v>
      </c>
      <c r="D13" s="47">
        <v>143.5</v>
      </c>
      <c r="E13" s="52">
        <v>142.58064516129033</v>
      </c>
      <c r="F13" s="52">
        <v>143.35</v>
      </c>
      <c r="G13" s="52">
        <v>141.45238095238096</v>
      </c>
      <c r="H13" s="52">
        <v>143.714</v>
      </c>
      <c r="I13" s="52">
        <v>142.19999999999999</v>
      </c>
      <c r="J13" s="52">
        <v>140.06</v>
      </c>
      <c r="K13" s="52">
        <v>143.75</v>
      </c>
      <c r="L13" s="49">
        <v>142</v>
      </c>
      <c r="M13" s="47">
        <f t="shared" si="3"/>
        <v>142.3311435786502</v>
      </c>
      <c r="N13" s="47">
        <f t="shared" si="1"/>
        <v>3.6899999999999977</v>
      </c>
      <c r="O13" s="27">
        <v>134</v>
      </c>
      <c r="P13" s="28">
        <v>150</v>
      </c>
      <c r="Q13" s="59">
        <f t="shared" si="2"/>
        <v>99.664335855274572</v>
      </c>
    </row>
    <row r="14" spans="1:19" s="29" customFormat="1" ht="15.9" customHeight="1" x14ac:dyDescent="0.3">
      <c r="A14" s="22">
        <v>1</v>
      </c>
      <c r="B14" s="52">
        <v>142</v>
      </c>
      <c r="C14" s="52">
        <v>140.93913043478261</v>
      </c>
      <c r="D14" s="47">
        <v>143.58823529411765</v>
      </c>
      <c r="E14" s="52">
        <v>143</v>
      </c>
      <c r="F14" s="52">
        <v>143.11764705882354</v>
      </c>
      <c r="G14" s="52">
        <v>141.13043478260872</v>
      </c>
      <c r="H14" s="52">
        <v>143.42599999999999</v>
      </c>
      <c r="I14" s="52">
        <v>141.30000000000001</v>
      </c>
      <c r="J14" s="52">
        <v>139.88</v>
      </c>
      <c r="K14" s="52">
        <v>144</v>
      </c>
      <c r="L14" s="49">
        <v>142</v>
      </c>
      <c r="M14" s="47">
        <f t="shared" si="3"/>
        <v>142.23814475703324</v>
      </c>
      <c r="N14" s="47">
        <f t="shared" si="1"/>
        <v>4.1200000000000045</v>
      </c>
      <c r="O14" s="27">
        <v>134</v>
      </c>
      <c r="P14" s="28">
        <v>150</v>
      </c>
      <c r="Q14" s="59">
        <f t="shared" si="2"/>
        <v>99.599215421624322</v>
      </c>
    </row>
    <row r="15" spans="1:19" s="29" customFormat="1" ht="15.9" customHeight="1" x14ac:dyDescent="0.3">
      <c r="A15" s="22">
        <v>2</v>
      </c>
      <c r="B15" s="52">
        <v>141.77895752895753</v>
      </c>
      <c r="C15" s="52">
        <v>140.89859154929573</v>
      </c>
      <c r="D15" s="47">
        <v>146.29411764705881</v>
      </c>
      <c r="E15" s="47">
        <v>141.44</v>
      </c>
      <c r="F15" s="52">
        <v>143.93333333333334</v>
      </c>
      <c r="G15" s="52">
        <v>141.57638888888889</v>
      </c>
      <c r="H15" s="52">
        <v>142.21199999999999</v>
      </c>
      <c r="I15" s="52">
        <v>140.69999999999999</v>
      </c>
      <c r="J15" s="52">
        <v>139.61000000000001</v>
      </c>
      <c r="K15" s="52">
        <v>144.23076923076923</v>
      </c>
      <c r="L15" s="49">
        <v>142</v>
      </c>
      <c r="M15" s="47">
        <f t="shared" si="3"/>
        <v>142.26741581783037</v>
      </c>
      <c r="N15" s="47">
        <f t="shared" si="1"/>
        <v>6.6841176470587982</v>
      </c>
      <c r="O15" s="27">
        <v>134</v>
      </c>
      <c r="P15" s="28">
        <v>150</v>
      </c>
      <c r="Q15" s="59">
        <f t="shared" si="2"/>
        <v>99.619711855228203</v>
      </c>
      <c r="R15" s="36"/>
    </row>
    <row r="16" spans="1:19" s="29" customFormat="1" ht="15.9" customHeight="1" x14ac:dyDescent="0.3">
      <c r="A16" s="22">
        <v>3</v>
      </c>
      <c r="B16" s="52">
        <v>141.92105263157896</v>
      </c>
      <c r="C16" s="52">
        <v>140.75822784810123</v>
      </c>
      <c r="D16" s="47">
        <v>146.54166666666666</v>
      </c>
      <c r="E16" s="52">
        <v>140.93</v>
      </c>
      <c r="F16" s="52">
        <v>141.39130434782609</v>
      </c>
      <c r="G16" s="52">
        <v>141.26111111111112</v>
      </c>
      <c r="H16" s="52">
        <v>143.602</v>
      </c>
      <c r="I16" s="52">
        <v>140.30000000000001</v>
      </c>
      <c r="J16" s="52">
        <v>140.76</v>
      </c>
      <c r="K16" s="52">
        <v>145.60714285714286</v>
      </c>
      <c r="L16" s="49">
        <v>142</v>
      </c>
      <c r="M16" s="47">
        <f t="shared" si="3"/>
        <v>142.3072505462427</v>
      </c>
      <c r="N16" s="47">
        <f t="shared" si="1"/>
        <v>6.2416666666666458</v>
      </c>
      <c r="O16" s="27">
        <v>134</v>
      </c>
      <c r="P16" s="28">
        <v>150</v>
      </c>
      <c r="Q16" s="59">
        <f t="shared" si="2"/>
        <v>99.647605270902176</v>
      </c>
      <c r="R16" s="36"/>
    </row>
    <row r="17" spans="1:18" s="29" customFormat="1" ht="15.9" customHeight="1" x14ac:dyDescent="0.3">
      <c r="A17" s="24">
        <v>4</v>
      </c>
      <c r="B17" s="52">
        <v>141.78947368421052</v>
      </c>
      <c r="C17" s="52">
        <v>140.75822784810123</v>
      </c>
      <c r="D17" s="47">
        <v>145.52941176470588</v>
      </c>
      <c r="E17" s="52">
        <v>140.79400000000001</v>
      </c>
      <c r="F17" s="52">
        <v>141.70588235294119</v>
      </c>
      <c r="G17" s="52">
        <v>143.25</v>
      </c>
      <c r="H17" s="52">
        <v>143.602</v>
      </c>
      <c r="I17" s="52">
        <v>140.5</v>
      </c>
      <c r="J17" s="52">
        <v>141.57</v>
      </c>
      <c r="K17" s="52">
        <v>143.53846153846155</v>
      </c>
      <c r="L17" s="49">
        <v>142</v>
      </c>
      <c r="M17" s="47">
        <f t="shared" si="3"/>
        <v>142.30374571884204</v>
      </c>
      <c r="N17" s="47">
        <f t="shared" si="1"/>
        <v>5.029411764705884</v>
      </c>
      <c r="O17" s="27">
        <v>134</v>
      </c>
      <c r="P17" s="28">
        <v>150</v>
      </c>
      <c r="Q17" s="59">
        <f t="shared" si="2"/>
        <v>99.645151090556311</v>
      </c>
      <c r="R17" s="36"/>
    </row>
    <row r="18" spans="1:18" s="29" customFormat="1" ht="15.9" customHeight="1" x14ac:dyDescent="0.3">
      <c r="A18" s="24">
        <v>5</v>
      </c>
      <c r="B18" s="52">
        <v>141.94401544401543</v>
      </c>
      <c r="C18" s="52">
        <v>142.06499999999994</v>
      </c>
      <c r="D18" s="47">
        <v>146</v>
      </c>
      <c r="E18" s="52">
        <v>141.18199999999999</v>
      </c>
      <c r="F18" s="52">
        <v>141.8235294117647</v>
      </c>
      <c r="G18" s="52">
        <v>141.89247311827958</v>
      </c>
      <c r="H18" s="52">
        <v>143.56670000000003</v>
      </c>
      <c r="I18" s="52">
        <v>141.5</v>
      </c>
      <c r="J18" s="52">
        <v>141.56</v>
      </c>
      <c r="K18" s="52">
        <v>143.46666666666667</v>
      </c>
      <c r="L18" s="49">
        <v>142</v>
      </c>
      <c r="M18" s="47">
        <f t="shared" si="3"/>
        <v>142.50003846407262</v>
      </c>
      <c r="N18" s="47">
        <f>MAX(B18:K18)-MIN(B18:K18)</f>
        <v>4.8180000000000121</v>
      </c>
      <c r="O18" s="27">
        <v>134</v>
      </c>
      <c r="P18" s="28">
        <v>150</v>
      </c>
      <c r="Q18" s="59">
        <f>M18/M$3*100</f>
        <v>99.782600882602736</v>
      </c>
      <c r="R18" s="36"/>
    </row>
    <row r="19" spans="1:18" s="29" customFormat="1" ht="15.9" customHeight="1" x14ac:dyDescent="0.3">
      <c r="A19" s="24">
        <v>6</v>
      </c>
      <c r="B19" s="52">
        <v>141.81578947368422</v>
      </c>
      <c r="C19" s="52">
        <v>142.04367816091954</v>
      </c>
      <c r="D19" s="47">
        <v>146.16666666666666</v>
      </c>
      <c r="E19" s="52">
        <v>141.178</v>
      </c>
      <c r="F19" s="52">
        <v>142.09090909090909</v>
      </c>
      <c r="G19" s="52">
        <v>141.98245614035088</v>
      </c>
      <c r="H19" s="52">
        <v>142.46299999999999</v>
      </c>
      <c r="I19" s="52">
        <v>142.19999999999999</v>
      </c>
      <c r="J19" s="52">
        <v>140.79</v>
      </c>
      <c r="K19" s="52">
        <v>142.9</v>
      </c>
      <c r="L19" s="49">
        <v>142</v>
      </c>
      <c r="M19" s="47">
        <f t="shared" si="3"/>
        <v>142.36304995325304</v>
      </c>
      <c r="N19" s="47">
        <f>MAX(B19:K19)-MIN(B19:K19)</f>
        <v>5.3766666666666652</v>
      </c>
      <c r="O19" s="27">
        <v>134</v>
      </c>
      <c r="P19" s="28">
        <v>150</v>
      </c>
      <c r="Q19" s="59">
        <f>M19/M$3*100</f>
        <v>99.686677610946504</v>
      </c>
    </row>
    <row r="20" spans="1:18" s="29" customFormat="1" ht="15.9" customHeight="1" x14ac:dyDescent="0.3">
      <c r="A20" s="24">
        <v>7</v>
      </c>
      <c r="B20" s="52">
        <v>141.875</v>
      </c>
      <c r="C20" s="52">
        <v>143.38876404494377</v>
      </c>
      <c r="D20" s="47">
        <v>143.73684210526315</v>
      </c>
      <c r="E20" s="47">
        <v>140.34800000000001</v>
      </c>
      <c r="F20" s="52">
        <v>141.80000000000001</v>
      </c>
      <c r="G20" s="52">
        <v>142.75724637681159</v>
      </c>
      <c r="H20" s="52">
        <v>142.458</v>
      </c>
      <c r="I20" s="52">
        <v>141</v>
      </c>
      <c r="J20" s="52">
        <v>141.11000000000001</v>
      </c>
      <c r="K20" s="52">
        <v>145.46153846153845</v>
      </c>
      <c r="L20" s="49">
        <v>142</v>
      </c>
      <c r="M20" s="47">
        <f t="shared" si="3"/>
        <v>142.39353909885571</v>
      </c>
      <c r="N20" s="47">
        <f>MAX(B20:K20)-MIN(B20:K20)</f>
        <v>5.1135384615384396</v>
      </c>
      <c r="O20" s="27">
        <v>134</v>
      </c>
      <c r="P20" s="28">
        <v>150</v>
      </c>
      <c r="Q20" s="59">
        <f>M20/M$3*100</f>
        <v>99.708026982355207</v>
      </c>
    </row>
  </sheetData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20"/>
  <sheetViews>
    <sheetView zoomScale="80" zoomScaleNormal="80" workbookViewId="0">
      <selection activeCell="X17" sqref="X17"/>
    </sheetView>
  </sheetViews>
  <sheetFormatPr defaultRowHeight="13.2" x14ac:dyDescent="0.2"/>
  <cols>
    <col min="1" max="1" width="3.77734375" customWidth="1"/>
    <col min="2" max="2" width="7.88671875" customWidth="1"/>
    <col min="4" max="4" width="8.6640625" customWidth="1"/>
    <col min="5" max="6" width="9.44140625" customWidth="1"/>
    <col min="7" max="10" width="8.6640625" customWidth="1"/>
    <col min="11" max="11" width="9.33203125" customWidth="1"/>
    <col min="12" max="12" width="6.88671875" customWidth="1"/>
    <col min="13" max="13" width="9.77734375" customWidth="1"/>
    <col min="14" max="14" width="6.21875" customWidth="1"/>
    <col min="15" max="16" width="2.6640625" customWidth="1"/>
    <col min="17" max="17" width="10.109375" bestFit="1" customWidth="1"/>
  </cols>
  <sheetData>
    <row r="1" spans="1:18" ht="20.100000000000001" customHeight="1" x14ac:dyDescent="0.45">
      <c r="F1" s="18" t="s">
        <v>50</v>
      </c>
    </row>
    <row r="2" spans="1:18" ht="15.9" customHeight="1" x14ac:dyDescent="0.3">
      <c r="A2" s="31" t="s">
        <v>24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26" t="s">
        <v>1</v>
      </c>
      <c r="M2" s="95" t="s">
        <v>40</v>
      </c>
      <c r="N2" s="106" t="s">
        <v>29</v>
      </c>
      <c r="O2" s="34" t="s">
        <v>30</v>
      </c>
      <c r="P2" s="35" t="s">
        <v>31</v>
      </c>
      <c r="Q2" s="17" t="s">
        <v>146</v>
      </c>
    </row>
    <row r="3" spans="1:18" ht="15.9" customHeight="1" x14ac:dyDescent="0.3">
      <c r="A3" s="22">
        <v>2</v>
      </c>
      <c r="B3" s="120"/>
      <c r="C3" s="120"/>
      <c r="D3" s="120"/>
      <c r="E3" s="120"/>
      <c r="F3" s="116"/>
      <c r="G3" s="120">
        <v>54.662698412698418</v>
      </c>
      <c r="H3" s="120"/>
      <c r="I3" s="120">
        <v>55.1</v>
      </c>
      <c r="J3" s="120"/>
      <c r="K3" s="120"/>
      <c r="L3" s="50">
        <v>55</v>
      </c>
      <c r="M3" s="47">
        <f t="shared" ref="M3:M9" si="0">AVERAGE(B3:K3)</f>
        <v>54.881349206349213</v>
      </c>
      <c r="N3" s="47">
        <f t="shared" ref="N3:N8" si="1">MAX(B3,D3,E3,I3)-MIN(B3,D3,E3,I3)</f>
        <v>0</v>
      </c>
      <c r="O3" s="37">
        <v>52</v>
      </c>
      <c r="P3" s="37">
        <v>58</v>
      </c>
      <c r="Q3" s="59">
        <f>M3/M3*100</f>
        <v>100</v>
      </c>
    </row>
    <row r="4" spans="1:18" ht="15.9" customHeight="1" x14ac:dyDescent="0.3">
      <c r="A4" s="22">
        <v>3</v>
      </c>
      <c r="B4" s="52">
        <v>53.65625</v>
      </c>
      <c r="C4" s="52"/>
      <c r="D4" s="47">
        <v>56.117647058823529</v>
      </c>
      <c r="E4" s="52">
        <v>53.93225806451612</v>
      </c>
      <c r="F4" s="52">
        <v>55.1</v>
      </c>
      <c r="G4" s="52">
        <v>53.615942028985501</v>
      </c>
      <c r="H4" s="52"/>
      <c r="I4" s="52">
        <v>55.4</v>
      </c>
      <c r="J4" s="52">
        <v>54.2</v>
      </c>
      <c r="K4" s="52">
        <v>58.2</v>
      </c>
      <c r="L4" s="50">
        <v>55</v>
      </c>
      <c r="M4" s="47">
        <f t="shared" si="0"/>
        <v>55.027762144040636</v>
      </c>
      <c r="N4" s="47">
        <f>MAX(B4:K4)-MIN(B4:K4)</f>
        <v>4.5840579710145022</v>
      </c>
      <c r="O4" s="37">
        <v>52</v>
      </c>
      <c r="P4" s="37">
        <v>58</v>
      </c>
      <c r="Q4" s="59">
        <f>M4/M$3*100</f>
        <v>100.26678086418926</v>
      </c>
    </row>
    <row r="5" spans="1:18" ht="15.9" customHeight="1" x14ac:dyDescent="0.3">
      <c r="A5" s="22">
        <v>4</v>
      </c>
      <c r="B5" s="52">
        <v>54</v>
      </c>
      <c r="C5" s="52">
        <v>54.147058823529399</v>
      </c>
      <c r="D5" s="47">
        <v>56.476190476190474</v>
      </c>
      <c r="E5" s="52">
        <v>54.174193548387109</v>
      </c>
      <c r="F5" s="52">
        <v>55.15</v>
      </c>
      <c r="G5" s="52">
        <v>53.777027027027017</v>
      </c>
      <c r="H5" s="52"/>
      <c r="I5" s="52">
        <v>56.4</v>
      </c>
      <c r="J5" s="52">
        <v>53.93</v>
      </c>
      <c r="K5" s="52">
        <v>54.6</v>
      </c>
      <c r="L5" s="50">
        <v>55</v>
      </c>
      <c r="M5" s="47">
        <f t="shared" si="0"/>
        <v>54.739385541681557</v>
      </c>
      <c r="N5" s="47">
        <f>MAX(B5,D5,E5,I5)-MIN(B5,D5,E5,I5)</f>
        <v>2.4761904761904745</v>
      </c>
      <c r="O5" s="37">
        <v>52</v>
      </c>
      <c r="P5" s="37">
        <v>58</v>
      </c>
      <c r="Q5" s="59">
        <f>M5/M$3*100</f>
        <v>99.74132621241894</v>
      </c>
    </row>
    <row r="6" spans="1:18" ht="15.9" customHeight="1" x14ac:dyDescent="0.3">
      <c r="A6" s="22">
        <v>5</v>
      </c>
      <c r="B6" s="52">
        <v>54</v>
      </c>
      <c r="C6" s="52">
        <v>54.877922077922094</v>
      </c>
      <c r="D6" s="47">
        <v>56.166666666666664</v>
      </c>
      <c r="E6" s="52">
        <v>54.01935483870966</v>
      </c>
      <c r="F6" s="52">
        <v>55.333333333333336</v>
      </c>
      <c r="G6" s="52">
        <v>53.441379310344836</v>
      </c>
      <c r="H6" s="52">
        <v>54.845999999999997</v>
      </c>
      <c r="I6" s="52">
        <v>55.9</v>
      </c>
      <c r="J6" s="52">
        <v>54.11</v>
      </c>
      <c r="K6" s="52">
        <v>54.8</v>
      </c>
      <c r="L6" s="50">
        <v>55</v>
      </c>
      <c r="M6" s="47">
        <f t="shared" si="0"/>
        <v>54.749465622697656</v>
      </c>
      <c r="N6" s="47">
        <f t="shared" si="1"/>
        <v>2.1666666666666643</v>
      </c>
      <c r="O6" s="37">
        <v>52</v>
      </c>
      <c r="P6" s="37">
        <v>58</v>
      </c>
      <c r="Q6" s="59">
        <f t="shared" ref="Q6:Q17" si="2">M6/M$3*100</f>
        <v>99.759693255434215</v>
      </c>
    </row>
    <row r="7" spans="1:18" ht="15.9" customHeight="1" x14ac:dyDescent="0.3">
      <c r="A7" s="22">
        <v>6</v>
      </c>
      <c r="B7" s="52">
        <v>53.84375</v>
      </c>
      <c r="C7" s="52">
        <v>54.791358024691363</v>
      </c>
      <c r="D7" s="47">
        <v>56.1</v>
      </c>
      <c r="E7" s="52">
        <v>54.036666666666662</v>
      </c>
      <c r="F7" s="52">
        <v>55.272727272727273</v>
      </c>
      <c r="G7" s="52">
        <v>53.841269841269835</v>
      </c>
      <c r="H7" s="52">
        <v>55.231000000000002</v>
      </c>
      <c r="I7" s="52">
        <v>55.8</v>
      </c>
      <c r="J7" s="52">
        <v>53.7</v>
      </c>
      <c r="K7" s="52">
        <v>54.6</v>
      </c>
      <c r="L7" s="50">
        <v>55</v>
      </c>
      <c r="M7" s="47">
        <f t="shared" si="0"/>
        <v>54.721677180535508</v>
      </c>
      <c r="N7" s="47">
        <f>MAX(B7,D7,E7,H8)-MIN(B7,D7,E7,H8)</f>
        <v>2.2562500000000014</v>
      </c>
      <c r="O7" s="37">
        <v>52</v>
      </c>
      <c r="P7" s="37">
        <v>58</v>
      </c>
      <c r="Q7" s="59">
        <f>M7/M$3*100</f>
        <v>99.7090595837698</v>
      </c>
    </row>
    <row r="8" spans="1:18" ht="15.9" customHeight="1" x14ac:dyDescent="0.3">
      <c r="A8" s="22">
        <v>7</v>
      </c>
      <c r="B8" s="52">
        <v>54.15625</v>
      </c>
      <c r="C8" s="52">
        <v>54.424999999999976</v>
      </c>
      <c r="D8" s="47">
        <v>56.15</v>
      </c>
      <c r="E8" s="52">
        <v>53.722580645161294</v>
      </c>
      <c r="F8" s="52">
        <v>55.095238095238095</v>
      </c>
      <c r="G8" s="52">
        <v>53.95000000000001</v>
      </c>
      <c r="H8" s="52">
        <v>53.962000000000003</v>
      </c>
      <c r="I8" s="52">
        <v>56.2</v>
      </c>
      <c r="J8" s="52">
        <v>53.62</v>
      </c>
      <c r="K8" s="52">
        <v>55.6</v>
      </c>
      <c r="L8" s="50">
        <v>55</v>
      </c>
      <c r="M8" s="47">
        <f t="shared" si="0"/>
        <v>54.688106874039931</v>
      </c>
      <c r="N8" s="47">
        <f t="shared" si="1"/>
        <v>2.4774193548387089</v>
      </c>
      <c r="O8" s="37">
        <v>52</v>
      </c>
      <c r="P8" s="37">
        <v>58</v>
      </c>
      <c r="Q8" s="59">
        <f t="shared" si="2"/>
        <v>99.647890704030061</v>
      </c>
    </row>
    <row r="9" spans="1:18" ht="15.9" customHeight="1" x14ac:dyDescent="0.3">
      <c r="A9" s="22">
        <v>8</v>
      </c>
      <c r="B9" s="52">
        <v>54</v>
      </c>
      <c r="C9" s="52">
        <v>54.956097560975614</v>
      </c>
      <c r="D9" s="47">
        <v>57.15</v>
      </c>
      <c r="E9" s="52">
        <v>53.86451612903226</v>
      </c>
      <c r="F9" s="52">
        <v>55.421052631578945</v>
      </c>
      <c r="G9" s="52">
        <v>54.221153846153847</v>
      </c>
      <c r="H9" s="52">
        <v>54.701000000000001</v>
      </c>
      <c r="I9" s="52">
        <v>56.3</v>
      </c>
      <c r="J9" s="52">
        <v>53.94</v>
      </c>
      <c r="K9" s="52">
        <v>54</v>
      </c>
      <c r="L9" s="50">
        <v>55</v>
      </c>
      <c r="M9" s="47">
        <f t="shared" si="0"/>
        <v>54.855382016774072</v>
      </c>
      <c r="N9" s="47">
        <f>MAX(B9,D9,E9,F9,I9)-MIN(B9,D9,E9,F9,I9)</f>
        <v>3.2854838709677381</v>
      </c>
      <c r="O9" s="37">
        <v>52</v>
      </c>
      <c r="P9" s="37">
        <v>58</v>
      </c>
      <c r="Q9" s="59">
        <f t="shared" si="2"/>
        <v>99.952684855692041</v>
      </c>
    </row>
    <row r="10" spans="1:18" ht="15.9" customHeight="1" x14ac:dyDescent="0.3">
      <c r="A10" s="22">
        <v>9</v>
      </c>
      <c r="B10" s="52">
        <v>53.40625</v>
      </c>
      <c r="C10" s="52">
        <v>54.887012987012987</v>
      </c>
      <c r="D10" s="47">
        <v>57.176470588235297</v>
      </c>
      <c r="E10" s="52">
        <v>53.656666666666659</v>
      </c>
      <c r="F10" s="52">
        <v>55.19047619047619</v>
      </c>
      <c r="G10" s="52">
        <v>55.039855072463773</v>
      </c>
      <c r="H10" s="52">
        <v>54.817999999999998</v>
      </c>
      <c r="I10" s="52">
        <v>57.1</v>
      </c>
      <c r="J10" s="52">
        <v>53.73</v>
      </c>
      <c r="K10" s="52">
        <v>55.3</v>
      </c>
      <c r="L10" s="50">
        <v>55</v>
      </c>
      <c r="M10" s="47">
        <f t="shared" ref="M10:M20" si="3">AVERAGE(B10:K10)</f>
        <v>55.030473150485491</v>
      </c>
      <c r="N10" s="47">
        <f>MAX(B10,D10,E10,F10,I10)-MIN(B10,D10,E10,F10,I10)</f>
        <v>3.770220588235297</v>
      </c>
      <c r="O10" s="37">
        <v>52</v>
      </c>
      <c r="P10" s="37">
        <v>58</v>
      </c>
      <c r="Q10" s="59">
        <f>M10/M$3*100</f>
        <v>100.27172062329515</v>
      </c>
    </row>
    <row r="11" spans="1:18" ht="15.9" customHeight="1" x14ac:dyDescent="0.3">
      <c r="A11" s="22">
        <v>10</v>
      </c>
      <c r="B11" s="52">
        <v>53.266666666666666</v>
      </c>
      <c r="C11" s="52">
        <v>54.607142857142854</v>
      </c>
      <c r="D11" s="47">
        <v>55.904761904761905</v>
      </c>
      <c r="E11" s="52">
        <v>53.79354838709677</v>
      </c>
      <c r="F11" s="52">
        <v>55.238095238095241</v>
      </c>
      <c r="G11" s="52">
        <v>55.03448275862069</v>
      </c>
      <c r="H11" s="52">
        <v>54.594999999999999</v>
      </c>
      <c r="I11" s="52">
        <v>56.1</v>
      </c>
      <c r="J11" s="52">
        <v>53.67</v>
      </c>
      <c r="K11" s="52">
        <v>55.666666666666664</v>
      </c>
      <c r="L11" s="50">
        <v>55</v>
      </c>
      <c r="M11" s="47">
        <f t="shared" si="3"/>
        <v>54.787636447905086</v>
      </c>
      <c r="N11" s="47">
        <f>MAX(B11,D11,E11,F11,I11)-MIN(B11,D11,E11,F11,I11)</f>
        <v>2.8333333333333357</v>
      </c>
      <c r="O11" s="37">
        <v>52</v>
      </c>
      <c r="P11" s="37">
        <v>58</v>
      </c>
      <c r="Q11" s="59">
        <f>M11/M$3*100</f>
        <v>99.8292447984619</v>
      </c>
    </row>
    <row r="12" spans="1:18" ht="15.9" customHeight="1" x14ac:dyDescent="0.3">
      <c r="A12" s="22">
        <v>11</v>
      </c>
      <c r="B12" s="52">
        <v>53.526315789473685</v>
      </c>
      <c r="C12" s="52">
        <v>54.57083333333334</v>
      </c>
      <c r="D12" s="47">
        <v>55.9</v>
      </c>
      <c r="E12" s="52">
        <v>53.909677419354828</v>
      </c>
      <c r="F12" s="52">
        <v>55.277777777777779</v>
      </c>
      <c r="G12" s="52">
        <v>54.717333333333336</v>
      </c>
      <c r="H12" s="52">
        <v>54.11</v>
      </c>
      <c r="I12" s="52">
        <v>55.9</v>
      </c>
      <c r="J12" s="52">
        <v>53.86</v>
      </c>
      <c r="K12" s="52">
        <v>55.75</v>
      </c>
      <c r="L12" s="50">
        <v>55</v>
      </c>
      <c r="M12" s="47">
        <f t="shared" si="3"/>
        <v>54.752193765327299</v>
      </c>
      <c r="N12" s="47">
        <f t="shared" ref="N12:N17" si="4">MAX(B12,D12,E12,F12,H12,I12)-MIN(B12,D12,E12,F12,H12,I12)</f>
        <v>2.3736842105263136</v>
      </c>
      <c r="O12" s="37">
        <v>52</v>
      </c>
      <c r="P12" s="37">
        <v>58</v>
      </c>
      <c r="Q12" s="59">
        <f t="shared" si="2"/>
        <v>99.764664238598982</v>
      </c>
    </row>
    <row r="13" spans="1:18" ht="15.9" customHeight="1" x14ac:dyDescent="0.3">
      <c r="A13" s="22">
        <v>12</v>
      </c>
      <c r="B13" s="52">
        <v>53.526315789473685</v>
      </c>
      <c r="C13" s="52">
        <v>54.851351351351333</v>
      </c>
      <c r="D13" s="47">
        <v>55.722222222222221</v>
      </c>
      <c r="E13" s="52">
        <v>53.867741935483863</v>
      </c>
      <c r="F13" s="52">
        <v>55.5</v>
      </c>
      <c r="G13" s="52">
        <v>54.907142857142858</v>
      </c>
      <c r="H13" s="52">
        <v>55.442999999999998</v>
      </c>
      <c r="I13" s="52">
        <v>54.8</v>
      </c>
      <c r="J13" s="52">
        <v>54.07</v>
      </c>
      <c r="K13" s="52">
        <v>56</v>
      </c>
      <c r="L13" s="50">
        <v>55</v>
      </c>
      <c r="M13" s="47">
        <f t="shared" si="3"/>
        <v>54.868777415567386</v>
      </c>
      <c r="N13" s="47">
        <f t="shared" si="4"/>
        <v>2.1959064327485365</v>
      </c>
      <c r="O13" s="37">
        <v>52</v>
      </c>
      <c r="P13" s="37">
        <v>58</v>
      </c>
      <c r="Q13" s="59">
        <f t="shared" si="2"/>
        <v>99.977092781129414</v>
      </c>
    </row>
    <row r="14" spans="1:18" ht="15.9" customHeight="1" x14ac:dyDescent="0.3">
      <c r="A14" s="22">
        <v>1</v>
      </c>
      <c r="B14" s="52">
        <v>53.736842105263158</v>
      </c>
      <c r="C14" s="52">
        <v>54.768656716417922</v>
      </c>
      <c r="D14" s="47">
        <v>55.875</v>
      </c>
      <c r="E14" s="52">
        <v>53.909677419354828</v>
      </c>
      <c r="F14" s="52">
        <v>55.764705882352942</v>
      </c>
      <c r="G14" s="52">
        <v>55.258928571428569</v>
      </c>
      <c r="H14" s="52">
        <v>55.642000000000003</v>
      </c>
      <c r="I14" s="52">
        <v>54.4</v>
      </c>
      <c r="J14" s="52">
        <v>53.76</v>
      </c>
      <c r="K14" s="52">
        <v>56.083333333333336</v>
      </c>
      <c r="L14" s="50">
        <v>55</v>
      </c>
      <c r="M14" s="47">
        <f t="shared" si="3"/>
        <v>54.919914402815074</v>
      </c>
      <c r="N14" s="47">
        <f t="shared" si="4"/>
        <v>2.1381578947368425</v>
      </c>
      <c r="O14" s="37">
        <v>52</v>
      </c>
      <c r="P14" s="37">
        <v>58</v>
      </c>
      <c r="Q14" s="59">
        <f t="shared" si="2"/>
        <v>100.07027013188188</v>
      </c>
    </row>
    <row r="15" spans="1:18" ht="15.9" customHeight="1" x14ac:dyDescent="0.3">
      <c r="A15" s="22">
        <v>2</v>
      </c>
      <c r="B15" s="52">
        <v>54.195945945945944</v>
      </c>
      <c r="C15" s="52">
        <v>53.152112676056355</v>
      </c>
      <c r="D15" s="47">
        <v>55.466666666666669</v>
      </c>
      <c r="E15" s="47">
        <v>53.716999999999999</v>
      </c>
      <c r="F15" s="52">
        <v>56.06666666666667</v>
      </c>
      <c r="G15" s="52">
        <v>55.277777777777779</v>
      </c>
      <c r="H15" s="52">
        <v>54.703000000000003</v>
      </c>
      <c r="I15" s="52">
        <v>54.8</v>
      </c>
      <c r="J15" s="52">
        <v>53.71</v>
      </c>
      <c r="K15" s="52">
        <v>56.153846153846153</v>
      </c>
      <c r="L15" s="50">
        <v>55</v>
      </c>
      <c r="M15" s="47">
        <f t="shared" si="3"/>
        <v>54.724301588695958</v>
      </c>
      <c r="N15" s="47">
        <f t="shared" si="4"/>
        <v>2.3496666666666712</v>
      </c>
      <c r="O15" s="37">
        <v>52</v>
      </c>
      <c r="P15" s="37">
        <v>58</v>
      </c>
      <c r="Q15" s="59">
        <f t="shared" si="2"/>
        <v>99.71384155104721</v>
      </c>
      <c r="R15" s="7"/>
    </row>
    <row r="16" spans="1:18" ht="15.9" customHeight="1" x14ac:dyDescent="0.3">
      <c r="A16" s="22">
        <v>3</v>
      </c>
      <c r="B16" s="52">
        <v>54.157894736842103</v>
      </c>
      <c r="C16" s="52">
        <v>52.480769230769219</v>
      </c>
      <c r="D16" s="47">
        <v>56.16</v>
      </c>
      <c r="E16" s="52">
        <v>53.265999999999998</v>
      </c>
      <c r="F16" s="52">
        <v>55.043478260869563</v>
      </c>
      <c r="G16" s="52">
        <v>54.740990990990987</v>
      </c>
      <c r="H16" s="52">
        <v>54.494</v>
      </c>
      <c r="I16" s="52">
        <v>54.7</v>
      </c>
      <c r="J16" s="52">
        <v>54.1</v>
      </c>
      <c r="K16" s="52">
        <v>55.964285714285715</v>
      </c>
      <c r="L16" s="50">
        <v>55</v>
      </c>
      <c r="M16" s="47">
        <f t="shared" si="3"/>
        <v>54.510741893375766</v>
      </c>
      <c r="N16" s="47">
        <f t="shared" si="4"/>
        <v>2.8939999999999984</v>
      </c>
      <c r="O16" s="37">
        <v>52</v>
      </c>
      <c r="P16" s="37">
        <v>58</v>
      </c>
      <c r="Q16" s="59">
        <f t="shared" si="2"/>
        <v>99.324711731156611</v>
      </c>
      <c r="R16" s="7"/>
    </row>
    <row r="17" spans="1:18" ht="15.9" customHeight="1" x14ac:dyDescent="0.3">
      <c r="A17" s="24">
        <v>4</v>
      </c>
      <c r="B17" s="52">
        <v>54.05263157894737</v>
      </c>
      <c r="C17" s="52">
        <v>52.480769230769219</v>
      </c>
      <c r="D17" s="47">
        <v>56.277777777777779</v>
      </c>
      <c r="E17" s="52">
        <v>52.92</v>
      </c>
      <c r="F17" s="52">
        <v>54.941176470588232</v>
      </c>
      <c r="G17" s="52">
        <v>54.806372549019606</v>
      </c>
      <c r="H17" s="52">
        <v>54.494</v>
      </c>
      <c r="I17" s="52">
        <v>54.9</v>
      </c>
      <c r="J17" s="52">
        <v>54.24</v>
      </c>
      <c r="K17" s="52">
        <v>55.92307692307692</v>
      </c>
      <c r="L17" s="50">
        <v>55</v>
      </c>
      <c r="M17" s="47">
        <f t="shared" si="3"/>
        <v>54.503580453017911</v>
      </c>
      <c r="N17" s="47">
        <f t="shared" si="4"/>
        <v>3.3577777777777769</v>
      </c>
      <c r="O17" s="37">
        <v>52</v>
      </c>
      <c r="P17" s="37">
        <v>58</v>
      </c>
      <c r="Q17" s="59">
        <f t="shared" si="2"/>
        <v>99.311662780171588</v>
      </c>
      <c r="R17" s="7"/>
    </row>
    <row r="18" spans="1:18" ht="15.9" customHeight="1" x14ac:dyDescent="0.3">
      <c r="A18" s="24">
        <v>5</v>
      </c>
      <c r="B18" s="52">
        <v>53.999034749034749</v>
      </c>
      <c r="C18" s="52">
        <v>52.828048780487798</v>
      </c>
      <c r="D18" s="47">
        <v>57.4375</v>
      </c>
      <c r="E18" s="52">
        <v>53.545000000000002</v>
      </c>
      <c r="F18" s="52">
        <v>55.176470588235297</v>
      </c>
      <c r="G18" s="52">
        <v>55.5</v>
      </c>
      <c r="H18" s="52">
        <v>54.166699999999992</v>
      </c>
      <c r="I18" s="52">
        <v>54.7</v>
      </c>
      <c r="J18" s="52">
        <v>54.02</v>
      </c>
      <c r="K18" s="52">
        <v>55.93333333333333</v>
      </c>
      <c r="L18" s="50">
        <v>55</v>
      </c>
      <c r="M18" s="47">
        <f t="shared" si="3"/>
        <v>54.730608745109109</v>
      </c>
      <c r="N18" s="47">
        <f>MAX(B18:K18)-MIN(B18:K18)</f>
        <v>4.6094512195122022</v>
      </c>
      <c r="O18" s="37">
        <v>52</v>
      </c>
      <c r="P18" s="37">
        <v>58</v>
      </c>
      <c r="Q18" s="59">
        <f>M18/M$3*100</f>
        <v>99.725333900459816</v>
      </c>
      <c r="R18" s="7"/>
    </row>
    <row r="19" spans="1:18" ht="15.9" customHeight="1" x14ac:dyDescent="0.3">
      <c r="A19" s="24">
        <v>6</v>
      </c>
      <c r="B19" s="52">
        <v>54.44736842105263</v>
      </c>
      <c r="C19" s="52">
        <v>53.662068965517207</v>
      </c>
      <c r="D19" s="47">
        <v>57.10526315789474</v>
      </c>
      <c r="E19" s="52">
        <v>53.32</v>
      </c>
      <c r="F19" s="52">
        <v>55.045454545454547</v>
      </c>
      <c r="G19" s="52">
        <v>55.690972222222221</v>
      </c>
      <c r="H19" s="52">
        <v>55.423999999999999</v>
      </c>
      <c r="I19" s="52">
        <v>55</v>
      </c>
      <c r="J19" s="52">
        <v>53.4</v>
      </c>
      <c r="K19" s="52">
        <v>54.6</v>
      </c>
      <c r="L19" s="50">
        <v>55</v>
      </c>
      <c r="M19" s="47">
        <f t="shared" si="3"/>
        <v>54.769512731214128</v>
      </c>
      <c r="N19" s="47">
        <f>MAX(B19:K19)-MIN(B19:K19)</f>
        <v>3.7852631578947395</v>
      </c>
      <c r="O19" s="37">
        <v>52</v>
      </c>
      <c r="P19" s="37">
        <v>58</v>
      </c>
      <c r="Q19" s="59">
        <f>M19/M$3*100</f>
        <v>99.796221345224964</v>
      </c>
    </row>
    <row r="20" spans="1:18" ht="15.9" customHeight="1" x14ac:dyDescent="0.3">
      <c r="A20" s="24">
        <v>7</v>
      </c>
      <c r="B20" s="52">
        <v>54.1875</v>
      </c>
      <c r="C20" s="52">
        <v>54.122727272727246</v>
      </c>
      <c r="D20" s="47">
        <v>57.125</v>
      </c>
      <c r="E20" s="47">
        <v>53.33</v>
      </c>
      <c r="F20" s="52">
        <v>55.25</v>
      </c>
      <c r="G20" s="52">
        <v>55.605072463768117</v>
      </c>
      <c r="H20" s="52">
        <v>55.345999999999997</v>
      </c>
      <c r="I20" s="52">
        <v>54.8</v>
      </c>
      <c r="J20" s="52">
        <v>53.71</v>
      </c>
      <c r="K20" s="52">
        <v>54.46153846153846</v>
      </c>
      <c r="L20" s="50">
        <v>55</v>
      </c>
      <c r="M20" s="47">
        <f t="shared" si="3"/>
        <v>54.793783819803387</v>
      </c>
      <c r="N20" s="47">
        <f>MAX(B20:K20)-MIN(B20:K20)</f>
        <v>3.7950000000000017</v>
      </c>
      <c r="O20" s="37">
        <v>52</v>
      </c>
      <c r="P20" s="37">
        <v>58</v>
      </c>
      <c r="Q20" s="59">
        <f>M20/M$3*100</f>
        <v>99.840446002490594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20"/>
  <sheetViews>
    <sheetView zoomScale="80" workbookViewId="0">
      <selection activeCell="P20" sqref="P20"/>
    </sheetView>
  </sheetViews>
  <sheetFormatPr defaultRowHeight="13.2" x14ac:dyDescent="0.2"/>
  <cols>
    <col min="1" max="1" width="3.77734375" customWidth="1"/>
    <col min="2" max="2" width="7.88671875" customWidth="1"/>
    <col min="4" max="4" width="8.6640625" customWidth="1"/>
    <col min="5" max="5" width="8" customWidth="1"/>
    <col min="6" max="6" width="9.44140625" customWidth="1"/>
    <col min="7" max="7" width="9.77734375" customWidth="1"/>
    <col min="8" max="8" width="8.6640625" customWidth="1"/>
    <col min="9" max="9" width="9.21875" customWidth="1"/>
    <col min="10" max="10" width="8.88671875" customWidth="1"/>
    <col min="11" max="11" width="8.6640625" customWidth="1"/>
    <col min="12" max="12" width="10.44140625" customWidth="1"/>
    <col min="13" max="13" width="8.77734375" customWidth="1"/>
    <col min="14" max="14" width="7" customWidth="1"/>
    <col min="15" max="15" width="10.44140625" customWidth="1"/>
    <col min="16" max="16" width="8.77734375" customWidth="1"/>
    <col min="17" max="17" width="8.44140625" customWidth="1"/>
    <col min="18" max="21" width="2.6640625" customWidth="1"/>
    <col min="22" max="22" width="10.109375" bestFit="1" customWidth="1"/>
  </cols>
  <sheetData>
    <row r="1" spans="1:24" ht="20.100000000000001" customHeight="1" x14ac:dyDescent="0.45">
      <c r="F1" s="18" t="s">
        <v>35</v>
      </c>
    </row>
    <row r="2" spans="1:24" ht="15.9" customHeight="1" x14ac:dyDescent="0.3">
      <c r="A2" s="31" t="s">
        <v>46</v>
      </c>
      <c r="B2" s="102" t="s">
        <v>25</v>
      </c>
      <c r="C2" s="102" t="s">
        <v>26</v>
      </c>
      <c r="D2" s="103" t="s">
        <v>83</v>
      </c>
      <c r="E2" s="101" t="s">
        <v>102</v>
      </c>
      <c r="F2" s="103" t="s">
        <v>84</v>
      </c>
      <c r="G2" s="102" t="s">
        <v>27</v>
      </c>
      <c r="H2" s="104" t="s">
        <v>28</v>
      </c>
      <c r="I2" s="102" t="s">
        <v>101</v>
      </c>
      <c r="J2" s="102" t="s">
        <v>76</v>
      </c>
      <c r="K2" s="105" t="s">
        <v>85</v>
      </c>
      <c r="L2" s="123" t="s">
        <v>145</v>
      </c>
      <c r="M2" s="195" t="s">
        <v>106</v>
      </c>
      <c r="N2" s="106" t="s">
        <v>29</v>
      </c>
      <c r="O2" s="96" t="s">
        <v>41</v>
      </c>
      <c r="P2" s="96" t="s">
        <v>42</v>
      </c>
      <c r="Q2" s="106" t="s">
        <v>29</v>
      </c>
      <c r="R2" s="121" t="s">
        <v>143</v>
      </c>
      <c r="S2" s="38" t="s">
        <v>144</v>
      </c>
      <c r="T2" s="38" t="s">
        <v>43</v>
      </c>
      <c r="U2" s="38" t="s">
        <v>44</v>
      </c>
      <c r="V2" s="17" t="s">
        <v>146</v>
      </c>
    </row>
    <row r="3" spans="1:24" ht="15.9" customHeight="1" x14ac:dyDescent="0.3">
      <c r="A3" s="22">
        <v>2</v>
      </c>
      <c r="B3" s="191"/>
      <c r="C3" s="191"/>
      <c r="D3" s="191"/>
      <c r="E3" s="191"/>
      <c r="F3" s="191"/>
      <c r="G3" s="191">
        <v>52.988194444444446</v>
      </c>
      <c r="H3" s="191"/>
      <c r="I3" s="52">
        <v>46</v>
      </c>
      <c r="J3" s="191"/>
      <c r="K3" s="191"/>
      <c r="L3" s="50">
        <v>46</v>
      </c>
      <c r="M3" s="47">
        <f t="shared" ref="M3:M9" si="0">AVERAGE(B3,D3,F3,I3)</f>
        <v>46</v>
      </c>
      <c r="N3" s="47">
        <f>MAX(B3,D3,F3,I3)-MIN(B3,D3,F3,I3)</f>
        <v>0</v>
      </c>
      <c r="O3" s="50">
        <v>52</v>
      </c>
      <c r="P3" s="47">
        <f t="shared" ref="P3" si="1">AVERAGE(C3,E3,G3,H3,J3,K3)</f>
        <v>52.988194444444446</v>
      </c>
      <c r="Q3" s="47">
        <f>MAX(C3,E3,G3,H3,J3,K3)-MIN(C3,E3,G3,H3,J3,K3)</f>
        <v>0</v>
      </c>
      <c r="R3" s="27">
        <v>43</v>
      </c>
      <c r="S3" s="28">
        <v>49</v>
      </c>
      <c r="T3" s="28">
        <v>49</v>
      </c>
      <c r="U3" s="28">
        <v>55</v>
      </c>
      <c r="V3" s="59">
        <f>P3/P3*100</f>
        <v>100</v>
      </c>
    </row>
    <row r="4" spans="1:24" ht="15.9" customHeight="1" x14ac:dyDescent="0.3">
      <c r="A4" s="22">
        <v>3</v>
      </c>
      <c r="B4" s="52">
        <v>45.915624999999999</v>
      </c>
      <c r="C4" s="52"/>
      <c r="D4" s="47">
        <v>46.405882352941177</v>
      </c>
      <c r="E4" s="52">
        <v>53.406451612903247</v>
      </c>
      <c r="F4" s="52">
        <v>45.5</v>
      </c>
      <c r="G4" s="52">
        <v>52.541666666666664</v>
      </c>
      <c r="H4" s="52"/>
      <c r="I4" s="52">
        <v>45.6</v>
      </c>
      <c r="J4" s="52">
        <v>50.5</v>
      </c>
      <c r="K4" s="52">
        <v>53.6</v>
      </c>
      <c r="L4" s="50">
        <v>46</v>
      </c>
      <c r="M4" s="47">
        <f t="shared" si="0"/>
        <v>45.855376838235294</v>
      </c>
      <c r="N4" s="47">
        <f>MAX(B4,D4,F4,I4)-MIN(B4,D4,F4,I4)</f>
        <v>0.9058823529411768</v>
      </c>
      <c r="O4" s="50">
        <v>52</v>
      </c>
      <c r="P4" s="47">
        <f t="shared" ref="P4:P9" si="2">AVERAGE(C4,E4,G4,H4,J4,K4)</f>
        <v>52.512029569892476</v>
      </c>
      <c r="Q4" s="47">
        <f>MAX(C4,E4,G4,H4,J4,K4)-MIN(C4,E4,G4,H4,J4,K4)</f>
        <v>3.1000000000000014</v>
      </c>
      <c r="R4" s="27">
        <v>43</v>
      </c>
      <c r="S4" s="28">
        <v>49</v>
      </c>
      <c r="T4" s="28">
        <v>49</v>
      </c>
      <c r="U4" s="28">
        <v>55</v>
      </c>
      <c r="V4" s="59">
        <f>P4/P$3*100</f>
        <v>99.101375543091578</v>
      </c>
    </row>
    <row r="5" spans="1:24" ht="15.9" customHeight="1" x14ac:dyDescent="0.3">
      <c r="A5" s="22">
        <v>4</v>
      </c>
      <c r="B5" s="52">
        <v>46.48749999999999</v>
      </c>
      <c r="C5" s="52">
        <v>50.53370786516853</v>
      </c>
      <c r="D5" s="47">
        <v>46.088235294117645</v>
      </c>
      <c r="E5" s="52">
        <v>53.71935483870967</v>
      </c>
      <c r="F5" s="52">
        <v>45.6</v>
      </c>
      <c r="G5" s="52">
        <v>52.871428571428567</v>
      </c>
      <c r="H5" s="52"/>
      <c r="I5" s="52">
        <v>45.5</v>
      </c>
      <c r="J5" s="52">
        <v>50.88</v>
      </c>
      <c r="K5" s="52">
        <v>49.8</v>
      </c>
      <c r="L5" s="50">
        <v>46</v>
      </c>
      <c r="M5" s="47">
        <f t="shared" si="0"/>
        <v>45.918933823529407</v>
      </c>
      <c r="N5" s="47">
        <f>MAX(B5,D5,F5,I5)-MIN(B5,D5,F5,I5)</f>
        <v>0.98749999999999005</v>
      </c>
      <c r="O5" s="50">
        <v>52</v>
      </c>
      <c r="P5" s="47">
        <f t="shared" si="2"/>
        <v>51.560898255061353</v>
      </c>
      <c r="Q5" s="47">
        <f>MAX(C5,E5,G5,H5,J5,K5)-MIN(C5,E5,G5,H5,J5,K5)</f>
        <v>3.9193548387096726</v>
      </c>
      <c r="R5" s="27">
        <v>43</v>
      </c>
      <c r="S5" s="28">
        <v>49</v>
      </c>
      <c r="T5" s="28">
        <v>49</v>
      </c>
      <c r="U5" s="28">
        <v>55</v>
      </c>
      <c r="V5" s="59">
        <f>P5/P$3*100</f>
        <v>97.306388329801379</v>
      </c>
    </row>
    <row r="6" spans="1:24" ht="15.9" customHeight="1" x14ac:dyDescent="0.3">
      <c r="A6" s="22">
        <v>5</v>
      </c>
      <c r="B6" s="52">
        <v>46.503124999999997</v>
      </c>
      <c r="C6" s="52">
        <v>50.563636363636377</v>
      </c>
      <c r="D6" s="47">
        <v>46.070588235294125</v>
      </c>
      <c r="E6" s="52">
        <v>53.641935483870974</v>
      </c>
      <c r="F6" s="52">
        <v>45.222222222222221</v>
      </c>
      <c r="G6" s="52">
        <v>52.780357142857142</v>
      </c>
      <c r="H6" s="52">
        <v>51.215000000000003</v>
      </c>
      <c r="I6" s="52">
        <v>45.3</v>
      </c>
      <c r="J6" s="52">
        <v>50.92</v>
      </c>
      <c r="K6" s="52">
        <v>50.8</v>
      </c>
      <c r="L6" s="50">
        <v>46</v>
      </c>
      <c r="M6" s="47">
        <f t="shared" si="0"/>
        <v>45.77398386437909</v>
      </c>
      <c r="N6" s="47">
        <f t="shared" ref="N6:N20" si="3">MAX(B6,D6,F6,I6)-MIN(B6,D6,F6,I6)</f>
        <v>1.2809027777777757</v>
      </c>
      <c r="O6" s="50">
        <v>52</v>
      </c>
      <c r="P6" s="47">
        <f t="shared" si="2"/>
        <v>51.653488165060743</v>
      </c>
      <c r="Q6" s="47">
        <f>MAX(C6,E6,G6,H6,J6,K6)-MIN(C6,E6,G6,H6,J6,K6)</f>
        <v>3.0782991202345968</v>
      </c>
      <c r="R6" s="27">
        <v>43</v>
      </c>
      <c r="S6" s="28">
        <v>49</v>
      </c>
      <c r="T6" s="28">
        <v>49</v>
      </c>
      <c r="U6" s="28">
        <v>55</v>
      </c>
      <c r="V6" s="59">
        <f t="shared" ref="V6:V20" si="4">P6/P$3*100</f>
        <v>97.481125195192149</v>
      </c>
    </row>
    <row r="7" spans="1:24" ht="15.9" customHeight="1" x14ac:dyDescent="0.3">
      <c r="A7" s="22">
        <v>6</v>
      </c>
      <c r="B7" s="52">
        <v>45.984374999999986</v>
      </c>
      <c r="C7" s="52">
        <v>50.514634146341486</v>
      </c>
      <c r="D7" s="47">
        <v>45.788888888888891</v>
      </c>
      <c r="E7" s="52">
        <v>52.733333333333327</v>
      </c>
      <c r="F7" s="52">
        <v>45.727272727272727</v>
      </c>
      <c r="G7" s="52">
        <v>52.459090909090904</v>
      </c>
      <c r="H7" s="52">
        <v>51.030999999999999</v>
      </c>
      <c r="I7" s="52">
        <v>45.5</v>
      </c>
      <c r="J7" s="52">
        <v>49.9</v>
      </c>
      <c r="K7" s="52">
        <v>49.2</v>
      </c>
      <c r="L7" s="50">
        <v>46</v>
      </c>
      <c r="M7" s="47">
        <f t="shared" si="0"/>
        <v>45.750134154040403</v>
      </c>
      <c r="N7" s="47">
        <f>MAX(B7,D7,F7,I7)-MIN(B7,D7,F7,I7)</f>
        <v>0.48437499999998579</v>
      </c>
      <c r="O7" s="50">
        <v>52</v>
      </c>
      <c r="P7" s="47">
        <f t="shared" si="2"/>
        <v>50.973009731460955</v>
      </c>
      <c r="Q7" s="47">
        <f>MAX(C7,E7,G7,H7,J7,K7)-MIN(C7,E7,G7,H7,J7,K7)</f>
        <v>3.5333333333333243</v>
      </c>
      <c r="R7" s="27">
        <v>43</v>
      </c>
      <c r="S7" s="28">
        <v>49</v>
      </c>
      <c r="T7" s="28">
        <v>49</v>
      </c>
      <c r="U7" s="28">
        <v>55</v>
      </c>
      <c r="V7" s="59">
        <f>P7/P$3*100</f>
        <v>96.196917569825274</v>
      </c>
    </row>
    <row r="8" spans="1:24" ht="15.9" customHeight="1" x14ac:dyDescent="0.3">
      <c r="A8" s="22">
        <v>7</v>
      </c>
      <c r="B8" s="52">
        <v>46.346875000000004</v>
      </c>
      <c r="C8" s="52">
        <v>50.447727272727271</v>
      </c>
      <c r="D8" s="47">
        <v>46.058823529411768</v>
      </c>
      <c r="E8" s="52">
        <v>52.967741935483872</v>
      </c>
      <c r="F8" s="52">
        <v>45.666666666666664</v>
      </c>
      <c r="G8" s="52">
        <v>52.677192982456134</v>
      </c>
      <c r="H8" s="52">
        <v>51.029000000000003</v>
      </c>
      <c r="I8" s="52">
        <v>46.9</v>
      </c>
      <c r="J8" s="52">
        <v>50.11</v>
      </c>
      <c r="K8" s="52">
        <v>49.9</v>
      </c>
      <c r="L8" s="50">
        <v>46</v>
      </c>
      <c r="M8" s="47">
        <f t="shared" si="0"/>
        <v>46.243091299019611</v>
      </c>
      <c r="N8" s="47">
        <f t="shared" si="3"/>
        <v>1.2333333333333343</v>
      </c>
      <c r="O8" s="50">
        <v>52</v>
      </c>
      <c r="P8" s="47">
        <f t="shared" si="2"/>
        <v>51.188610365111209</v>
      </c>
      <c r="Q8" s="47">
        <f t="shared" ref="Q8:Q9" si="5">MAX(C8,E8,G8,H8,J8,K8)-MIN(C8,E8,G8,H8,J8,K8)</f>
        <v>3.0677419354838733</v>
      </c>
      <c r="R8" s="27">
        <v>43</v>
      </c>
      <c r="S8" s="28">
        <v>49</v>
      </c>
      <c r="T8" s="28">
        <v>49</v>
      </c>
      <c r="U8" s="28">
        <v>55</v>
      </c>
      <c r="V8" s="59">
        <f t="shared" si="4"/>
        <v>96.603801850202657</v>
      </c>
    </row>
    <row r="9" spans="1:24" ht="15.9" customHeight="1" x14ac:dyDescent="0.3">
      <c r="A9" s="22">
        <v>8</v>
      </c>
      <c r="B9" s="52">
        <v>46.05</v>
      </c>
      <c r="C9" s="52">
        <v>50.65853658536583</v>
      </c>
      <c r="D9" s="47">
        <v>46.277777777777771</v>
      </c>
      <c r="E9" s="52">
        <v>52.516129032258078</v>
      </c>
      <c r="F9" s="52">
        <v>45.89473684210526</v>
      </c>
      <c r="G9" s="52">
        <v>52.265384615384619</v>
      </c>
      <c r="H9" s="52">
        <v>51.533000000000001</v>
      </c>
      <c r="I9" s="52">
        <v>45.8</v>
      </c>
      <c r="J9" s="52">
        <v>50.11</v>
      </c>
      <c r="K9" s="52">
        <v>49.7</v>
      </c>
      <c r="L9" s="50">
        <v>46</v>
      </c>
      <c r="M9" s="47">
        <f t="shared" si="0"/>
        <v>46.005628654970764</v>
      </c>
      <c r="N9" s="47">
        <f t="shared" si="3"/>
        <v>0.4777777777777743</v>
      </c>
      <c r="O9" s="50">
        <v>52</v>
      </c>
      <c r="P9" s="47">
        <f t="shared" si="2"/>
        <v>51.130508372168087</v>
      </c>
      <c r="Q9" s="47">
        <f t="shared" si="5"/>
        <v>2.8161290322580754</v>
      </c>
      <c r="R9" s="27">
        <v>43</v>
      </c>
      <c r="S9" s="28">
        <v>49</v>
      </c>
      <c r="T9" s="28">
        <v>49</v>
      </c>
      <c r="U9" s="28">
        <v>55</v>
      </c>
      <c r="V9" s="59">
        <f t="shared" si="4"/>
        <v>96.494151024103957</v>
      </c>
    </row>
    <row r="10" spans="1:24" ht="15.9" customHeight="1" x14ac:dyDescent="0.3">
      <c r="A10" s="22">
        <v>9</v>
      </c>
      <c r="B10" s="52">
        <v>46.046875</v>
      </c>
      <c r="C10" s="52">
        <v>50.624675324675337</v>
      </c>
      <c r="D10" s="47">
        <v>47.106666666666669</v>
      </c>
      <c r="E10" s="52">
        <v>52.806666666666665</v>
      </c>
      <c r="F10" s="52">
        <v>45.523809523809526</v>
      </c>
      <c r="G10" s="52">
        <v>51.078985507246387</v>
      </c>
      <c r="H10" s="52">
        <v>50.338999999999999</v>
      </c>
      <c r="I10" s="52">
        <v>46.5</v>
      </c>
      <c r="J10" s="52">
        <v>50.45</v>
      </c>
      <c r="K10" s="52">
        <v>49.4</v>
      </c>
      <c r="L10" s="50">
        <v>46</v>
      </c>
      <c r="M10" s="47">
        <f t="shared" ref="M10:M20" si="6">AVERAGE(B10,D10,F10,I10)</f>
        <v>46.29433779761905</v>
      </c>
      <c r="N10" s="47">
        <f t="shared" si="3"/>
        <v>1.5828571428571436</v>
      </c>
      <c r="O10" s="50">
        <v>52</v>
      </c>
      <c r="P10" s="47">
        <f t="shared" ref="P10:P20" si="7">AVERAGE(C10,E10,G10,H10,J10,K10)</f>
        <v>50.783221249764729</v>
      </c>
      <c r="Q10" s="47">
        <f t="shared" ref="Q10" si="8">MAX(D10,E10,G10,I10,J10)-MIN(D10,E10,G10,I10,J10)</f>
        <v>6.3066666666666649</v>
      </c>
      <c r="R10" s="27">
        <v>43</v>
      </c>
      <c r="S10" s="28">
        <v>49</v>
      </c>
      <c r="T10" s="28">
        <v>49</v>
      </c>
      <c r="U10" s="28">
        <v>55</v>
      </c>
      <c r="V10" s="59">
        <f>P10/P$3*100</f>
        <v>95.838746313593447</v>
      </c>
    </row>
    <row r="11" spans="1:24" ht="15.9" customHeight="1" x14ac:dyDescent="0.3">
      <c r="A11" s="22">
        <v>10</v>
      </c>
      <c r="B11" s="52">
        <v>46.059999999999988</v>
      </c>
      <c r="C11" s="52">
        <v>50.70140845070425</v>
      </c>
      <c r="D11" s="47">
        <v>46.899999999999991</v>
      </c>
      <c r="E11" s="52">
        <v>53.683870967741932</v>
      </c>
      <c r="F11" s="52">
        <v>45.714285714285715</v>
      </c>
      <c r="G11" s="52">
        <v>50.900000000000006</v>
      </c>
      <c r="H11" s="52">
        <v>50.622</v>
      </c>
      <c r="I11" s="52">
        <v>46.1</v>
      </c>
      <c r="J11" s="52">
        <v>50.14</v>
      </c>
      <c r="K11" s="52">
        <v>49.916666666666664</v>
      </c>
      <c r="L11" s="50">
        <v>46</v>
      </c>
      <c r="M11" s="47">
        <f t="shared" si="6"/>
        <v>46.193571428571424</v>
      </c>
      <c r="N11" s="47">
        <f t="shared" si="3"/>
        <v>1.1857142857142762</v>
      </c>
      <c r="O11" s="50">
        <v>52</v>
      </c>
      <c r="P11" s="47">
        <f t="shared" si="7"/>
        <v>50.993991014185475</v>
      </c>
      <c r="Q11" s="47">
        <f t="shared" ref="Q11:Q17" si="9">MAX(D11,E11,G11,I11,J11)-MIN(D11,E11,G11,I11,J11)</f>
        <v>7.5838709677419303</v>
      </c>
      <c r="R11" s="27">
        <v>43</v>
      </c>
      <c r="S11" s="28">
        <v>49</v>
      </c>
      <c r="T11" s="28">
        <v>49</v>
      </c>
      <c r="U11" s="28">
        <v>55</v>
      </c>
      <c r="V11" s="59">
        <f>P11/P$3*100</f>
        <v>96.236513715616795</v>
      </c>
    </row>
    <row r="12" spans="1:24" ht="15.9" customHeight="1" x14ac:dyDescent="0.3">
      <c r="A12" s="22">
        <v>11</v>
      </c>
      <c r="B12" s="52">
        <v>45.797368421052624</v>
      </c>
      <c r="C12" s="52">
        <v>50.934246575342463</v>
      </c>
      <c r="D12" s="47">
        <v>46.456250000000004</v>
      </c>
      <c r="E12" s="52">
        <v>53.525806451612908</v>
      </c>
      <c r="F12" s="52">
        <v>45.833333333333336</v>
      </c>
      <c r="G12" s="52">
        <v>50.720138888888876</v>
      </c>
      <c r="H12" s="52">
        <v>51.124000000000002</v>
      </c>
      <c r="I12" s="52">
        <v>46.5</v>
      </c>
      <c r="J12" s="52">
        <v>50.36</v>
      </c>
      <c r="K12" s="52">
        <v>49.916666666666664</v>
      </c>
      <c r="L12" s="50">
        <v>46</v>
      </c>
      <c r="M12" s="47">
        <f t="shared" si="6"/>
        <v>46.146737938596495</v>
      </c>
      <c r="N12" s="47">
        <f t="shared" si="3"/>
        <v>0.7026315789473756</v>
      </c>
      <c r="O12" s="50">
        <v>52</v>
      </c>
      <c r="P12" s="47">
        <f t="shared" si="7"/>
        <v>51.096809763751821</v>
      </c>
      <c r="Q12" s="47">
        <f t="shared" si="9"/>
        <v>7.0695564516129039</v>
      </c>
      <c r="R12" s="27">
        <v>43</v>
      </c>
      <c r="S12" s="28">
        <v>49</v>
      </c>
      <c r="T12" s="28">
        <v>49</v>
      </c>
      <c r="U12" s="28">
        <v>55</v>
      </c>
      <c r="V12" s="59">
        <f t="shared" si="4"/>
        <v>96.430554578198269</v>
      </c>
    </row>
    <row r="13" spans="1:24" ht="15.9" customHeight="1" x14ac:dyDescent="0.3">
      <c r="A13" s="22">
        <v>12</v>
      </c>
      <c r="B13" s="52">
        <v>45.647368421052619</v>
      </c>
      <c r="C13" s="52">
        <v>50.853333333333339</v>
      </c>
      <c r="D13" s="47">
        <v>45.513333333333321</v>
      </c>
      <c r="E13" s="52">
        <v>52.870967741935502</v>
      </c>
      <c r="F13" s="52">
        <v>45.9</v>
      </c>
      <c r="G13" s="52">
        <v>50.67702702702703</v>
      </c>
      <c r="H13" s="52">
        <v>51.146999999999998</v>
      </c>
      <c r="I13" s="52">
        <v>47.1</v>
      </c>
      <c r="J13" s="52">
        <v>50.63</v>
      </c>
      <c r="K13" s="52">
        <v>49.75</v>
      </c>
      <c r="L13" s="50">
        <v>46</v>
      </c>
      <c r="M13" s="47">
        <f t="shared" si="6"/>
        <v>46.040175438596485</v>
      </c>
      <c r="N13" s="47">
        <f t="shared" si="3"/>
        <v>1.5866666666666802</v>
      </c>
      <c r="O13" s="50">
        <v>52</v>
      </c>
      <c r="P13" s="47">
        <f t="shared" si="7"/>
        <v>50.98805468371598</v>
      </c>
      <c r="Q13" s="47">
        <f t="shared" si="9"/>
        <v>7.3576344086021805</v>
      </c>
      <c r="R13" s="27">
        <v>43</v>
      </c>
      <c r="S13" s="28">
        <v>49</v>
      </c>
      <c r="T13" s="28">
        <v>49</v>
      </c>
      <c r="U13" s="28">
        <v>55</v>
      </c>
      <c r="V13" s="59">
        <f t="shared" si="4"/>
        <v>96.225310596635794</v>
      </c>
    </row>
    <row r="14" spans="1:24" ht="15.9" customHeight="1" x14ac:dyDescent="0.3">
      <c r="A14" s="22">
        <v>1</v>
      </c>
      <c r="B14" s="52">
        <v>45.707894736842107</v>
      </c>
      <c r="C14" s="52">
        <v>51.198550724637691</v>
      </c>
      <c r="D14" s="47">
        <v>46.42</v>
      </c>
      <c r="E14" s="52">
        <v>53.525806451612908</v>
      </c>
      <c r="F14" s="52">
        <v>46.235294117647058</v>
      </c>
      <c r="G14" s="52">
        <v>50.882738095238089</v>
      </c>
      <c r="H14" s="52">
        <v>51.875</v>
      </c>
      <c r="I14" s="52">
        <v>46.4</v>
      </c>
      <c r="J14" s="52">
        <v>50.83</v>
      </c>
      <c r="K14" s="52">
        <v>50</v>
      </c>
      <c r="L14" s="50">
        <v>46</v>
      </c>
      <c r="M14" s="47">
        <f t="shared" si="6"/>
        <v>46.190797213622297</v>
      </c>
      <c r="N14" s="47">
        <f t="shared" si="3"/>
        <v>0.7121052631578948</v>
      </c>
      <c r="O14" s="50">
        <v>52</v>
      </c>
      <c r="P14" s="47">
        <f t="shared" si="7"/>
        <v>51.385349211914786</v>
      </c>
      <c r="Q14" s="47">
        <f t="shared" si="9"/>
        <v>7.1258064516129096</v>
      </c>
      <c r="R14" s="27">
        <v>43</v>
      </c>
      <c r="S14" s="28">
        <v>49</v>
      </c>
      <c r="T14" s="28">
        <v>49</v>
      </c>
      <c r="U14" s="28">
        <v>55</v>
      </c>
      <c r="V14" s="59">
        <f t="shared" si="4"/>
        <v>96.97508992458657</v>
      </c>
    </row>
    <row r="15" spans="1:24" ht="15.9" customHeight="1" x14ac:dyDescent="0.3">
      <c r="A15" s="22">
        <v>2</v>
      </c>
      <c r="B15" s="52">
        <v>45.64440154440156</v>
      </c>
      <c r="C15" s="52">
        <v>50.673239436619724</v>
      </c>
      <c r="D15" s="47">
        <v>46.43571428571429</v>
      </c>
      <c r="E15" s="47">
        <v>52.826999999999998</v>
      </c>
      <c r="F15" s="52">
        <v>46.533333333333331</v>
      </c>
      <c r="G15" s="52">
        <v>50.86851851851852</v>
      </c>
      <c r="H15" s="52">
        <v>51.8</v>
      </c>
      <c r="I15" s="52">
        <v>46.2</v>
      </c>
      <c r="J15" s="52">
        <v>50.36</v>
      </c>
      <c r="K15" s="52">
        <v>50.153846153846153</v>
      </c>
      <c r="L15" s="50">
        <v>46</v>
      </c>
      <c r="M15" s="47">
        <f t="shared" si="6"/>
        <v>46.203362290862302</v>
      </c>
      <c r="N15" s="47">
        <f t="shared" si="3"/>
        <v>0.88893178893177094</v>
      </c>
      <c r="O15" s="50">
        <v>52</v>
      </c>
      <c r="P15" s="47">
        <f t="shared" si="7"/>
        <v>51.113767351497394</v>
      </c>
      <c r="Q15" s="47">
        <f t="shared" si="9"/>
        <v>6.6269999999999953</v>
      </c>
      <c r="R15" s="27">
        <v>43</v>
      </c>
      <c r="S15" s="28">
        <v>49</v>
      </c>
      <c r="T15" s="28">
        <v>49</v>
      </c>
      <c r="U15" s="28">
        <v>55</v>
      </c>
      <c r="V15" s="59">
        <f t="shared" si="4"/>
        <v>96.462557155231437</v>
      </c>
      <c r="W15" s="7"/>
      <c r="X15" s="7"/>
    </row>
    <row r="16" spans="1:24" ht="15.9" customHeight="1" x14ac:dyDescent="0.3">
      <c r="A16" s="22">
        <v>3</v>
      </c>
      <c r="B16" s="52">
        <v>45.515789473684201</v>
      </c>
      <c r="C16" s="52">
        <v>50.517721518987344</v>
      </c>
      <c r="D16" s="47">
        <v>46.688235294117646</v>
      </c>
      <c r="E16" s="52">
        <v>52.34</v>
      </c>
      <c r="F16" s="52">
        <v>45.739130434782609</v>
      </c>
      <c r="G16" s="52">
        <v>50.633333333333333</v>
      </c>
      <c r="H16" s="52">
        <v>51.250999999999998</v>
      </c>
      <c r="I16" s="52">
        <v>45.3</v>
      </c>
      <c r="J16" s="52">
        <v>51.1</v>
      </c>
      <c r="K16" s="52">
        <v>50.285714285714285</v>
      </c>
      <c r="L16" s="50">
        <v>46</v>
      </c>
      <c r="M16" s="47">
        <f t="shared" si="6"/>
        <v>45.810788800646122</v>
      </c>
      <c r="N16" s="47">
        <f t="shared" si="3"/>
        <v>1.3882352941176492</v>
      </c>
      <c r="O16" s="50">
        <v>52</v>
      </c>
      <c r="P16" s="47">
        <f t="shared" si="7"/>
        <v>51.021294856339161</v>
      </c>
      <c r="Q16" s="47">
        <f t="shared" si="9"/>
        <v>7.0400000000000063</v>
      </c>
      <c r="R16" s="27">
        <v>43</v>
      </c>
      <c r="S16" s="28">
        <v>49</v>
      </c>
      <c r="T16" s="28">
        <v>49</v>
      </c>
      <c r="U16" s="28">
        <v>55</v>
      </c>
      <c r="V16" s="59">
        <f t="shared" si="4"/>
        <v>96.288041876634452</v>
      </c>
      <c r="W16" s="7"/>
      <c r="X16" s="7"/>
    </row>
    <row r="17" spans="1:24" ht="15.9" customHeight="1" x14ac:dyDescent="0.3">
      <c r="A17" s="24">
        <v>4</v>
      </c>
      <c r="B17" s="52">
        <v>45.557894736842115</v>
      </c>
      <c r="C17" s="52">
        <v>50.517721518987344</v>
      </c>
      <c r="D17" s="47">
        <v>46.666666666666679</v>
      </c>
      <c r="E17" s="52">
        <v>52.151000000000003</v>
      </c>
      <c r="F17" s="52">
        <v>45.647058823529413</v>
      </c>
      <c r="G17" s="52">
        <v>51.173529411764719</v>
      </c>
      <c r="H17" s="52">
        <v>51.250999999999998</v>
      </c>
      <c r="I17" s="52">
        <v>45.8</v>
      </c>
      <c r="J17" s="52">
        <v>51.99</v>
      </c>
      <c r="K17" s="52">
        <v>49.53846153846154</v>
      </c>
      <c r="L17" s="50">
        <v>46</v>
      </c>
      <c r="M17" s="47">
        <f t="shared" si="6"/>
        <v>45.917905056759551</v>
      </c>
      <c r="N17" s="47">
        <f t="shared" si="3"/>
        <v>1.1087719298245631</v>
      </c>
      <c r="O17" s="50">
        <v>52</v>
      </c>
      <c r="P17" s="47">
        <f t="shared" si="7"/>
        <v>51.103618744868932</v>
      </c>
      <c r="Q17" s="47">
        <f t="shared" si="9"/>
        <v>6.3510000000000062</v>
      </c>
      <c r="R17" s="27">
        <v>43</v>
      </c>
      <c r="S17" s="28">
        <v>49</v>
      </c>
      <c r="T17" s="28">
        <v>49</v>
      </c>
      <c r="U17" s="28">
        <v>55</v>
      </c>
      <c r="V17" s="59">
        <f t="shared" si="4"/>
        <v>96.443404574671064</v>
      </c>
      <c r="W17" s="7"/>
      <c r="X17" s="7"/>
    </row>
    <row r="18" spans="1:24" ht="15.9" customHeight="1" x14ac:dyDescent="0.3">
      <c r="A18" s="24">
        <v>5</v>
      </c>
      <c r="B18" s="52">
        <v>45.599517374517383</v>
      </c>
      <c r="C18" s="52">
        <v>50.466249999999988</v>
      </c>
      <c r="D18" s="47">
        <v>46.646153846153844</v>
      </c>
      <c r="E18" s="52">
        <v>52.423000000000002</v>
      </c>
      <c r="F18" s="52">
        <v>45.529411764705884</v>
      </c>
      <c r="G18" s="52">
        <v>50.56710526315792</v>
      </c>
      <c r="H18" s="52">
        <v>51.6</v>
      </c>
      <c r="I18" s="52">
        <v>45.4</v>
      </c>
      <c r="J18" s="52">
        <v>51.58</v>
      </c>
      <c r="K18" s="52">
        <v>49.533333333333331</v>
      </c>
      <c r="L18" s="50">
        <v>46</v>
      </c>
      <c r="M18" s="47">
        <f t="shared" si="6"/>
        <v>45.793770746344279</v>
      </c>
      <c r="N18" s="47">
        <f t="shared" si="3"/>
        <v>1.2461538461538453</v>
      </c>
      <c r="O18" s="50">
        <v>52</v>
      </c>
      <c r="P18" s="47">
        <f t="shared" si="7"/>
        <v>51.028281432748543</v>
      </c>
      <c r="Q18" s="47">
        <f>MAX(D18,E18,G18,I18,J18)-MIN(D18,E18,G18,I18,J18)</f>
        <v>7.0230000000000032</v>
      </c>
      <c r="R18" s="27">
        <v>43</v>
      </c>
      <c r="S18" s="28">
        <v>49</v>
      </c>
      <c r="T18" s="28">
        <v>49</v>
      </c>
      <c r="U18" s="28">
        <v>55</v>
      </c>
      <c r="V18" s="59">
        <f t="shared" si="4"/>
        <v>96.301227033220059</v>
      </c>
    </row>
    <row r="19" spans="1:24" ht="15.9" customHeight="1" x14ac:dyDescent="0.3">
      <c r="A19" s="24">
        <v>6</v>
      </c>
      <c r="B19" s="52">
        <v>45.902631578947371</v>
      </c>
      <c r="C19" s="52">
        <v>50.365517241379315</v>
      </c>
      <c r="D19" s="47">
        <v>46.633333333333319</v>
      </c>
      <c r="E19" s="52">
        <v>52.225999999999999</v>
      </c>
      <c r="F19" s="52">
        <v>45.31818181818182</v>
      </c>
      <c r="G19" s="52">
        <v>50.908666666666662</v>
      </c>
      <c r="H19" s="52">
        <v>51.02</v>
      </c>
      <c r="I19" s="52">
        <v>45.3</v>
      </c>
      <c r="J19" s="52">
        <v>51.58</v>
      </c>
      <c r="K19" s="52">
        <v>50.6</v>
      </c>
      <c r="L19" s="50">
        <v>46</v>
      </c>
      <c r="M19" s="47">
        <f t="shared" si="6"/>
        <v>45.788536682615629</v>
      </c>
      <c r="N19" s="47">
        <f t="shared" si="3"/>
        <v>1.3333333333333215</v>
      </c>
      <c r="O19" s="50">
        <v>52</v>
      </c>
      <c r="P19" s="47">
        <f t="shared" si="7"/>
        <v>51.116697318007674</v>
      </c>
      <c r="Q19" s="47">
        <f>MAX(D19,E19,G19,I19,J19)-MIN(D19,E19,G19,I19,J19)</f>
        <v>6.9260000000000019</v>
      </c>
      <c r="R19" s="27">
        <v>43</v>
      </c>
      <c r="S19" s="28">
        <v>49</v>
      </c>
      <c r="T19" s="28">
        <v>49</v>
      </c>
      <c r="U19" s="28">
        <v>55</v>
      </c>
      <c r="V19" s="59">
        <f t="shared" si="4"/>
        <v>96.468086625599312</v>
      </c>
    </row>
    <row r="20" spans="1:24" ht="15.9" customHeight="1" x14ac:dyDescent="0.3">
      <c r="A20" s="24">
        <v>7</v>
      </c>
      <c r="B20" s="52">
        <v>46.04999999999999</v>
      </c>
      <c r="C20" s="52">
        <v>51.016853932584262</v>
      </c>
      <c r="D20" s="47">
        <v>46.514285714285712</v>
      </c>
      <c r="E20" s="47">
        <v>52.341000000000001</v>
      </c>
      <c r="F20" s="52">
        <v>45.75</v>
      </c>
      <c r="G20" s="52">
        <v>50.839166666666664</v>
      </c>
      <c r="H20" s="52">
        <v>50.725999999999999</v>
      </c>
      <c r="I20" s="52">
        <v>45.6</v>
      </c>
      <c r="J20" s="52">
        <v>51.21</v>
      </c>
      <c r="K20" s="52">
        <v>51.07692307692308</v>
      </c>
      <c r="L20" s="50">
        <v>46</v>
      </c>
      <c r="M20" s="47">
        <f t="shared" si="6"/>
        <v>45.978571428571421</v>
      </c>
      <c r="N20" s="47">
        <f t="shared" si="3"/>
        <v>0.91428571428571104</v>
      </c>
      <c r="O20" s="50">
        <v>52</v>
      </c>
      <c r="P20" s="47">
        <f t="shared" si="7"/>
        <v>51.201657279362337</v>
      </c>
      <c r="Q20" s="47">
        <f>MAX(D20,E20,G20,I20,J20)-MIN(D20,E20,G20,I20,J20)</f>
        <v>6.7409999999999997</v>
      </c>
      <c r="R20" s="27">
        <v>43</v>
      </c>
      <c r="S20" s="28">
        <v>49</v>
      </c>
      <c r="T20" s="28">
        <v>49</v>
      </c>
      <c r="U20" s="28">
        <v>55</v>
      </c>
      <c r="V20" s="59">
        <f t="shared" si="4"/>
        <v>96.628424154072263</v>
      </c>
    </row>
  </sheetData>
  <phoneticPr fontId="4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Ｒ&amp;Ｗ Ｂｏｔｔｌｅ認証値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2020.2月を100％とした時の活性変化率</vt:lpstr>
      <vt:lpstr>'Ｒ&amp;Ｗ Ｂｏｔｔｌｅ認証値'!Print_Area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cp:lastPrinted>2020-01-16T22:23:47Z</cp:lastPrinted>
  <dcterms:created xsi:type="dcterms:W3CDTF">2008-07-06T23:01:12Z</dcterms:created>
  <dcterms:modified xsi:type="dcterms:W3CDTF">2021-08-04T06:48:13Z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424119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